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drawings/drawing2.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drawings/drawing5.xml" ContentType="application/vnd.openxmlformats-officedocument.drawing+xml"/>
  <Override PartName="/xl/tables/table38.xml" ContentType="application/vnd.openxmlformats-officedocument.spreadsheetml.table+xml"/>
  <Override PartName="/xl/tables/table39.xml" ContentType="application/vnd.openxmlformats-officedocument.spreadsheetml.table+xml"/>
  <Override PartName="/xl/drawings/drawing6.xml" ContentType="application/vnd.openxmlformats-officedocument.drawing+xml"/>
  <Override PartName="/xl/tables/table40.xml" ContentType="application/vnd.openxmlformats-officedocument.spreadsheetml.table+xml"/>
  <Override PartName="/xl/drawings/drawing7.xml" ContentType="application/vnd.openxmlformats-officedocument.drawing+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drawings/drawing8.xml" ContentType="application/vnd.openxmlformats-officedocument.drawing+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drawings/drawing9.xml" ContentType="application/vnd.openxmlformats-officedocument.drawing+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drawings/drawing10.xml" ContentType="application/vnd.openxmlformats-officedocument.drawing+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drawings/drawing11.xml" ContentType="application/vnd.openxmlformats-officedocument.drawing+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4050d6280c872bd7/TRPG/ZZ_TOOLS/0_DEVELOPMENT/004 Excel online resources/0000_PALANT DM BOOK/"/>
    </mc:Choice>
  </mc:AlternateContent>
  <xr:revisionPtr revIDLastSave="13" documentId="8_{459A8CEE-7B66-4BB2-B091-F665BF84677C}" xr6:coauthVersionLast="45" xr6:coauthVersionMax="45" xr10:uidLastSave="{90ACEDB1-6DCE-4224-9FEE-5513699F0F11}"/>
  <bookViews>
    <workbookView xWindow="-120" yWindow="-120" windowWidth="20730" windowHeight="11280" firstSheet="7" activeTab="23" xr2:uid="{D338DC8F-86C4-4533-9E47-025002B3AC0D}"/>
  </bookViews>
  <sheets>
    <sheet name="Encounter chances" sheetId="58" r:id="rId1"/>
    <sheet name="COVER_TOC" sheetId="41" r:id="rId2"/>
    <sheet name="DM SCREEN" sheetId="28" r:id="rId3"/>
    <sheet name="ORCS" sheetId="50" r:id="rId4"/>
    <sheet name="yuan-ti" sheetId="52" r:id="rId5"/>
    <sheet name="00" sheetId="43" r:id="rId6"/>
    <sheet name="HOBGOBLINS" sheetId="51" r:id="rId7"/>
    <sheet name="Аркуш2" sheetId="54" r:id="rId8"/>
    <sheet name="39" sheetId="42" r:id="rId9"/>
    <sheet name="RND ENC2" sheetId="46" r:id="rId10"/>
    <sheet name="RND ENC" sheetId="53" r:id="rId11"/>
    <sheet name="HOLIDAYS" sheetId="38" state="hidden" r:id="rId12"/>
    <sheet name="Moon_Calendar" sheetId="36" state="hidden" r:id="rId13"/>
    <sheet name="COINS" sheetId="35" r:id="rId14"/>
    <sheet name="LANGUAGES" sheetId="34" r:id="rId15"/>
    <sheet name="CALENDAR1" sheetId="29" state="hidden" r:id="rId16"/>
    <sheet name="CALENDAR2" sheetId="30" state="hidden" r:id="rId17"/>
    <sheet name="CALENDAR3" sheetId="31" state="hidden" r:id="rId18"/>
    <sheet name="CALENDAR4" sheetId="32" state="hidden" r:id="rId19"/>
    <sheet name="CALENDAR5" sheetId="33" state="hidden" r:id="rId20"/>
    <sheet name="COSTS" sheetId="37" state="hidden" r:id="rId21"/>
    <sheet name="TERRAIN" sheetId="15" r:id="rId22"/>
    <sheet name="CAMP" sheetId="44" r:id="rId23"/>
    <sheet name="RND" sheetId="47" r:id="rId24"/>
    <sheet name="RND TRAP" sheetId="70" r:id="rId25"/>
    <sheet name="AL" sheetId="49" r:id="rId26"/>
    <sheet name="RND MAGIC ITEM" sheetId="40" r:id="rId27"/>
    <sheet name="NPC" sheetId="60" r:id="rId28"/>
    <sheet name="non combat encounters" sheetId="13" r:id="rId29"/>
    <sheet name="14" sheetId="12" r:id="rId30"/>
    <sheet name="15" sheetId="11" r:id="rId31"/>
    <sheet name="16" sheetId="10" r:id="rId32"/>
    <sheet name="SILVER MARCHES" sheetId="55" r:id="rId33"/>
    <sheet name="Аркуш1" sheetId="59" r:id="rId34"/>
    <sheet name="LEADERSHIP" sheetId="57" r:id="rId35"/>
    <sheet name="HAGS_BEHOLDERS" sheetId="62" r:id="rId36"/>
    <sheet name="GNOLLS" sheetId="63" r:id="rId37"/>
    <sheet name="DEMIHUMAN" sheetId="64" r:id="rId38"/>
    <sheet name="DUERGAR" sheetId="66" r:id="rId39"/>
    <sheet name="DEMON" sheetId="67" r:id="rId40"/>
    <sheet name="DWARF" sheetId="68" r:id="rId41"/>
    <sheet name="DEMONIC CULT" sheetId="65" r:id="rId42"/>
    <sheet name="HIRELINGS" sheetId="1" r:id="rId43"/>
    <sheet name="17" sheetId="2" r:id="rId44"/>
    <sheet name="18" sheetId="4" r:id="rId45"/>
    <sheet name="NAMES" sheetId="73" r:id="rId46"/>
    <sheet name="19" sheetId="6" r:id="rId47"/>
    <sheet name="20" sheetId="5" r:id="rId48"/>
    <sheet name="21" sheetId="7" r:id="rId49"/>
    <sheet name="22" sheetId="8" r:id="rId50"/>
    <sheet name="23" sheetId="9" r:id="rId51"/>
    <sheet name="5" sheetId="17" r:id="rId52"/>
    <sheet name="6" sheetId="26" r:id="rId53"/>
    <sheet name="7" sheetId="19" r:id="rId54"/>
    <sheet name="8" sheetId="25" r:id="rId55"/>
    <sheet name="9" sheetId="20" r:id="rId56"/>
    <sheet name="OTHER LINKS" sheetId="71" r:id="rId57"/>
    <sheet name="Аркуш3" sheetId="72" r:id="rId58"/>
  </sheets>
  <externalReferences>
    <externalReference r:id="rId59"/>
  </externalReferences>
  <definedNames>
    <definedName name="___INDEX_SHEET___ASAP_Utilities" localSheetId="5">#REF!</definedName>
    <definedName name="___INDEX_SHEET___ASAP_Utilities">#REF!</definedName>
    <definedName name="_xlnm._FilterDatabase" localSheetId="11" hidden="1">HOLIDAYS!$A$3:$I$179</definedName>
    <definedName name="_xlnm._FilterDatabase" localSheetId="14" hidden="1">LANGUAGES!$AL$222:$AO$528</definedName>
    <definedName name="Average__Prices_for_Goods__Services_in_Waterdeep">COSTS!$AF$2</definedName>
    <definedName name="average_prices_LINK">COSTS!$AF$2</definedName>
    <definedName name="bookmark10" localSheetId="10">'RND ENC'!$T$1</definedName>
    <definedName name="bookmark12" localSheetId="10">'RND ENC'!$AN$44</definedName>
    <definedName name="Coinage_link">COSTS!$A$3</definedName>
    <definedName name="goods_services_1_LINK">COSTS!$AB$1</definedName>
    <definedName name="goods_services_2_LINK">COSTS!$AQ$1</definedName>
    <definedName name="hirelings_LINK">COSTS!$AY$1</definedName>
    <definedName name="Item_Search">#REF!:INDEX(#REF!,COUNTIF(#REF!,"?*"))</definedName>
    <definedName name="LANGUAGES_LINK">LANGUAGES!$A$1</definedName>
    <definedName name="medici_LINK">COSTS!#REF!</definedName>
    <definedName name="poisons_LINK">COSTS!#REF!</definedName>
    <definedName name="PRICING">COSTS!$AF$17</definedName>
    <definedName name="TOC_PricesNTaxes">COSTS!#REF!</definedName>
    <definedName name="Validation">OFFSET(#REF!,,,COUNTIF(#REF!,"?*"))</definedName>
    <definedName name="WARDSLIST_RNDENC08" localSheetId="13">[1]!Таблиця152[[#All],[CASTLE]]</definedName>
    <definedName name="WARDSLIST_RNDENC08">[1]!Таблиця152[[#All],[CASTLE]]</definedName>
    <definedName name="WaterdeepLocationBuilding" localSheetId="5">#REF!</definedName>
    <definedName name="WaterdeepLocationBuilding">#REF!</definedName>
    <definedName name="WaterdeepLocationName" localSheetId="5">#REF!</definedName>
    <definedName name="WaterdeepLocationName">#REF!</definedName>
    <definedName name="WaterdeepLocationNotes" localSheetId="5">#REF!</definedName>
    <definedName name="WaterdeepLocationNotes">#REF!</definedName>
    <definedName name="WaterdeepLocationType" localSheetId="5">#REF!</definedName>
    <definedName name="WaterdeepLocationType">#REF!</definedName>
    <definedName name="WaterdeepLocationWard" localSheetId="5">#REF!</definedName>
    <definedName name="WaterdeepLocationWard">#REF!</definedName>
    <definedName name="_xlnm.Print_Area" localSheetId="17">CALENDAR3!$B$4:$M$45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9" i="46" l="1"/>
  <c r="L8" i="46"/>
  <c r="L7" i="46"/>
  <c r="P15" i="46"/>
  <c r="N15" i="46"/>
  <c r="AK1" i="60" l="1" a="1"/>
  <c r="AK1" i="60" s="1"/>
  <c r="AM1" i="60" a="1"/>
  <c r="AM1" i="60" s="1"/>
  <c r="AE1" i="60" a="1"/>
  <c r="AE1" i="60" s="1"/>
  <c r="Y1" i="60" a="1"/>
  <c r="Y1" i="60" s="1"/>
  <c r="T1" i="60" a="1"/>
  <c r="T1" i="60" s="1"/>
  <c r="R1" i="60" a="1"/>
  <c r="R1" i="60" s="1"/>
  <c r="P1" i="60" a="1"/>
  <c r="P1" i="60" s="1"/>
  <c r="L1" i="60" a="1"/>
  <c r="L1" i="60" s="1"/>
  <c r="H1" i="60" a="1"/>
  <c r="H1" i="60" s="1"/>
  <c r="N1" i="60" a="1"/>
  <c r="N1" i="60" s="1"/>
  <c r="J1" i="60" a="1"/>
  <c r="J1" i="60" s="1"/>
  <c r="F1" i="60" a="1"/>
  <c r="F1" i="60" s="1"/>
  <c r="D1" i="60" a="1"/>
  <c r="D1" i="60" s="1"/>
  <c r="B1" i="60" a="1"/>
  <c r="B1" i="60" s="1"/>
  <c r="T24" i="50" a="1"/>
  <c r="T24" i="50" s="1"/>
  <c r="R24" i="50" a="1"/>
  <c r="R24" i="50" s="1"/>
  <c r="P24" i="50" a="1"/>
  <c r="P24" i="50" s="1"/>
  <c r="N24" i="50" a="1"/>
  <c r="N24" i="50" s="1"/>
  <c r="L24" i="50" a="1"/>
  <c r="L24" i="50" s="1"/>
  <c r="N6" i="50"/>
  <c r="O6" i="50" s="1"/>
  <c r="N5" i="50"/>
  <c r="O5" i="50" s="1"/>
  <c r="H2" i="66" a="1"/>
  <c r="H2" i="66" s="1"/>
  <c r="B2" i="66" a="1"/>
  <c r="B2" i="66" s="1"/>
  <c r="D2" i="66" a="1"/>
  <c r="D2" i="66" s="1"/>
  <c r="F2" i="66" a="1"/>
  <c r="F2" i="66" s="1"/>
  <c r="N18" i="66" a="1"/>
  <c r="N18" i="66" s="1"/>
  <c r="N10" i="66" a="1"/>
  <c r="N10" i="66" s="1"/>
  <c r="N2" i="66" a="1"/>
  <c r="N2" i="66" s="1"/>
  <c r="T2" i="66" a="1"/>
  <c r="T2" i="66" s="1"/>
  <c r="R2" i="66" a="1"/>
  <c r="R2" i="66" s="1"/>
  <c r="P2" i="66" a="1"/>
  <c r="P2" i="66" s="1"/>
  <c r="J4" i="66"/>
  <c r="J5" i="66"/>
  <c r="J7" i="66"/>
  <c r="J6" i="66"/>
  <c r="H2" i="65" a="1"/>
  <c r="H2" i="65" s="1"/>
  <c r="F2" i="65" a="1"/>
  <c r="F2" i="65" s="1"/>
  <c r="D2" i="65" a="1"/>
  <c r="D2" i="65" s="1"/>
  <c r="B2" i="65" a="1"/>
  <c r="B2" i="65" s="1"/>
  <c r="V2" i="60"/>
  <c r="F15" i="58" l="1"/>
  <c r="F14" i="58"/>
  <c r="F13" i="58"/>
  <c r="F12" i="58"/>
  <c r="F11" i="58"/>
  <c r="F10" i="58"/>
  <c r="F9" i="58"/>
  <c r="F8" i="58"/>
  <c r="F7" i="58"/>
  <c r="F6" i="58"/>
  <c r="F5" i="58"/>
  <c r="F4" i="58"/>
  <c r="O5" i="28" l="1" a="1"/>
  <c r="O5" i="28" s="1"/>
  <c r="M5" i="28" a="1"/>
  <c r="M5" i="28" s="1"/>
  <c r="K5" i="28" a="1"/>
  <c r="K5" i="28" s="1"/>
  <c r="J3" i="28" l="1"/>
  <c r="D10" i="43"/>
  <c r="D9" i="43"/>
  <c r="D8" i="43"/>
  <c r="J7" i="43"/>
  <c r="D7" i="43"/>
  <c r="D6" i="43"/>
  <c r="H5" i="43"/>
  <c r="D5" i="43"/>
  <c r="C44" i="42"/>
  <c r="D44" i="42" s="1"/>
  <c r="E44" i="42" s="1"/>
  <c r="F44" i="42" s="1"/>
  <c r="G44" i="42" s="1"/>
  <c r="H44" i="42" s="1"/>
  <c r="I44" i="42" s="1"/>
  <c r="B43" i="42"/>
  <c r="C43" i="42" s="1"/>
  <c r="D43" i="42" s="1"/>
  <c r="E43" i="42" s="1"/>
  <c r="F43" i="42" s="1"/>
  <c r="G43" i="42" s="1"/>
  <c r="H43" i="42" s="1"/>
  <c r="I43" i="42" s="1"/>
  <c r="AH22" i="42"/>
  <c r="C22" i="42"/>
  <c r="AH6" i="42"/>
  <c r="D6" i="42"/>
  <c r="E6" i="42" s="1"/>
  <c r="E22" i="42" l="1"/>
  <c r="F6" i="42"/>
  <c r="D22" i="42"/>
  <c r="F22" i="42" l="1"/>
  <c r="G6" i="42"/>
  <c r="G22" i="42" l="1"/>
  <c r="H6" i="42"/>
  <c r="I6" i="42" l="1"/>
  <c r="H22" i="42"/>
  <c r="I22" i="42" l="1"/>
  <c r="J6" i="42"/>
  <c r="J22" i="42" l="1"/>
  <c r="K6" i="42"/>
  <c r="K22" i="42" l="1"/>
  <c r="L6" i="42"/>
  <c r="M6" i="42" l="1"/>
  <c r="L22" i="42"/>
  <c r="M22" i="42" l="1"/>
  <c r="N6" i="42"/>
  <c r="N22" i="42" l="1"/>
  <c r="O6" i="42"/>
  <c r="O22" i="42" l="1"/>
  <c r="P6" i="42"/>
  <c r="Q6" i="42" l="1"/>
  <c r="P22" i="42"/>
  <c r="Q22" i="42" l="1"/>
  <c r="R6" i="42"/>
  <c r="R22" i="42" l="1"/>
  <c r="S6" i="42"/>
  <c r="S22" i="42" l="1"/>
  <c r="T6" i="42"/>
  <c r="U6" i="42" l="1"/>
  <c r="T22" i="42"/>
  <c r="U22" i="42" l="1"/>
  <c r="V6" i="42"/>
  <c r="V22" i="42" l="1"/>
  <c r="W6" i="42"/>
  <c r="W22" i="42" l="1"/>
  <c r="X6" i="42"/>
  <c r="Y6" i="42" l="1"/>
  <c r="X22" i="42"/>
  <c r="Y22" i="42" l="1"/>
  <c r="Z6" i="42"/>
  <c r="Z22" i="42" l="1"/>
  <c r="AA6" i="42"/>
  <c r="AA22" i="42" l="1"/>
  <c r="AB6" i="42"/>
  <c r="AC6" i="42" l="1"/>
  <c r="AB22" i="42"/>
  <c r="AD6" i="42" l="1"/>
  <c r="AC22" i="42"/>
  <c r="AD22" i="42" l="1"/>
  <c r="AE6" i="42"/>
  <c r="AE22" i="42" l="1"/>
  <c r="AF6" i="42"/>
  <c r="AG6" i="42" l="1"/>
  <c r="AF22" i="42"/>
  <c r="AG22" i="42" l="1"/>
  <c r="AI22" i="42" s="1"/>
  <c r="AI6" i="42"/>
  <c r="C7" i="42" s="1"/>
  <c r="D7" i="42" l="1"/>
  <c r="C23" i="42"/>
  <c r="E7" i="42" l="1"/>
  <c r="D23" i="42"/>
  <c r="E23" i="42" l="1"/>
  <c r="F7" i="42"/>
  <c r="F23" i="42" l="1"/>
  <c r="G7" i="42"/>
  <c r="H7" i="42" l="1"/>
  <c r="G23" i="42"/>
  <c r="I7" i="42" l="1"/>
  <c r="H23" i="42"/>
  <c r="I23" i="42" l="1"/>
  <c r="J7" i="42"/>
  <c r="J23" i="42" l="1"/>
  <c r="K7" i="42"/>
  <c r="L7" i="42" l="1"/>
  <c r="K23" i="42"/>
  <c r="M7" i="42" l="1"/>
  <c r="L23" i="42"/>
  <c r="M23" i="42" l="1"/>
  <c r="N7" i="42"/>
  <c r="N23" i="42" l="1"/>
  <c r="O7" i="42"/>
  <c r="O23" i="42" l="1"/>
  <c r="P7" i="42"/>
  <c r="Q7" i="42" l="1"/>
  <c r="P23" i="42"/>
  <c r="Q23" i="42" l="1"/>
  <c r="R7" i="42"/>
  <c r="R23" i="42" l="1"/>
  <c r="S7" i="42"/>
  <c r="S23" i="42" l="1"/>
  <c r="T7" i="42"/>
  <c r="U7" i="42" l="1"/>
  <c r="T23" i="42"/>
  <c r="U23" i="42" l="1"/>
  <c r="V7" i="42"/>
  <c r="V23" i="42" l="1"/>
  <c r="W7" i="42"/>
  <c r="W23" i="42" l="1"/>
  <c r="X7" i="42"/>
  <c r="X23" i="42" l="1"/>
  <c r="Y7" i="42"/>
  <c r="Y23" i="42" l="1"/>
  <c r="Z7" i="42"/>
  <c r="Z23" i="42" l="1"/>
  <c r="AA7" i="42"/>
  <c r="AA23" i="42" l="1"/>
  <c r="AB7" i="42"/>
  <c r="AC7" i="42" l="1"/>
  <c r="AB23" i="42"/>
  <c r="AC23" i="42" l="1"/>
  <c r="AD7" i="42"/>
  <c r="AD23" i="42" l="1"/>
  <c r="AE7" i="42"/>
  <c r="AE23" i="42" l="1"/>
  <c r="AF7" i="42"/>
  <c r="AI7" i="42" l="1"/>
  <c r="C8" i="42" s="1"/>
  <c r="AF23" i="42"/>
  <c r="AI23" i="42" s="1"/>
  <c r="C24" i="42" l="1"/>
  <c r="D8" i="42"/>
  <c r="D24" i="42" l="1"/>
  <c r="E8" i="42"/>
  <c r="F8" i="42" l="1"/>
  <c r="E24" i="42"/>
  <c r="F24" i="42" l="1"/>
  <c r="G8" i="42"/>
  <c r="G24" i="42" l="1"/>
  <c r="H8" i="42"/>
  <c r="H24" i="42" l="1"/>
  <c r="I8" i="42"/>
  <c r="I24" i="42" l="1"/>
  <c r="J8" i="42"/>
  <c r="J24" i="42" l="1"/>
  <c r="K8" i="42"/>
  <c r="K24" i="42" l="1"/>
  <c r="L8" i="42"/>
  <c r="L24" i="42" l="1"/>
  <c r="M8" i="42"/>
  <c r="N8" i="42" l="1"/>
  <c r="M24" i="42"/>
  <c r="N24" i="42" l="1"/>
  <c r="O8" i="42"/>
  <c r="O24" i="42" l="1"/>
  <c r="P8" i="42"/>
  <c r="P24" i="42" l="1"/>
  <c r="Q8" i="42"/>
  <c r="R8" i="42" l="1"/>
  <c r="Q24" i="42"/>
  <c r="R24" i="42" l="1"/>
  <c r="S8" i="42"/>
  <c r="S24" i="42" l="1"/>
  <c r="T8" i="42"/>
  <c r="T24" i="42" l="1"/>
  <c r="U8" i="42"/>
  <c r="V8" i="42" l="1"/>
  <c r="U24" i="42"/>
  <c r="V24" i="42" l="1"/>
  <c r="W8" i="42"/>
  <c r="W24" i="42" l="1"/>
  <c r="X8" i="42"/>
  <c r="X24" i="42" l="1"/>
  <c r="Y8" i="42"/>
  <c r="Y24" i="42" l="1"/>
  <c r="Z8" i="42"/>
  <c r="Z24" i="42" l="1"/>
  <c r="AA8" i="42"/>
  <c r="AA24" i="42" l="1"/>
  <c r="AB8" i="42"/>
  <c r="AB24" i="42" l="1"/>
  <c r="AC8" i="42"/>
  <c r="AD8" i="42" l="1"/>
  <c r="AC24" i="42"/>
  <c r="AD24" i="42" l="1"/>
  <c r="AE8" i="42"/>
  <c r="AE24" i="42" l="1"/>
  <c r="AF8" i="42"/>
  <c r="AF24" i="42" l="1"/>
  <c r="AI24" i="42" s="1"/>
  <c r="AI8" i="42"/>
  <c r="C9" i="42" s="1"/>
  <c r="C25" i="42" l="1"/>
  <c r="D9" i="42"/>
  <c r="D25" i="42" l="1"/>
  <c r="E9" i="42"/>
  <c r="E25" i="42" l="1"/>
  <c r="F9" i="42"/>
  <c r="G9" i="42" l="1"/>
  <c r="F25" i="42"/>
  <c r="G25" i="42" l="1"/>
  <c r="H9" i="42"/>
  <c r="H25" i="42" l="1"/>
  <c r="I9" i="42"/>
  <c r="I25" i="42" l="1"/>
  <c r="J9" i="42"/>
  <c r="J25" i="42" l="1"/>
  <c r="K9" i="42"/>
  <c r="K25" i="42" l="1"/>
  <c r="L9" i="42"/>
  <c r="L25" i="42" l="1"/>
  <c r="M9" i="42"/>
  <c r="M25" i="42" l="1"/>
  <c r="N9" i="42"/>
  <c r="O9" i="42" l="1"/>
  <c r="N25" i="42"/>
  <c r="O25" i="42" l="1"/>
  <c r="P9" i="42"/>
  <c r="P25" i="42" l="1"/>
  <c r="Q9" i="42"/>
  <c r="Q25" i="42" l="1"/>
  <c r="R9" i="42"/>
  <c r="S9" i="42" l="1"/>
  <c r="R25" i="42"/>
  <c r="S25" i="42" l="1"/>
  <c r="T9" i="42"/>
  <c r="T25" i="42" l="1"/>
  <c r="U9" i="42"/>
  <c r="U25" i="42" l="1"/>
  <c r="V9" i="42"/>
  <c r="W9" i="42" l="1"/>
  <c r="V25" i="42"/>
  <c r="W25" i="42" l="1"/>
  <c r="X9" i="42"/>
  <c r="X25" i="42" l="1"/>
  <c r="Y9" i="42"/>
  <c r="Y25" i="42" l="1"/>
  <c r="Z9" i="42"/>
  <c r="Z25" i="42" l="1"/>
  <c r="AA9" i="42"/>
  <c r="AA25" i="42" l="1"/>
  <c r="AB9" i="42"/>
  <c r="AB25" i="42" l="1"/>
  <c r="AC9" i="42"/>
  <c r="AC25" i="42" l="1"/>
  <c r="AD9" i="42"/>
  <c r="AE9" i="42" l="1"/>
  <c r="AD25" i="42"/>
  <c r="AE25" i="42" l="1"/>
  <c r="AF9" i="42"/>
  <c r="AF25" i="42" l="1"/>
  <c r="AG9" i="42"/>
  <c r="AG25" i="42" l="1"/>
  <c r="AI25" i="42" s="1"/>
  <c r="AI9" i="42"/>
  <c r="C10" i="42" s="1"/>
  <c r="C26" i="42" l="1"/>
  <c r="D10" i="42"/>
  <c r="D26" i="42" l="1"/>
  <c r="E10" i="42"/>
  <c r="E26" i="42" l="1"/>
  <c r="F10" i="42"/>
  <c r="G10" i="42" l="1"/>
  <c r="F26" i="42"/>
  <c r="G26" i="42" l="1"/>
  <c r="H10" i="42"/>
  <c r="H26" i="42" l="1"/>
  <c r="I10" i="42"/>
  <c r="I26" i="42" l="1"/>
  <c r="J10" i="42"/>
  <c r="J26" i="42" l="1"/>
  <c r="K10" i="42"/>
  <c r="K26" i="42" l="1"/>
  <c r="L10" i="42"/>
  <c r="L26" i="42" l="1"/>
  <c r="M10" i="42"/>
  <c r="M26" i="42" l="1"/>
  <c r="N10" i="42"/>
  <c r="O10" i="42" l="1"/>
  <c r="N26" i="42"/>
  <c r="O26" i="42" l="1"/>
  <c r="P10" i="42"/>
  <c r="P26" i="42" l="1"/>
  <c r="Q10" i="42"/>
  <c r="Q26" i="42" l="1"/>
  <c r="R10" i="42"/>
  <c r="S10" i="42" l="1"/>
  <c r="R26" i="42"/>
  <c r="S26" i="42" l="1"/>
  <c r="T10" i="42"/>
  <c r="T26" i="42" l="1"/>
  <c r="U10" i="42"/>
  <c r="U26" i="42" l="1"/>
  <c r="V10" i="42"/>
  <c r="W10" i="42" l="1"/>
  <c r="V26" i="42"/>
  <c r="W26" i="42" l="1"/>
  <c r="X10" i="42"/>
  <c r="X26" i="42" l="1"/>
  <c r="Y10" i="42"/>
  <c r="Y26" i="42" l="1"/>
  <c r="Z10" i="42"/>
  <c r="Z26" i="42" l="1"/>
  <c r="AA10" i="42"/>
  <c r="AA26" i="42" l="1"/>
  <c r="AB10" i="42"/>
  <c r="AB26" i="42" l="1"/>
  <c r="AC10" i="42"/>
  <c r="AC26" i="42" l="1"/>
  <c r="AD10" i="42"/>
  <c r="AE10" i="42" l="1"/>
  <c r="AD26" i="42"/>
  <c r="AE26" i="42" l="1"/>
  <c r="AF10" i="42"/>
  <c r="AF26" i="42" l="1"/>
  <c r="AI26" i="42" s="1"/>
  <c r="AI10" i="42"/>
  <c r="C11" i="42" s="1"/>
  <c r="D11" i="42" l="1"/>
  <c r="C27" i="42"/>
  <c r="D27" i="42" l="1"/>
  <c r="E11" i="42"/>
  <c r="E27" i="42" l="1"/>
  <c r="F11" i="42"/>
  <c r="F27" i="42" l="1"/>
  <c r="G11" i="42"/>
  <c r="H11" i="42" l="1"/>
  <c r="G27" i="42"/>
  <c r="H27" i="42" l="1"/>
  <c r="I11" i="42"/>
  <c r="I27" i="42" l="1"/>
  <c r="J11" i="42"/>
  <c r="J27" i="42" l="1"/>
  <c r="K11" i="42"/>
  <c r="K27" i="42" l="1"/>
  <c r="L11" i="42"/>
  <c r="L27" i="42" l="1"/>
  <c r="M11" i="42"/>
  <c r="M27" i="42" l="1"/>
  <c r="N11" i="42"/>
  <c r="N27" i="42" l="1"/>
  <c r="O11" i="42"/>
  <c r="P11" i="42" l="1"/>
  <c r="O27" i="42"/>
  <c r="P27" i="42" l="1"/>
  <c r="Q11" i="42"/>
  <c r="Q27" i="42" l="1"/>
  <c r="R11" i="42"/>
  <c r="R27" i="42" l="1"/>
  <c r="S11" i="42"/>
  <c r="T11" i="42" l="1"/>
  <c r="S27" i="42"/>
  <c r="T27" i="42" l="1"/>
  <c r="U11" i="42"/>
  <c r="U27" i="42" l="1"/>
  <c r="V11" i="42"/>
  <c r="V27" i="42" l="1"/>
  <c r="W11" i="42"/>
  <c r="X11" i="42" l="1"/>
  <c r="W27" i="42"/>
  <c r="X27" i="42" l="1"/>
  <c r="Y11" i="42"/>
  <c r="Y27" i="42" l="1"/>
  <c r="Z11" i="42"/>
  <c r="Z27" i="42" l="1"/>
  <c r="AA11" i="42"/>
  <c r="AA27" i="42" l="1"/>
  <c r="AB11" i="42"/>
  <c r="AB27" i="42" l="1"/>
  <c r="AC11" i="42"/>
  <c r="AC27" i="42" l="1"/>
  <c r="AD11" i="42"/>
  <c r="AD27" i="42" l="1"/>
  <c r="AE11" i="42"/>
  <c r="AF11" i="42" l="1"/>
  <c r="AE27" i="42"/>
  <c r="AF27" i="42" l="1"/>
  <c r="AI27" i="42" s="1"/>
  <c r="AI11" i="42"/>
  <c r="C12" i="42" s="1"/>
  <c r="C28" i="42" l="1"/>
  <c r="D12" i="42"/>
  <c r="E12" i="42" l="1"/>
  <c r="D28" i="42"/>
  <c r="E28" i="42" l="1"/>
  <c r="F12" i="42"/>
  <c r="F28" i="42" l="1"/>
  <c r="G12" i="42"/>
  <c r="G28" i="42" l="1"/>
  <c r="H12" i="42"/>
  <c r="I12" i="42" l="1"/>
  <c r="H28" i="42"/>
  <c r="I28" i="42" l="1"/>
  <c r="J12" i="42"/>
  <c r="J28" i="42" l="1"/>
  <c r="K12" i="42"/>
  <c r="K28" i="42" l="1"/>
  <c r="L12" i="42"/>
  <c r="L28" i="42" l="1"/>
  <c r="M12" i="42"/>
  <c r="M28" i="42" l="1"/>
  <c r="N12" i="42"/>
  <c r="N28" i="42" l="1"/>
  <c r="O12" i="42"/>
  <c r="O28" i="42" l="1"/>
  <c r="P12" i="42"/>
  <c r="Q12" i="42" l="1"/>
  <c r="P28" i="42"/>
  <c r="Q28" i="42" l="1"/>
  <c r="R12" i="42"/>
  <c r="R28" i="42" l="1"/>
  <c r="S12" i="42"/>
  <c r="S28" i="42" l="1"/>
  <c r="T12" i="42"/>
  <c r="U12" i="42" l="1"/>
  <c r="T28" i="42"/>
  <c r="U28" i="42" l="1"/>
  <c r="V12" i="42"/>
  <c r="V28" i="42" l="1"/>
  <c r="W12" i="42"/>
  <c r="W28" i="42" l="1"/>
  <c r="X12" i="42"/>
  <c r="Y12" i="42" l="1"/>
  <c r="X28" i="42"/>
  <c r="Y28" i="42" l="1"/>
  <c r="Z12" i="42"/>
  <c r="Z28" i="42" l="1"/>
  <c r="AA12" i="42"/>
  <c r="AA28" i="42" l="1"/>
  <c r="AB12" i="42"/>
  <c r="AB28" i="42" l="1"/>
  <c r="AC12" i="42"/>
  <c r="AC28" i="42" l="1"/>
  <c r="AD12" i="42"/>
  <c r="AD28" i="42" l="1"/>
  <c r="AE12" i="42"/>
  <c r="AE28" i="42" l="1"/>
  <c r="AF12" i="42"/>
  <c r="AG12" i="42" l="1"/>
  <c r="AF28" i="42"/>
  <c r="AG28" i="42" l="1"/>
  <c r="AH12" i="42"/>
  <c r="AH28" i="42" l="1"/>
  <c r="AI12" i="42"/>
  <c r="AI28" i="42" l="1"/>
  <c r="C13" i="42"/>
  <c r="D13" i="42" l="1"/>
  <c r="C29" i="42"/>
  <c r="D29" i="42" l="1"/>
  <c r="E13" i="42"/>
  <c r="E29" i="42" l="1"/>
  <c r="F13" i="42"/>
  <c r="F29" i="42" l="1"/>
  <c r="G13" i="42"/>
  <c r="H13" i="42" l="1"/>
  <c r="G29" i="42"/>
  <c r="H29" i="42" l="1"/>
  <c r="I13" i="42"/>
  <c r="I29" i="42" l="1"/>
  <c r="J13" i="42"/>
  <c r="J29" i="42" l="1"/>
  <c r="K13" i="42"/>
  <c r="K29" i="42" l="1"/>
  <c r="L13" i="42"/>
  <c r="L29" i="42" l="1"/>
  <c r="M13" i="42"/>
  <c r="M29" i="42" l="1"/>
  <c r="N13" i="42"/>
  <c r="N29" i="42" l="1"/>
  <c r="O13" i="42"/>
  <c r="P13" i="42" l="1"/>
  <c r="O29" i="42"/>
  <c r="P29" i="42" l="1"/>
  <c r="Q13" i="42"/>
  <c r="Q29" i="42" l="1"/>
  <c r="R13" i="42"/>
  <c r="R29" i="42" l="1"/>
  <c r="S13" i="42"/>
  <c r="T13" i="42" l="1"/>
  <c r="S29" i="42"/>
  <c r="T29" i="42" l="1"/>
  <c r="U13" i="42"/>
  <c r="U29" i="42" l="1"/>
  <c r="V13" i="42"/>
  <c r="V29" i="42" l="1"/>
  <c r="W13" i="42"/>
  <c r="X13" i="42" l="1"/>
  <c r="W29" i="42"/>
  <c r="X29" i="42" l="1"/>
  <c r="Y13" i="42"/>
  <c r="Y29" i="42" l="1"/>
  <c r="Z13" i="42"/>
  <c r="Z29" i="42" l="1"/>
  <c r="AA13" i="42"/>
  <c r="AA29" i="42" l="1"/>
  <c r="AB13" i="42"/>
  <c r="AB29" i="42" l="1"/>
  <c r="AC13" i="42"/>
  <c r="AC29" i="42" l="1"/>
  <c r="AD13" i="42"/>
  <c r="AD29" i="42" l="1"/>
  <c r="AE13" i="42"/>
  <c r="AF13" i="42" l="1"/>
  <c r="AE29" i="42"/>
  <c r="AF29" i="42" l="1"/>
  <c r="AI29" i="42" s="1"/>
  <c r="AI13" i="42"/>
  <c r="C14" i="42" s="1"/>
  <c r="C30" i="42" l="1"/>
  <c r="D14" i="42"/>
  <c r="E14" i="42" l="1"/>
  <c r="D30" i="42"/>
  <c r="E30" i="42" l="1"/>
  <c r="F14" i="42"/>
  <c r="F30" i="42" l="1"/>
  <c r="G14" i="42"/>
  <c r="G30" i="42" l="1"/>
  <c r="H14" i="42"/>
  <c r="I14" i="42" l="1"/>
  <c r="H30" i="42"/>
  <c r="I30" i="42" l="1"/>
  <c r="J14" i="42"/>
  <c r="J30" i="42" l="1"/>
  <c r="K14" i="42"/>
  <c r="K30" i="42" l="1"/>
  <c r="L14" i="42"/>
  <c r="L30" i="42" l="1"/>
  <c r="M14" i="42"/>
  <c r="M30" i="42" l="1"/>
  <c r="N14" i="42"/>
  <c r="N30" i="42" l="1"/>
  <c r="O14" i="42"/>
  <c r="O30" i="42" l="1"/>
  <c r="P14" i="42"/>
  <c r="Q14" i="42" l="1"/>
  <c r="P30" i="42"/>
  <c r="Q30" i="42" l="1"/>
  <c r="R14" i="42"/>
  <c r="R30" i="42" l="1"/>
  <c r="S14" i="42"/>
  <c r="S30" i="42" l="1"/>
  <c r="T14" i="42"/>
  <c r="U14" i="42" l="1"/>
  <c r="T30" i="42"/>
  <c r="U30" i="42" l="1"/>
  <c r="V14" i="42"/>
  <c r="V30" i="42" l="1"/>
  <c r="W14" i="42"/>
  <c r="W30" i="42" l="1"/>
  <c r="X14" i="42"/>
  <c r="Y14" i="42" l="1"/>
  <c r="X30" i="42"/>
  <c r="Y30" i="42" l="1"/>
  <c r="Z14" i="42"/>
  <c r="Z30" i="42" l="1"/>
  <c r="AA14" i="42"/>
  <c r="AA30" i="42" l="1"/>
  <c r="AB14" i="42"/>
  <c r="AB30" i="42" l="1"/>
  <c r="AC14" i="42"/>
  <c r="AC30" i="42" l="1"/>
  <c r="AD14" i="42"/>
  <c r="AD30" i="42" l="1"/>
  <c r="AE14" i="42"/>
  <c r="AE30" i="42" l="1"/>
  <c r="AF14" i="42"/>
  <c r="AG14" i="42" l="1"/>
  <c r="AF30" i="42"/>
  <c r="AG30" i="42" l="1"/>
  <c r="AI30" i="42" s="1"/>
  <c r="AI14" i="42"/>
  <c r="C15" i="42" s="1"/>
  <c r="C31" i="42" l="1"/>
  <c r="D15" i="42"/>
  <c r="E15" i="42" l="1"/>
  <c r="D31" i="42"/>
  <c r="E31" i="42" l="1"/>
  <c r="F15" i="42"/>
  <c r="F31" i="42" l="1"/>
  <c r="G15" i="42"/>
  <c r="G31" i="42" l="1"/>
  <c r="H15" i="42"/>
  <c r="I15" i="42" l="1"/>
  <c r="H31" i="42"/>
  <c r="I31" i="42" l="1"/>
  <c r="J15" i="42"/>
  <c r="J31" i="42" l="1"/>
  <c r="K15" i="42"/>
  <c r="K31" i="42" l="1"/>
  <c r="L15" i="42"/>
  <c r="L31" i="42" l="1"/>
  <c r="M15" i="42"/>
  <c r="M31" i="42" l="1"/>
  <c r="N15" i="42"/>
  <c r="N31" i="42" l="1"/>
  <c r="O15" i="42"/>
  <c r="O31" i="42" l="1"/>
  <c r="P15" i="42"/>
  <c r="Q15" i="42" l="1"/>
  <c r="P31" i="42"/>
  <c r="Q31" i="42" l="1"/>
  <c r="R15" i="42"/>
  <c r="R31" i="42" l="1"/>
  <c r="S15" i="42"/>
  <c r="S31" i="42" l="1"/>
  <c r="T15" i="42"/>
  <c r="U15" i="42" l="1"/>
  <c r="T31" i="42"/>
  <c r="U31" i="42" l="1"/>
  <c r="V15" i="42"/>
  <c r="V31" i="42" l="1"/>
  <c r="W15" i="42"/>
  <c r="W31" i="42" l="1"/>
  <c r="X15" i="42"/>
  <c r="Y15" i="42" l="1"/>
  <c r="X31" i="42"/>
  <c r="Y31" i="42" l="1"/>
  <c r="Z15" i="42"/>
  <c r="Z31" i="42" l="1"/>
  <c r="AA15" i="42"/>
  <c r="AA31" i="42" l="1"/>
  <c r="AB15" i="42"/>
  <c r="AB31" i="42" l="1"/>
  <c r="AC15" i="42"/>
  <c r="AC31" i="42" l="1"/>
  <c r="AD15" i="42"/>
  <c r="AD31" i="42" l="1"/>
  <c r="AE15" i="42"/>
  <c r="AE31" i="42" l="1"/>
  <c r="AF15" i="42"/>
  <c r="AI15" i="42" l="1"/>
  <c r="C16" i="42" s="1"/>
  <c r="AF31" i="42"/>
  <c r="AI31" i="42" s="1"/>
  <c r="C32" i="42" l="1"/>
  <c r="D16" i="42"/>
  <c r="D32" i="42" l="1"/>
  <c r="E16" i="42"/>
  <c r="F16" i="42" l="1"/>
  <c r="E32" i="42"/>
  <c r="F32" i="42" l="1"/>
  <c r="G16" i="42"/>
  <c r="G32" i="42" l="1"/>
  <c r="H16" i="42"/>
  <c r="H32" i="42" l="1"/>
  <c r="I16" i="42"/>
  <c r="J16" i="42" l="1"/>
  <c r="I32" i="42"/>
  <c r="J32" i="42" l="1"/>
  <c r="K16" i="42"/>
  <c r="K32" i="42" l="1"/>
  <c r="L16" i="42"/>
  <c r="L32" i="42" l="1"/>
  <c r="M16" i="42"/>
  <c r="M32" i="42" l="1"/>
  <c r="N16" i="42"/>
  <c r="N32" i="42" l="1"/>
  <c r="O16" i="42"/>
  <c r="O32" i="42" l="1"/>
  <c r="P16" i="42"/>
  <c r="P32" i="42" l="1"/>
  <c r="Q16" i="42"/>
  <c r="R16" i="42" l="1"/>
  <c r="Q32" i="42"/>
  <c r="R32" i="42" l="1"/>
  <c r="S16" i="42"/>
  <c r="S32" i="42" l="1"/>
  <c r="T16" i="42"/>
  <c r="T32" i="42" l="1"/>
  <c r="U16" i="42"/>
  <c r="V16" i="42" l="1"/>
  <c r="U32" i="42"/>
  <c r="V32" i="42" l="1"/>
  <c r="W16" i="42"/>
  <c r="W32" i="42" l="1"/>
  <c r="X16" i="42"/>
  <c r="X32" i="42" l="1"/>
  <c r="Y16" i="42"/>
  <c r="Z16" i="42" l="1"/>
  <c r="Y32" i="42"/>
  <c r="Z32" i="42" l="1"/>
  <c r="AA16" i="42"/>
  <c r="AA32" i="42" l="1"/>
  <c r="AB16" i="42"/>
  <c r="AB32" i="42" l="1"/>
  <c r="AC16" i="42"/>
  <c r="AC32" i="42" l="1"/>
  <c r="AD16" i="42"/>
  <c r="AD32" i="42" l="1"/>
  <c r="AE16" i="42"/>
  <c r="AE32" i="42" l="1"/>
  <c r="AF16" i="42"/>
  <c r="AF32" i="42" l="1"/>
  <c r="AG16" i="42"/>
  <c r="AI16" i="42" l="1"/>
  <c r="C17" i="42" s="1"/>
  <c r="AG32" i="42"/>
  <c r="AI32" i="42" s="1"/>
  <c r="C33" i="42" l="1"/>
  <c r="D17" i="42"/>
  <c r="D33" i="42" l="1"/>
  <c r="E17" i="42"/>
  <c r="F17" i="42" l="1"/>
  <c r="E33" i="42"/>
  <c r="F33" i="42" l="1"/>
  <c r="G17" i="42"/>
  <c r="G33" i="42" l="1"/>
  <c r="H17" i="42"/>
  <c r="H33" i="42" l="1"/>
  <c r="I17" i="42"/>
  <c r="J17" i="42" l="1"/>
  <c r="I33" i="42"/>
  <c r="J33" i="42" l="1"/>
  <c r="K17" i="42"/>
  <c r="K33" i="42" l="1"/>
  <c r="L17" i="42"/>
  <c r="L33" i="42" l="1"/>
  <c r="M17" i="42"/>
  <c r="M33" i="42" l="1"/>
  <c r="N17" i="42"/>
  <c r="N33" i="42" l="1"/>
  <c r="O17" i="42"/>
  <c r="O33" i="42" l="1"/>
  <c r="P17" i="42"/>
  <c r="P33" i="42" l="1"/>
  <c r="Q17" i="42"/>
  <c r="R17" i="42" l="1"/>
  <c r="Q33" i="42"/>
  <c r="R33" i="42" l="1"/>
  <c r="S17" i="42"/>
  <c r="S33" i="42" l="1"/>
  <c r="T17" i="42"/>
  <c r="T33" i="42" l="1"/>
  <c r="U17" i="42"/>
  <c r="V17" i="42" l="1"/>
  <c r="U33" i="42"/>
  <c r="V33" i="42" l="1"/>
  <c r="W17" i="42"/>
  <c r="W33" i="42" l="1"/>
  <c r="X17" i="42"/>
  <c r="X33" i="42" l="1"/>
  <c r="Y17" i="42"/>
  <c r="Z17" i="42" l="1"/>
  <c r="Y33" i="42"/>
  <c r="Z33" i="42" l="1"/>
  <c r="AA17" i="42"/>
  <c r="AA33" i="42" l="1"/>
  <c r="AB17" i="42"/>
  <c r="AB33" i="42" l="1"/>
  <c r="AC17" i="42"/>
  <c r="AC33" i="42" l="1"/>
  <c r="AD17" i="42"/>
  <c r="AD33" i="42" l="1"/>
  <c r="AE17" i="42"/>
  <c r="AE33" i="42" l="1"/>
  <c r="AF17" i="42"/>
  <c r="AF33" i="42" l="1"/>
  <c r="AI33" i="42" s="1"/>
  <c r="AI17" i="42"/>
  <c r="B178" i="38" l="1"/>
  <c r="D177" i="38"/>
  <c r="C177" i="38"/>
  <c r="D176" i="38"/>
  <c r="C176" i="38"/>
  <c r="D175" i="38"/>
  <c r="C175" i="38"/>
  <c r="D174" i="38"/>
  <c r="E174" i="38" s="1"/>
  <c r="C174" i="38"/>
  <c r="D173" i="38"/>
  <c r="C173" i="38"/>
  <c r="D172" i="38"/>
  <c r="C172" i="38"/>
  <c r="D171" i="38"/>
  <c r="C171" i="38"/>
  <c r="D170" i="38"/>
  <c r="C170" i="38"/>
  <c r="D169" i="38"/>
  <c r="C169" i="38"/>
  <c r="D168" i="38"/>
  <c r="C168" i="38"/>
  <c r="D167" i="38"/>
  <c r="C167" i="38"/>
  <c r="D166" i="38"/>
  <c r="C166" i="38"/>
  <c r="D165" i="38"/>
  <c r="C165" i="38"/>
  <c r="D164" i="38"/>
  <c r="C164" i="38"/>
  <c r="D163" i="38"/>
  <c r="C163" i="38"/>
  <c r="D162" i="38"/>
  <c r="E162" i="38" s="1"/>
  <c r="C162" i="38"/>
  <c r="D161" i="38"/>
  <c r="C161" i="38"/>
  <c r="D159" i="38"/>
  <c r="C159" i="38"/>
  <c r="D158" i="38"/>
  <c r="C158" i="38"/>
  <c r="D157" i="38"/>
  <c r="C157" i="38"/>
  <c r="D156" i="38"/>
  <c r="C156" i="38"/>
  <c r="D155" i="38"/>
  <c r="C155" i="38"/>
  <c r="D154" i="38"/>
  <c r="C154" i="38"/>
  <c r="D153" i="38"/>
  <c r="C153" i="38"/>
  <c r="D152" i="38"/>
  <c r="C152" i="38"/>
  <c r="D151" i="38"/>
  <c r="C151" i="38"/>
  <c r="D150" i="38"/>
  <c r="C150" i="38"/>
  <c r="D149" i="38"/>
  <c r="C149" i="38"/>
  <c r="D148" i="38"/>
  <c r="C148" i="38"/>
  <c r="D147" i="38"/>
  <c r="C147" i="38"/>
  <c r="D146" i="38"/>
  <c r="C146" i="38"/>
  <c r="D145" i="38"/>
  <c r="C145" i="38"/>
  <c r="D143" i="38"/>
  <c r="C143" i="38"/>
  <c r="D142" i="38"/>
  <c r="C142" i="38"/>
  <c r="D141" i="38"/>
  <c r="C141" i="38"/>
  <c r="D140" i="38"/>
  <c r="C140" i="38"/>
  <c r="D139" i="38"/>
  <c r="C139" i="38"/>
  <c r="D138" i="38"/>
  <c r="C138" i="38"/>
  <c r="D137" i="38"/>
  <c r="C137" i="38"/>
  <c r="D136" i="38"/>
  <c r="C136" i="38"/>
  <c r="D135" i="38"/>
  <c r="C135" i="38"/>
  <c r="D134" i="38"/>
  <c r="C134" i="38"/>
  <c r="D133" i="38"/>
  <c r="C133" i="38"/>
  <c r="D132" i="38"/>
  <c r="C132" i="38"/>
  <c r="D131" i="38"/>
  <c r="C131" i="38"/>
  <c r="D130" i="38"/>
  <c r="C130" i="38"/>
  <c r="D129" i="38"/>
  <c r="C129" i="38"/>
  <c r="D128" i="38"/>
  <c r="C128" i="38"/>
  <c r="D127" i="38"/>
  <c r="C127" i="38"/>
  <c r="D126" i="38"/>
  <c r="C126" i="38"/>
  <c r="D125" i="38"/>
  <c r="C125" i="38"/>
  <c r="D124" i="38"/>
  <c r="C124" i="38"/>
  <c r="D123" i="38"/>
  <c r="C123" i="38"/>
  <c r="D122" i="38"/>
  <c r="C122" i="38"/>
  <c r="D121" i="38"/>
  <c r="C121" i="38"/>
  <c r="D120" i="38"/>
  <c r="C120" i="38"/>
  <c r="D119" i="38"/>
  <c r="C119" i="38"/>
  <c r="D118" i="38"/>
  <c r="C118" i="38"/>
  <c r="D116" i="38"/>
  <c r="C116" i="38"/>
  <c r="D115" i="38"/>
  <c r="C115" i="38"/>
  <c r="D114" i="38"/>
  <c r="C114" i="38"/>
  <c r="D113" i="38"/>
  <c r="C113" i="38"/>
  <c r="D112" i="38"/>
  <c r="C112" i="38"/>
  <c r="D111" i="38"/>
  <c r="C111" i="38"/>
  <c r="D110" i="38"/>
  <c r="C110" i="38"/>
  <c r="D109" i="38"/>
  <c r="C109" i="38"/>
  <c r="D108" i="38"/>
  <c r="C108" i="38"/>
  <c r="D107" i="38"/>
  <c r="C107" i="38"/>
  <c r="D106" i="38"/>
  <c r="C106" i="38"/>
  <c r="D105" i="38"/>
  <c r="C105" i="38"/>
  <c r="D104" i="38"/>
  <c r="C104" i="38"/>
  <c r="D102" i="38"/>
  <c r="C102" i="38"/>
  <c r="D101" i="38"/>
  <c r="C101" i="38"/>
  <c r="D100" i="38"/>
  <c r="C100" i="38"/>
  <c r="D99" i="38"/>
  <c r="C99" i="38"/>
  <c r="D98" i="38"/>
  <c r="C98" i="38"/>
  <c r="D97" i="38"/>
  <c r="C97" i="38"/>
  <c r="D96" i="38"/>
  <c r="C96" i="38"/>
  <c r="D95" i="38"/>
  <c r="C95" i="38"/>
  <c r="D94" i="38"/>
  <c r="C94" i="38"/>
  <c r="D93" i="38"/>
  <c r="C93" i="38"/>
  <c r="D92" i="38"/>
  <c r="C92" i="38"/>
  <c r="D91" i="38"/>
  <c r="C91" i="38"/>
  <c r="D90" i="38"/>
  <c r="C90" i="38"/>
  <c r="D89" i="38"/>
  <c r="C89" i="38"/>
  <c r="D88" i="38"/>
  <c r="C88" i="38"/>
  <c r="D87" i="38"/>
  <c r="C87" i="38"/>
  <c r="D86" i="38"/>
  <c r="E86" i="38" s="1"/>
  <c r="C86" i="38"/>
  <c r="D85" i="38"/>
  <c r="C85" i="38"/>
  <c r="D84" i="38"/>
  <c r="C84" i="38"/>
  <c r="D83" i="38"/>
  <c r="C83" i="38"/>
  <c r="D82" i="38"/>
  <c r="E82" i="38" s="1"/>
  <c r="C82" i="38"/>
  <c r="D81" i="38"/>
  <c r="C81" i="38"/>
  <c r="D80" i="38"/>
  <c r="C80" i="38"/>
  <c r="D79" i="38"/>
  <c r="C79" i="38"/>
  <c r="D78" i="38"/>
  <c r="E78" i="38" s="1"/>
  <c r="C78" i="38"/>
  <c r="D77" i="38"/>
  <c r="C77" i="38"/>
  <c r="D76" i="38"/>
  <c r="C76" i="38"/>
  <c r="D75" i="38"/>
  <c r="C75" i="38"/>
  <c r="D73" i="38"/>
  <c r="C73" i="38"/>
  <c r="D72" i="38"/>
  <c r="C72" i="38"/>
  <c r="D71" i="38"/>
  <c r="C71" i="38"/>
  <c r="D70" i="38"/>
  <c r="C70" i="38"/>
  <c r="D69" i="38"/>
  <c r="C69" i="38"/>
  <c r="D68" i="38"/>
  <c r="C68" i="38"/>
  <c r="D67" i="38"/>
  <c r="C67" i="38"/>
  <c r="D66" i="38"/>
  <c r="C66" i="38"/>
  <c r="D65" i="38"/>
  <c r="C65" i="38"/>
  <c r="D64" i="38"/>
  <c r="C64" i="38"/>
  <c r="D63" i="38"/>
  <c r="C63" i="38"/>
  <c r="D62" i="38"/>
  <c r="C62" i="38"/>
  <c r="D61" i="38"/>
  <c r="C61" i="38"/>
  <c r="D60" i="38"/>
  <c r="C60" i="38"/>
  <c r="D59" i="38"/>
  <c r="C59" i="38"/>
  <c r="D58" i="38"/>
  <c r="C58" i="38"/>
  <c r="D57" i="38"/>
  <c r="C57" i="38"/>
  <c r="D56" i="38"/>
  <c r="C56" i="38"/>
  <c r="D55" i="38"/>
  <c r="C55" i="38"/>
  <c r="D54" i="38"/>
  <c r="C54" i="38"/>
  <c r="D53" i="38"/>
  <c r="C53" i="38"/>
  <c r="D52" i="38"/>
  <c r="C52" i="38"/>
  <c r="D51" i="38"/>
  <c r="C51" i="38"/>
  <c r="D50" i="38"/>
  <c r="C50" i="38"/>
  <c r="D49" i="38"/>
  <c r="C49" i="38"/>
  <c r="D48" i="38"/>
  <c r="C48" i="38"/>
  <c r="D47" i="38"/>
  <c r="C47" i="38"/>
  <c r="D46" i="38"/>
  <c r="C46" i="38"/>
  <c r="D45" i="38"/>
  <c r="C45" i="38"/>
  <c r="D44" i="38"/>
  <c r="C44" i="38"/>
  <c r="D43" i="38"/>
  <c r="C43" i="38"/>
  <c r="D41" i="38"/>
  <c r="C41" i="38"/>
  <c r="D40" i="38"/>
  <c r="C40" i="38"/>
  <c r="D39" i="38"/>
  <c r="C39" i="38"/>
  <c r="D38" i="38"/>
  <c r="C38" i="38"/>
  <c r="D37" i="38"/>
  <c r="C37" i="38"/>
  <c r="D36" i="38"/>
  <c r="C36" i="38"/>
  <c r="D35" i="38"/>
  <c r="C35" i="38"/>
  <c r="D34" i="38"/>
  <c r="C34" i="38"/>
  <c r="D33" i="38"/>
  <c r="C33" i="38"/>
  <c r="D32" i="38"/>
  <c r="C32" i="38"/>
  <c r="D31" i="38"/>
  <c r="C31" i="38"/>
  <c r="D30" i="38"/>
  <c r="C30" i="38"/>
  <c r="D29" i="38"/>
  <c r="C29" i="38"/>
  <c r="D28" i="38"/>
  <c r="C28" i="38"/>
  <c r="D27" i="38"/>
  <c r="C27" i="38"/>
  <c r="D26" i="38"/>
  <c r="C26" i="38"/>
  <c r="D25" i="38"/>
  <c r="C25" i="38"/>
  <c r="D24" i="38"/>
  <c r="C24" i="38"/>
  <c r="D23" i="38"/>
  <c r="C23" i="38"/>
  <c r="D22" i="38"/>
  <c r="C22" i="38"/>
  <c r="D21" i="38"/>
  <c r="C21" i="38"/>
  <c r="D20" i="38"/>
  <c r="C20" i="38"/>
  <c r="D19" i="38"/>
  <c r="C19" i="38"/>
  <c r="D18" i="38"/>
  <c r="C18" i="38"/>
  <c r="D17" i="38"/>
  <c r="C17" i="38"/>
  <c r="D16" i="38"/>
  <c r="C16" i="38"/>
  <c r="D15" i="38"/>
  <c r="C15" i="38"/>
  <c r="D14" i="38"/>
  <c r="C14" i="38"/>
  <c r="D13" i="38"/>
  <c r="C13" i="38"/>
  <c r="D12" i="38"/>
  <c r="C12" i="38"/>
  <c r="D11" i="38"/>
  <c r="C11" i="38"/>
  <c r="D10" i="38"/>
  <c r="C10" i="38"/>
  <c r="D9" i="38"/>
  <c r="C9" i="38"/>
  <c r="D8" i="38"/>
  <c r="C8" i="38"/>
  <c r="D7" i="38"/>
  <c r="C7" i="38"/>
  <c r="D6" i="38"/>
  <c r="C6" i="38"/>
  <c r="D5" i="38"/>
  <c r="C5" i="38"/>
  <c r="D4" i="38"/>
  <c r="C4" i="38"/>
  <c r="AW3" i="37"/>
  <c r="O4" i="37"/>
  <c r="AW4" i="37"/>
  <c r="AW5" i="37"/>
  <c r="AW6" i="37"/>
  <c r="AW7" i="37"/>
  <c r="AW8" i="37"/>
  <c r="AW9" i="37"/>
  <c r="AW10" i="37"/>
  <c r="AW11" i="37"/>
  <c r="AW12" i="37"/>
  <c r="AW13" i="37"/>
  <c r="AW14" i="37"/>
  <c r="AW15" i="37"/>
  <c r="AW16" i="37"/>
  <c r="AW17" i="37"/>
  <c r="AW18" i="37"/>
  <c r="AW19" i="37"/>
  <c r="AW20" i="37"/>
  <c r="AW21" i="37"/>
  <c r="AW22" i="37"/>
  <c r="AW23" i="37"/>
  <c r="AW24" i="37"/>
  <c r="AW25" i="37"/>
  <c r="AW26" i="37"/>
  <c r="AW27" i="37"/>
  <c r="AW28" i="37"/>
  <c r="AW29" i="37"/>
  <c r="AW30" i="37"/>
  <c r="AW31" i="37"/>
  <c r="AW32" i="37"/>
  <c r="AW33" i="37"/>
  <c r="AW34" i="37"/>
  <c r="AW35" i="37"/>
  <c r="AW36" i="37"/>
  <c r="AW37" i="37"/>
  <c r="AW38" i="37"/>
  <c r="AW39" i="37"/>
  <c r="AW40" i="37"/>
  <c r="AW41" i="37"/>
  <c r="AW42" i="37"/>
  <c r="AW43" i="37"/>
  <c r="AW44" i="37"/>
  <c r="AW45" i="37"/>
  <c r="AW46" i="37"/>
  <c r="AW47" i="37"/>
  <c r="AW48" i="37"/>
  <c r="AW49" i="37"/>
  <c r="AW50" i="37"/>
  <c r="AW51" i="37"/>
  <c r="AW52" i="37"/>
  <c r="AW53" i="37"/>
  <c r="AW54" i="37"/>
  <c r="AW55" i="37"/>
  <c r="AW56" i="37"/>
  <c r="AW57" i="37"/>
  <c r="AW58" i="37"/>
  <c r="AW59" i="37"/>
  <c r="AW60" i="37"/>
  <c r="AW61" i="37"/>
  <c r="AW62" i="37"/>
  <c r="AW63" i="37"/>
  <c r="AW64" i="37"/>
  <c r="AW65" i="37"/>
  <c r="AW66" i="37"/>
  <c r="AW67" i="37"/>
  <c r="AW68" i="37"/>
  <c r="AW69" i="37"/>
  <c r="AW70" i="37"/>
  <c r="AW71" i="37"/>
  <c r="AW72" i="37"/>
  <c r="AW73" i="37"/>
  <c r="AW74" i="37"/>
  <c r="AW75" i="37"/>
  <c r="AW76" i="37"/>
  <c r="AW77" i="37"/>
  <c r="AW78" i="37"/>
  <c r="AW79" i="37"/>
  <c r="AW80" i="37"/>
  <c r="AW81" i="37"/>
  <c r="AW82" i="37"/>
  <c r="AW83" i="37"/>
  <c r="AW84" i="37"/>
  <c r="AW85" i="37"/>
  <c r="AW86" i="37"/>
  <c r="AW87" i="37"/>
  <c r="AW88" i="37"/>
  <c r="AW89" i="37"/>
  <c r="AW90" i="37"/>
  <c r="AW91" i="37"/>
  <c r="AW92" i="37"/>
  <c r="AW93" i="37"/>
  <c r="AW94" i="37"/>
  <c r="AW95" i="37"/>
  <c r="AW96" i="37"/>
  <c r="AW97" i="37"/>
  <c r="AW98" i="37"/>
  <c r="AW99" i="37"/>
  <c r="AW100" i="37"/>
  <c r="AW101" i="37"/>
  <c r="AW102" i="37"/>
  <c r="AW103" i="37"/>
  <c r="AW104" i="37"/>
  <c r="AW105" i="37"/>
  <c r="AW106" i="37"/>
  <c r="AW107" i="37"/>
  <c r="AW108" i="37"/>
  <c r="AW109" i="37"/>
  <c r="AW110" i="37"/>
  <c r="AW111" i="37"/>
  <c r="AW112" i="37"/>
  <c r="AW113" i="37"/>
  <c r="AW114" i="37"/>
  <c r="AW115" i="37"/>
  <c r="AW116" i="37"/>
  <c r="AW117" i="37"/>
  <c r="AW118" i="37"/>
  <c r="AW119" i="37"/>
  <c r="AW120" i="37"/>
  <c r="AW121" i="37"/>
  <c r="AW122" i="37"/>
  <c r="AW123" i="37"/>
  <c r="AW124" i="37"/>
  <c r="AW125" i="37"/>
  <c r="AW126" i="37"/>
  <c r="AW127" i="37"/>
  <c r="AW128" i="37"/>
  <c r="AW129" i="37"/>
  <c r="AW130" i="37"/>
  <c r="AW131" i="37"/>
  <c r="AW132" i="37"/>
  <c r="AW133" i="37"/>
  <c r="AW134" i="37"/>
  <c r="AW135" i="37"/>
  <c r="AW136" i="37"/>
  <c r="AW137" i="37"/>
  <c r="AW138" i="37"/>
  <c r="AW139" i="37"/>
  <c r="AW140" i="37"/>
  <c r="AW141" i="37"/>
  <c r="AW142" i="37"/>
  <c r="AW143" i="37"/>
  <c r="AW144" i="37"/>
  <c r="AW145" i="37"/>
  <c r="AW146" i="37"/>
  <c r="AW147" i="37"/>
  <c r="AW148" i="37"/>
  <c r="AW149" i="37"/>
  <c r="AW150" i="37"/>
  <c r="AW151" i="37"/>
  <c r="AW152" i="37"/>
  <c r="AW153" i="37"/>
  <c r="AW154" i="37"/>
  <c r="AW155" i="37"/>
  <c r="AW156" i="37"/>
  <c r="AW157" i="37"/>
  <c r="AW158" i="37"/>
  <c r="AW159" i="37"/>
  <c r="AW160" i="37"/>
  <c r="AW161" i="37"/>
  <c r="AW162" i="37"/>
  <c r="AW163" i="37"/>
  <c r="AW164" i="37"/>
  <c r="AW165" i="37"/>
  <c r="AW166" i="37"/>
  <c r="AW167" i="37"/>
  <c r="AW168" i="37"/>
  <c r="AW169" i="37"/>
  <c r="AW170" i="37"/>
  <c r="AW171" i="37"/>
  <c r="AW172" i="37"/>
  <c r="AW173" i="37"/>
  <c r="AW174" i="37"/>
  <c r="AW175" i="37"/>
  <c r="AW176" i="37"/>
  <c r="AW177" i="37"/>
  <c r="AW178" i="37"/>
  <c r="AW179" i="37"/>
  <c r="AW180" i="37"/>
  <c r="AW181" i="37"/>
  <c r="AW182" i="37"/>
  <c r="AW183" i="37"/>
  <c r="AW184" i="37"/>
  <c r="AW185" i="37"/>
  <c r="AW186" i="37"/>
  <c r="AW187" i="37"/>
  <c r="AW188" i="37"/>
  <c r="AW189" i="37"/>
  <c r="AW190" i="37"/>
  <c r="AW191" i="37"/>
  <c r="AW192" i="37"/>
  <c r="AW193" i="37"/>
  <c r="AW194" i="37"/>
  <c r="AW195" i="37"/>
  <c r="AW196" i="37"/>
  <c r="AW197" i="37"/>
  <c r="AW198" i="37"/>
  <c r="AW199" i="37"/>
  <c r="AW200" i="37"/>
  <c r="AW201" i="37"/>
  <c r="AW202" i="37"/>
  <c r="AW203" i="37"/>
  <c r="AW204" i="37"/>
  <c r="AW205" i="37"/>
  <c r="AW206" i="37"/>
  <c r="AW207" i="37"/>
  <c r="AW208" i="37"/>
  <c r="AW209" i="37"/>
  <c r="AW210" i="37"/>
  <c r="AW211" i="37"/>
  <c r="AW212" i="37"/>
  <c r="AW213" i="37"/>
  <c r="AW214" i="37"/>
  <c r="AW215" i="37"/>
  <c r="AW216" i="37"/>
  <c r="AW217" i="37"/>
  <c r="AW218" i="37"/>
  <c r="AW219" i="37"/>
  <c r="AW220" i="37"/>
  <c r="AW221" i="37"/>
  <c r="AW222" i="37"/>
  <c r="AW223" i="37"/>
  <c r="AW224" i="37"/>
  <c r="AW225" i="37"/>
  <c r="AW226" i="37"/>
  <c r="AW227" i="37"/>
  <c r="AW228" i="37"/>
  <c r="AW229" i="37"/>
  <c r="AW230" i="37"/>
  <c r="AW231" i="37"/>
  <c r="AW232" i="37"/>
  <c r="AW233" i="37"/>
  <c r="AW234" i="37"/>
  <c r="AW235" i="37"/>
  <c r="AW236" i="37"/>
  <c r="AW237" i="37"/>
  <c r="AW238" i="37"/>
  <c r="AW239" i="37"/>
  <c r="AW240" i="37"/>
  <c r="AW241" i="37"/>
  <c r="AW242" i="37"/>
  <c r="AW243" i="37"/>
  <c r="AW244" i="37"/>
  <c r="AW245" i="37"/>
  <c r="AW246" i="37"/>
  <c r="AW247" i="37"/>
  <c r="AW248" i="37"/>
  <c r="AW249" i="37"/>
  <c r="AW250" i="37"/>
  <c r="AW251" i="37"/>
  <c r="AW252" i="37"/>
  <c r="AW253" i="37"/>
  <c r="AW254" i="37"/>
  <c r="AW255" i="37"/>
  <c r="AW256" i="37"/>
  <c r="AW257" i="37"/>
  <c r="AW258" i="37"/>
  <c r="AW259" i="37"/>
  <c r="AW260" i="37"/>
  <c r="AW261" i="37"/>
  <c r="AW262" i="37"/>
  <c r="AW263" i="37"/>
  <c r="AW264" i="37"/>
  <c r="AW265" i="37"/>
  <c r="AW266" i="37"/>
  <c r="AW267" i="37"/>
  <c r="AW268" i="37"/>
  <c r="AW269" i="37"/>
  <c r="AW270" i="37"/>
  <c r="AW271" i="37"/>
  <c r="AW272" i="37"/>
  <c r="AW273" i="37"/>
  <c r="AW274" i="37"/>
  <c r="AW275" i="37"/>
  <c r="AW276" i="37"/>
  <c r="AW277" i="37"/>
  <c r="AW278" i="37"/>
  <c r="AW279" i="37"/>
  <c r="AW280" i="37"/>
  <c r="AW281" i="37"/>
  <c r="AW282" i="37"/>
  <c r="AW283" i="37"/>
  <c r="AW284" i="37"/>
  <c r="AW285" i="37"/>
  <c r="AW286" i="37"/>
  <c r="AW287" i="37"/>
  <c r="AW288" i="37"/>
  <c r="AW289" i="37"/>
  <c r="AW290" i="37"/>
  <c r="AW291" i="37"/>
  <c r="AW292" i="37"/>
  <c r="AW293" i="37"/>
  <c r="AW294" i="37"/>
  <c r="AW295" i="37"/>
  <c r="AW296" i="37"/>
  <c r="AW297" i="37"/>
  <c r="AW298" i="37"/>
  <c r="AW299" i="37"/>
  <c r="AW300" i="37"/>
  <c r="AW301" i="37"/>
  <c r="AW302" i="37"/>
  <c r="AW303" i="37"/>
  <c r="AW304" i="37"/>
  <c r="AW305" i="37"/>
  <c r="AW306" i="37"/>
  <c r="AW307" i="37"/>
  <c r="AW308" i="37"/>
  <c r="AW309" i="37"/>
  <c r="AW310" i="37"/>
  <c r="AW311" i="37"/>
  <c r="AW312" i="37"/>
  <c r="AW313" i="37"/>
  <c r="AW314" i="37"/>
  <c r="AW315" i="37"/>
  <c r="AW316" i="37"/>
  <c r="AW317" i="37"/>
  <c r="AW318" i="37"/>
  <c r="AW319" i="37"/>
  <c r="AW320" i="37"/>
  <c r="AW321" i="37"/>
  <c r="AW322" i="37"/>
  <c r="AW323" i="37"/>
  <c r="AW324" i="37"/>
  <c r="AW325" i="37"/>
  <c r="AW326" i="37"/>
  <c r="AW327" i="37"/>
  <c r="AW328" i="37"/>
  <c r="AW329" i="37"/>
  <c r="AW330" i="37"/>
  <c r="AW331" i="37"/>
  <c r="AW332" i="37"/>
  <c r="AW333" i="37"/>
  <c r="AW334" i="37"/>
  <c r="AW335" i="37"/>
  <c r="AW336" i="37"/>
  <c r="AW337" i="37"/>
  <c r="AW338" i="37"/>
  <c r="AW339" i="37"/>
  <c r="AW340" i="37"/>
  <c r="AW341" i="37"/>
  <c r="AW342" i="37"/>
  <c r="AP3" i="34"/>
  <c r="AQ3" i="34"/>
  <c r="AR3" i="34"/>
  <c r="AP4" i="34"/>
  <c r="AQ4" i="34"/>
  <c r="AR4" i="34"/>
  <c r="AP5" i="34"/>
  <c r="AQ5" i="34"/>
  <c r="AR5" i="34"/>
  <c r="AP6" i="34"/>
  <c r="AQ6" i="34"/>
  <c r="AR6" i="34"/>
  <c r="AP7" i="34"/>
  <c r="AQ7" i="34"/>
  <c r="AR7" i="34"/>
  <c r="AP9" i="34"/>
  <c r="AQ9" i="34"/>
  <c r="AR9" i="34"/>
  <c r="AP10" i="34"/>
  <c r="AQ10" i="34"/>
  <c r="AR10" i="34"/>
  <c r="AP13" i="34"/>
  <c r="AQ13" i="34"/>
  <c r="AR13" i="34"/>
  <c r="AP14" i="34"/>
  <c r="AQ14" i="34"/>
  <c r="AR14" i="34"/>
  <c r="AP15" i="34"/>
  <c r="AQ15" i="34"/>
  <c r="AR15" i="34"/>
  <c r="AP16" i="34"/>
  <c r="AQ16" i="34"/>
  <c r="AR16" i="34"/>
  <c r="AP17" i="34"/>
  <c r="AQ17" i="34"/>
  <c r="AR17" i="34"/>
  <c r="AP18" i="34"/>
  <c r="AQ18" i="34"/>
  <c r="AR18" i="34"/>
  <c r="AP19" i="34"/>
  <c r="AQ19" i="34"/>
  <c r="AR19" i="34"/>
  <c r="AP20" i="34"/>
  <c r="AQ20" i="34"/>
  <c r="AR20" i="34"/>
  <c r="AP21" i="34"/>
  <c r="AQ21" i="34"/>
  <c r="AR21" i="34"/>
  <c r="AP22" i="34"/>
  <c r="AQ22" i="34"/>
  <c r="AR22" i="34"/>
  <c r="AP23" i="34"/>
  <c r="AQ23" i="34"/>
  <c r="AR23" i="34"/>
  <c r="AP24" i="34"/>
  <c r="AQ24" i="34"/>
  <c r="AR24" i="34"/>
  <c r="AP25" i="34"/>
  <c r="AQ25" i="34"/>
  <c r="AR25" i="34"/>
  <c r="AP26" i="34"/>
  <c r="AQ26" i="34"/>
  <c r="AR26" i="34"/>
  <c r="AP27" i="34"/>
  <c r="AQ27" i="34"/>
  <c r="AR27" i="34"/>
  <c r="AP28" i="34"/>
  <c r="AQ28" i="34"/>
  <c r="AR28" i="34"/>
  <c r="AP29" i="34"/>
  <c r="AQ29" i="34"/>
  <c r="AR29" i="34"/>
  <c r="AP30" i="34"/>
  <c r="AQ30" i="34"/>
  <c r="AR30" i="34"/>
  <c r="AP31" i="34"/>
  <c r="AQ31" i="34"/>
  <c r="AR31" i="34"/>
  <c r="AP32" i="34"/>
  <c r="AQ32" i="34"/>
  <c r="AR32" i="34"/>
  <c r="AP33" i="34"/>
  <c r="AQ33" i="34"/>
  <c r="AR33" i="34"/>
  <c r="AP34" i="34"/>
  <c r="AQ34" i="34"/>
  <c r="AR34" i="34"/>
  <c r="AP35" i="34"/>
  <c r="AQ35" i="34"/>
  <c r="AR35" i="34"/>
  <c r="AP36" i="34"/>
  <c r="AQ36" i="34"/>
  <c r="AR36" i="34"/>
  <c r="AP37" i="34"/>
  <c r="AQ37" i="34"/>
  <c r="AR37" i="34"/>
  <c r="AP38" i="34"/>
  <c r="AQ38" i="34"/>
  <c r="AR38" i="34"/>
  <c r="AP39" i="34"/>
  <c r="AQ39" i="34"/>
  <c r="AR39" i="34"/>
  <c r="AP40" i="34"/>
  <c r="AQ40" i="34"/>
  <c r="AR40" i="34"/>
  <c r="AP41" i="34"/>
  <c r="AQ41" i="34"/>
  <c r="AR41" i="34"/>
  <c r="AP42" i="34"/>
  <c r="AQ42" i="34"/>
  <c r="AR42" i="34"/>
  <c r="AP43" i="34"/>
  <c r="AQ43" i="34"/>
  <c r="AR43" i="34"/>
  <c r="AP44" i="34"/>
  <c r="AQ44" i="34"/>
  <c r="AR44" i="34"/>
  <c r="AP45" i="34"/>
  <c r="AQ45" i="34"/>
  <c r="AR45" i="34"/>
  <c r="AP46" i="34"/>
  <c r="AQ46" i="34"/>
  <c r="AR46" i="34"/>
  <c r="AP47" i="34"/>
  <c r="AQ47" i="34"/>
  <c r="AR47" i="34"/>
  <c r="AP48" i="34"/>
  <c r="AQ48" i="34"/>
  <c r="AR48" i="34"/>
  <c r="AP49" i="34"/>
  <c r="AQ49" i="34"/>
  <c r="AR49" i="34"/>
  <c r="AP50" i="34"/>
  <c r="AQ50" i="34"/>
  <c r="AR50" i="34"/>
  <c r="AP51" i="34"/>
  <c r="AQ51" i="34"/>
  <c r="AR51" i="34"/>
  <c r="AP52" i="34"/>
  <c r="AQ52" i="34"/>
  <c r="AR52" i="34"/>
  <c r="AP53" i="34"/>
  <c r="AQ53" i="34"/>
  <c r="AR53" i="34"/>
  <c r="AP54" i="34"/>
  <c r="AQ54" i="34"/>
  <c r="AR54" i="34"/>
  <c r="AP55" i="34"/>
  <c r="AQ55" i="34"/>
  <c r="AR55" i="34"/>
  <c r="AP56" i="34"/>
  <c r="AQ56" i="34"/>
  <c r="AR56" i="34"/>
  <c r="AP57" i="34"/>
  <c r="AQ57" i="34"/>
  <c r="AR57" i="34"/>
  <c r="AP58" i="34"/>
  <c r="AQ58" i="34"/>
  <c r="AR58" i="34"/>
  <c r="AP59" i="34"/>
  <c r="AQ59" i="34"/>
  <c r="AR59" i="34"/>
  <c r="AP60" i="34"/>
  <c r="AQ60" i="34"/>
  <c r="AR60" i="34"/>
  <c r="AP61" i="34"/>
  <c r="AQ61" i="34"/>
  <c r="AR61" i="34"/>
  <c r="AP62" i="34"/>
  <c r="AQ62" i="34"/>
  <c r="AR62" i="34"/>
  <c r="AP63" i="34"/>
  <c r="AQ63" i="34"/>
  <c r="AR63" i="34"/>
  <c r="AP64" i="34"/>
  <c r="AQ64" i="34"/>
  <c r="AR64" i="34"/>
  <c r="AP65" i="34"/>
  <c r="AQ65" i="34"/>
  <c r="AR65" i="34"/>
  <c r="AP66" i="34"/>
  <c r="AQ66" i="34"/>
  <c r="AR66" i="34"/>
  <c r="AP67" i="34"/>
  <c r="AQ67" i="34"/>
  <c r="AR67" i="34"/>
  <c r="AP68" i="34"/>
  <c r="AQ68" i="34"/>
  <c r="AR68" i="34"/>
  <c r="AP69" i="34"/>
  <c r="AQ69" i="34"/>
  <c r="AR69" i="34"/>
  <c r="AP70" i="34"/>
  <c r="AQ70" i="34"/>
  <c r="AR70" i="34"/>
  <c r="AP71" i="34"/>
  <c r="AQ71" i="34"/>
  <c r="AR71" i="34"/>
  <c r="AP72" i="34"/>
  <c r="AQ72" i="34"/>
  <c r="AR72" i="34"/>
  <c r="AP75" i="34"/>
  <c r="AQ75" i="34"/>
  <c r="AR75" i="34"/>
  <c r="AP76" i="34"/>
  <c r="AQ76" i="34"/>
  <c r="AR76" i="34"/>
  <c r="AP77" i="34"/>
  <c r="AQ77" i="34"/>
  <c r="AR77" i="34"/>
  <c r="AP78" i="34"/>
  <c r="AQ78" i="34"/>
  <c r="AR78" i="34"/>
  <c r="AP79" i="34"/>
  <c r="AQ79" i="34"/>
  <c r="AR79" i="34"/>
  <c r="AP80" i="34"/>
  <c r="AQ80" i="34"/>
  <c r="AR80" i="34"/>
  <c r="AP81" i="34"/>
  <c r="AQ81" i="34"/>
  <c r="AR81" i="34"/>
  <c r="AP82" i="34"/>
  <c r="AQ82" i="34"/>
  <c r="AR82" i="34"/>
  <c r="AP83" i="34"/>
  <c r="AQ83" i="34"/>
  <c r="AR83" i="34"/>
  <c r="AP84" i="34"/>
  <c r="AQ84" i="34"/>
  <c r="AR84" i="34"/>
  <c r="AP85" i="34"/>
  <c r="AQ85" i="34"/>
  <c r="AR85" i="34"/>
  <c r="AP86" i="34"/>
  <c r="AQ86" i="34"/>
  <c r="AR86" i="34"/>
  <c r="AP87" i="34"/>
  <c r="AQ87" i="34"/>
  <c r="AR87" i="34"/>
  <c r="AP88" i="34"/>
  <c r="AQ88" i="34"/>
  <c r="AR88" i="34"/>
  <c r="AP89" i="34"/>
  <c r="AQ89" i="34"/>
  <c r="AR89" i="34"/>
  <c r="AP90" i="34"/>
  <c r="AQ90" i="34"/>
  <c r="AR90" i="34"/>
  <c r="AP91" i="34"/>
  <c r="AQ91" i="34"/>
  <c r="AR91" i="34"/>
  <c r="AP92" i="34"/>
  <c r="AQ92" i="34"/>
  <c r="AR92" i="34"/>
  <c r="AP93" i="34"/>
  <c r="AQ93" i="34"/>
  <c r="AR93" i="34"/>
  <c r="AP94" i="34"/>
  <c r="AQ94" i="34"/>
  <c r="AR94" i="34"/>
  <c r="AP95" i="34"/>
  <c r="AQ95" i="34"/>
  <c r="AR95" i="34"/>
  <c r="AP96" i="34"/>
  <c r="AQ96" i="34"/>
  <c r="AR96" i="34"/>
  <c r="I97" i="34"/>
  <c r="AP97" i="34"/>
  <c r="AQ97" i="34"/>
  <c r="AR97" i="34"/>
  <c r="AP98" i="34"/>
  <c r="AQ98" i="34"/>
  <c r="AR98" i="34"/>
  <c r="AP99" i="34"/>
  <c r="AQ99" i="34"/>
  <c r="AR99" i="34"/>
  <c r="AP100" i="34"/>
  <c r="AQ100" i="34"/>
  <c r="AR100" i="34"/>
  <c r="AP101" i="34"/>
  <c r="AQ101" i="34"/>
  <c r="AR101" i="34"/>
  <c r="AP102" i="34"/>
  <c r="AQ102" i="34"/>
  <c r="AR102" i="34"/>
  <c r="AP103" i="34"/>
  <c r="AQ103" i="34"/>
  <c r="AR103" i="34"/>
  <c r="AP104" i="34"/>
  <c r="AQ104" i="34"/>
  <c r="AR104" i="34"/>
  <c r="AP105" i="34"/>
  <c r="AQ105" i="34"/>
  <c r="AR105" i="34"/>
  <c r="AP106" i="34"/>
  <c r="AQ106" i="34"/>
  <c r="AR106" i="34"/>
  <c r="AP107" i="34"/>
  <c r="AQ107" i="34"/>
  <c r="AR107" i="34"/>
  <c r="AP108" i="34"/>
  <c r="AQ108" i="34"/>
  <c r="AR108" i="34"/>
  <c r="AP109" i="34"/>
  <c r="AQ109" i="34"/>
  <c r="AR109" i="34"/>
  <c r="AP110" i="34"/>
  <c r="AQ110" i="34"/>
  <c r="AR110" i="34"/>
  <c r="AP111" i="34"/>
  <c r="AQ111" i="34"/>
  <c r="AR111" i="34"/>
  <c r="AP112" i="34"/>
  <c r="AQ112" i="34"/>
  <c r="AR112" i="34"/>
  <c r="AP113" i="34"/>
  <c r="AQ113" i="34"/>
  <c r="AR113" i="34"/>
  <c r="AP114" i="34"/>
  <c r="AQ114" i="34"/>
  <c r="AR114" i="34"/>
  <c r="AP122" i="34"/>
  <c r="AQ122" i="34"/>
  <c r="AR122" i="34"/>
  <c r="AP123" i="34"/>
  <c r="AQ123" i="34"/>
  <c r="AR123" i="34"/>
  <c r="AP124" i="34"/>
  <c r="AQ124" i="34"/>
  <c r="AR124" i="34"/>
  <c r="AP126" i="34"/>
  <c r="AQ126" i="34"/>
  <c r="AR126" i="34"/>
  <c r="AP127" i="34"/>
  <c r="AQ127" i="34"/>
  <c r="AR127" i="34"/>
  <c r="AP129" i="34"/>
  <c r="AQ129" i="34"/>
  <c r="AR129" i="34"/>
  <c r="AP130" i="34"/>
  <c r="AQ130" i="34"/>
  <c r="AR130" i="34"/>
  <c r="AP131" i="34"/>
  <c r="AQ131" i="34"/>
  <c r="AR131" i="34"/>
  <c r="AP132" i="34"/>
  <c r="AQ132" i="34"/>
  <c r="AR132" i="34"/>
  <c r="AP133" i="34"/>
  <c r="AQ133" i="34"/>
  <c r="AR133" i="34"/>
  <c r="AP134" i="34"/>
  <c r="AQ134" i="34"/>
  <c r="AR134" i="34"/>
  <c r="AP135" i="34"/>
  <c r="AQ135" i="34"/>
  <c r="AR135" i="34"/>
  <c r="AP136" i="34"/>
  <c r="AQ136" i="34"/>
  <c r="AR136" i="34"/>
  <c r="AP137" i="34"/>
  <c r="AQ137" i="34"/>
  <c r="AR137" i="34"/>
  <c r="AP138" i="34"/>
  <c r="AQ138" i="34"/>
  <c r="AR138" i="34"/>
  <c r="AP139" i="34"/>
  <c r="AQ139" i="34"/>
  <c r="AR139" i="34"/>
  <c r="AP140" i="34"/>
  <c r="AQ140" i="34"/>
  <c r="AR140" i="34"/>
  <c r="AP141" i="34"/>
  <c r="AQ141" i="34"/>
  <c r="AR141" i="34"/>
  <c r="AP143" i="34"/>
  <c r="AQ143" i="34"/>
  <c r="AR143" i="34"/>
  <c r="AP144" i="34"/>
  <c r="AQ144" i="34"/>
  <c r="AR144" i="34"/>
  <c r="AP145" i="34"/>
  <c r="AQ145" i="34"/>
  <c r="AR145" i="34"/>
  <c r="AP146" i="34"/>
  <c r="AQ146" i="34"/>
  <c r="AR146" i="34"/>
  <c r="AP147" i="34"/>
  <c r="AQ147" i="34"/>
  <c r="AR147" i="34"/>
  <c r="AP148" i="34"/>
  <c r="AQ148" i="34"/>
  <c r="AR148" i="34"/>
  <c r="AP149" i="34"/>
  <c r="AQ149" i="34"/>
  <c r="AR149" i="34"/>
  <c r="AP150" i="34"/>
  <c r="AQ150" i="34"/>
  <c r="AR150" i="34"/>
  <c r="AP151" i="34"/>
  <c r="AQ151" i="34"/>
  <c r="AR151" i="34"/>
  <c r="AP152" i="34"/>
  <c r="AQ152" i="34"/>
  <c r="AR152" i="34"/>
  <c r="AP153" i="34"/>
  <c r="AQ153" i="34"/>
  <c r="AR153" i="34"/>
  <c r="AP154" i="34"/>
  <c r="AQ154" i="34"/>
  <c r="AR154" i="34"/>
  <c r="AP155" i="34"/>
  <c r="AQ155" i="34"/>
  <c r="AR155" i="34"/>
  <c r="AP156" i="34"/>
  <c r="AQ156" i="34"/>
  <c r="AR156" i="34"/>
  <c r="AO157" i="34"/>
  <c r="AP157" i="34"/>
  <c r="AQ157" i="34"/>
  <c r="AO158" i="34"/>
  <c r="AP158" i="34"/>
  <c r="AQ158" i="34"/>
  <c r="AO159" i="34"/>
  <c r="AP159" i="34"/>
  <c r="AQ159" i="34"/>
  <c r="AO160" i="34"/>
  <c r="AP160" i="34"/>
  <c r="AQ160" i="34"/>
  <c r="AO161" i="34"/>
  <c r="AP161" i="34"/>
  <c r="AQ161" i="34"/>
  <c r="AO162" i="34"/>
  <c r="AP162" i="34"/>
  <c r="AQ162" i="34"/>
  <c r="AO163" i="34"/>
  <c r="AP163" i="34"/>
  <c r="AQ163" i="34"/>
  <c r="AO164" i="34"/>
  <c r="AP164" i="34"/>
  <c r="AQ164" i="34"/>
  <c r="AO165" i="34"/>
  <c r="AP165" i="34"/>
  <c r="AQ165" i="34"/>
  <c r="AO166" i="34"/>
  <c r="AP166" i="34"/>
  <c r="AQ166" i="34"/>
  <c r="AO167" i="34"/>
  <c r="AP167" i="34"/>
  <c r="AQ167" i="34"/>
  <c r="AO168" i="34"/>
  <c r="AP168" i="34"/>
  <c r="AQ168" i="34"/>
  <c r="AO169" i="34"/>
  <c r="AP169" i="34"/>
  <c r="AQ169" i="34"/>
  <c r="AO170" i="34"/>
  <c r="AP170" i="34"/>
  <c r="AQ170" i="34"/>
  <c r="O5" i="31"/>
  <c r="O6" i="31" s="1"/>
  <c r="O8" i="31"/>
  <c r="O9" i="31" s="1"/>
  <c r="O10" i="31" s="1"/>
  <c r="O11" i="31" s="1"/>
  <c r="O12" i="31" s="1"/>
  <c r="O13" i="31" s="1"/>
  <c r="O14" i="31" s="1"/>
  <c r="O15" i="31" s="1"/>
  <c r="O16" i="31" s="1"/>
  <c r="O18" i="31"/>
  <c r="O19" i="31" s="1"/>
  <c r="O20" i="31" s="1"/>
  <c r="O21" i="31" s="1"/>
  <c r="O22" i="31" s="1"/>
  <c r="O23" i="31" s="1"/>
  <c r="O24" i="31" s="1"/>
  <c r="O25" i="31" s="1"/>
  <c r="O26" i="31" s="1"/>
  <c r="O29" i="31"/>
  <c r="O30" i="31" s="1"/>
  <c r="O31" i="31" s="1"/>
  <c r="O32" i="31" s="1"/>
  <c r="O33" i="31" s="1"/>
  <c r="O34" i="31" s="1"/>
  <c r="O36" i="31"/>
  <c r="O37" i="31" s="1"/>
  <c r="O38" i="31" s="1"/>
  <c r="O39" i="31" s="1"/>
  <c r="O40" i="31" s="1"/>
  <c r="O41" i="31" s="1"/>
  <c r="O43" i="31"/>
  <c r="O44" i="31" s="1"/>
  <c r="O45" i="31" s="1"/>
  <c r="L14" i="30"/>
  <c r="N5" i="30"/>
  <c r="P9" i="30"/>
  <c r="P23" i="30" s="1"/>
  <c r="O13" i="30"/>
  <c r="O27" i="30" s="1"/>
  <c r="O41" i="30" s="1"/>
  <c r="Q27" i="30"/>
  <c r="R27" i="30" s="1"/>
  <c r="S27" i="30" s="1"/>
  <c r="T27" i="30" s="1"/>
  <c r="E47" i="30"/>
  <c r="C51" i="30"/>
  <c r="R55" i="30"/>
  <c r="S55" i="30" s="1"/>
  <c r="T55" i="30" s="1"/>
  <c r="U55" i="30" s="1"/>
  <c r="Q69" i="30"/>
  <c r="R69" i="30" s="1"/>
  <c r="S69" i="30" s="1"/>
  <c r="T69" i="30" s="1"/>
  <c r="AF6" i="29"/>
  <c r="J9" i="29"/>
  <c r="AG14" i="29"/>
  <c r="AI14" i="29"/>
  <c r="I17" i="29"/>
  <c r="X23" i="29"/>
  <c r="C25" i="29"/>
  <c r="I25" i="29"/>
  <c r="AC25" i="29"/>
  <c r="AG30" i="29"/>
  <c r="R33" i="29"/>
  <c r="E137" i="38" l="1"/>
  <c r="E17" i="38"/>
  <c r="E21" i="38"/>
  <c r="E25" i="38"/>
  <c r="E112" i="38"/>
  <c r="E114" i="38"/>
  <c r="E116" i="38"/>
  <c r="E121" i="38"/>
  <c r="E125" i="38"/>
  <c r="E129" i="38"/>
  <c r="E131" i="38"/>
  <c r="E133" i="38"/>
  <c r="E37" i="38"/>
  <c r="E141" i="38"/>
  <c r="E171" i="38"/>
  <c r="E105" i="38"/>
  <c r="E41" i="38"/>
  <c r="E46" i="38"/>
  <c r="E48" i="38"/>
  <c r="E50" i="38"/>
  <c r="E54" i="38"/>
  <c r="E58" i="38"/>
  <c r="E70" i="38"/>
  <c r="E104" i="38"/>
  <c r="E38" i="38"/>
  <c r="E7" i="38"/>
  <c r="E11" i="38"/>
  <c r="E15" i="38"/>
  <c r="E45" i="38"/>
  <c r="E49" i="38"/>
  <c r="E53" i="38"/>
  <c r="E71" i="38"/>
  <c r="E108" i="38"/>
  <c r="E146" i="38"/>
  <c r="E148" i="38"/>
  <c r="E150" i="38"/>
  <c r="E156" i="38"/>
  <c r="E158" i="38"/>
  <c r="E4" i="38"/>
  <c r="E8" i="38"/>
  <c r="E12" i="38"/>
  <c r="E16" i="38"/>
  <c r="E20" i="38"/>
  <c r="E75" i="38"/>
  <c r="E79" i="38"/>
  <c r="E81" i="38"/>
  <c r="E83" i="38"/>
  <c r="E87" i="38"/>
  <c r="E91" i="38"/>
  <c r="E111" i="38"/>
  <c r="E115" i="38"/>
  <c r="E147" i="38"/>
  <c r="E155" i="38"/>
  <c r="E28" i="38"/>
  <c r="E32" i="38"/>
  <c r="E36" i="38"/>
  <c r="E61" i="38"/>
  <c r="E65" i="38"/>
  <c r="E69" i="38"/>
  <c r="E94" i="38"/>
  <c r="E98" i="38"/>
  <c r="E102" i="38"/>
  <c r="E128" i="38"/>
  <c r="E132" i="38"/>
  <c r="E136" i="38"/>
  <c r="E138" i="38"/>
  <c r="E154" i="38"/>
  <c r="E163" i="38"/>
  <c r="E165" i="38"/>
  <c r="E167" i="38"/>
  <c r="E173" i="38"/>
  <c r="E175" i="38"/>
  <c r="E5" i="38"/>
  <c r="E9" i="38"/>
  <c r="E13" i="38"/>
  <c r="E29" i="38"/>
  <c r="E31" i="38"/>
  <c r="E33" i="38"/>
  <c r="E35" i="38"/>
  <c r="E62" i="38"/>
  <c r="E64" i="38"/>
  <c r="E66" i="38"/>
  <c r="E95" i="38"/>
  <c r="E97" i="38"/>
  <c r="E99" i="38"/>
  <c r="E22" i="38"/>
  <c r="E55" i="38"/>
  <c r="E88" i="38"/>
  <c r="E120" i="38"/>
  <c r="E122" i="38"/>
  <c r="E145" i="38"/>
  <c r="E153" i="38"/>
  <c r="E164" i="38"/>
  <c r="E168" i="38"/>
  <c r="B79" i="30"/>
  <c r="C79" i="30" s="1"/>
  <c r="E23" i="38"/>
  <c r="E30" i="38"/>
  <c r="E39" i="38"/>
  <c r="E47" i="38"/>
  <c r="E56" i="38"/>
  <c r="E63" i="38"/>
  <c r="E72" i="38"/>
  <c r="E80" i="38"/>
  <c r="E89" i="38"/>
  <c r="E96" i="38"/>
  <c r="E106" i="38"/>
  <c r="E113" i="38"/>
  <c r="E123" i="38"/>
  <c r="E130" i="38"/>
  <c r="E139" i="38"/>
  <c r="E18" i="38"/>
  <c r="E27" i="38"/>
  <c r="E34" i="38"/>
  <c r="E44" i="38"/>
  <c r="E51" i="38"/>
  <c r="E60" i="38"/>
  <c r="E67" i="38"/>
  <c r="E77" i="38"/>
  <c r="E84" i="38"/>
  <c r="E93" i="38"/>
  <c r="E100" i="38"/>
  <c r="E110" i="38"/>
  <c r="E118" i="38"/>
  <c r="E127" i="38"/>
  <c r="E134" i="38"/>
  <c r="E143" i="38"/>
  <c r="E149" i="38"/>
  <c r="E151" i="38"/>
  <c r="E161" i="38"/>
  <c r="E166" i="38"/>
  <c r="E177" i="38"/>
  <c r="E170" i="38"/>
  <c r="E172" i="38"/>
  <c r="B19" i="30"/>
  <c r="E6" i="38"/>
  <c r="E10" i="38"/>
  <c r="E14" i="38"/>
  <c r="E19" i="38"/>
  <c r="E24" i="38"/>
  <c r="E26" i="38"/>
  <c r="E40" i="38"/>
  <c r="E43" i="38"/>
  <c r="E52" i="38"/>
  <c r="E57" i="38"/>
  <c r="E59" i="38"/>
  <c r="E68" i="38"/>
  <c r="E73" i="38"/>
  <c r="E76" i="38"/>
  <c r="E85" i="38"/>
  <c r="E90" i="38"/>
  <c r="E92" i="38"/>
  <c r="E101" i="38"/>
  <c r="E107" i="38"/>
  <c r="E109" i="38"/>
  <c r="E119" i="38"/>
  <c r="E124" i="38"/>
  <c r="E126" i="38"/>
  <c r="E135" i="38"/>
  <c r="E140" i="38"/>
  <c r="E142" i="38"/>
  <c r="E152" i="38"/>
  <c r="E157" i="38"/>
  <c r="E159" i="38"/>
  <c r="E169" i="38"/>
  <c r="E176" i="38"/>
  <c r="Q19" i="30"/>
  <c r="O55" i="30"/>
  <c r="C41" i="30"/>
  <c r="P37" i="30"/>
  <c r="D23" i="30"/>
  <c r="C27" i="30"/>
  <c r="D27" i="30" s="1"/>
  <c r="E27" i="30" s="1"/>
  <c r="F27" i="30" s="1"/>
  <c r="G27" i="30" s="1"/>
  <c r="H27" i="30" s="1"/>
  <c r="I27" i="30" s="1"/>
  <c r="L8" i="30"/>
  <c r="H23" i="1"/>
  <c r="H24" i="1"/>
  <c r="H25" i="1"/>
  <c r="H26" i="1"/>
  <c r="H27" i="1"/>
  <c r="H28" i="1"/>
  <c r="H29" i="1"/>
  <c r="H30" i="1"/>
  <c r="H31" i="1"/>
  <c r="H32" i="1"/>
  <c r="H33" i="1"/>
  <c r="H34" i="1"/>
  <c r="H35" i="1"/>
  <c r="H36" i="1"/>
  <c r="H37" i="1"/>
  <c r="H38" i="1"/>
  <c r="H39" i="1"/>
  <c r="H40" i="1"/>
  <c r="H41" i="1"/>
  <c r="H42" i="1"/>
  <c r="H43" i="1"/>
  <c r="H44" i="1"/>
  <c r="F23" i="1"/>
  <c r="S19" i="30" l="1"/>
  <c r="V19" i="30" s="1"/>
  <c r="B33" i="30"/>
  <c r="P51" i="30"/>
  <c r="D37" i="30"/>
  <c r="O83" i="30"/>
  <c r="C83" i="30" s="1"/>
  <c r="C55" i="30"/>
  <c r="J4" i="11"/>
  <c r="I4" i="11"/>
  <c r="H4" i="11"/>
  <c r="E4" i="11"/>
  <c r="D4" i="11"/>
  <c r="C4" i="11"/>
  <c r="B4" i="11"/>
  <c r="B61" i="30" l="1"/>
  <c r="B75" i="30" s="1"/>
  <c r="N75" i="30" s="1"/>
  <c r="P65" i="30"/>
  <c r="D51" i="30"/>
  <c r="E51" i="30" s="1"/>
  <c r="F51" i="30" s="1"/>
  <c r="G51" i="30" s="1"/>
  <c r="H51" i="30" s="1"/>
  <c r="I51" i="30" s="1"/>
  <c r="J51" i="30" s="1"/>
  <c r="K51" i="30" s="1"/>
  <c r="A2" i="11"/>
  <c r="P79" i="30" l="1"/>
  <c r="D79" i="30" s="1"/>
  <c r="D65" i="30"/>
  <c r="S9" i="1"/>
  <c r="S10" i="1" s="1"/>
  <c r="AA21" i="1" a="1"/>
  <c r="AA21" i="1" s="1"/>
  <c r="U21" i="1" a="1"/>
  <c r="U21" i="1" s="1"/>
  <c r="X21" i="1" a="1"/>
  <c r="X21" i="1" s="1"/>
  <c r="O21" i="1" a="1"/>
  <c r="O21" i="1" s="1"/>
  <c r="R21" i="1" a="1"/>
  <c r="R21" i="1" s="1"/>
  <c r="S11"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<sst xmlns="http://schemas.openxmlformats.org/spreadsheetml/2006/main" count="21356" uniqueCount="11703">
  <si>
    <t>Non-fighter (peasant):</t>
  </si>
  <si>
    <t>Sergeant (required per 10 men):</t>
  </si>
  <si>
    <t>Light Foot (Leather, Shield, Sword):</t>
  </si>
  <si>
    <t>Heavy Foot (Chain, Shield, Sword):</t>
  </si>
  <si>
    <t>Archer (Leather, Shortbow, Sword):</t>
  </si>
  <si>
    <t>Crossbowman (Chain, Heavy X-bow):</t>
  </si>
  <si>
    <t>Longbowman (Chain, Longbow and Sword):</t>
  </si>
  <si>
    <t>10 gp</t>
  </si>
  <si>
    <t>Light Horseman (Leather, Lance):</t>
  </si>
  <si>
    <t>Medium Horseman (Chain, Lance):</t>
  </si>
  <si>
    <t>15 gp</t>
  </si>
  <si>
    <t>Heavy Horseman (Plate, Sword, Lance):</t>
  </si>
  <si>
    <t>20 gp</t>
  </si>
  <si>
    <t>Mounted Bowman (Leather, Shortbow):</t>
  </si>
  <si>
    <t>Halfling Light Foot (Leather, Sword):</t>
  </si>
  <si>
    <t>Halfling Slingers (Leather, Short Sword, Sling):</t>
  </si>
  <si>
    <t>Elf Light Foot (Leather, Sword):</t>
  </si>
  <si>
    <t>Elf Medium Infantry (Chain, Sword):</t>
  </si>
  <si>
    <t>Elf Archer (Leather, Longbow):</t>
  </si>
  <si>
    <t>Elven Light Horse (Leather, Lance):</t>
  </si>
  <si>
    <t>Elven Mounted Bowmen (Leather Shortbow):</t>
  </si>
  <si>
    <t>30 gp</t>
  </si>
  <si>
    <t>Dwarf Infantry (Chain, Axe):</t>
  </si>
  <si>
    <t>Dwarven Heavy Crossbow (Chain, Heavy X-bow):</t>
  </si>
  <si>
    <t>Dwarf Cranequinier (Mule, Chain, Light X-bow):</t>
  </si>
  <si>
    <t>Hobgoblin Infantry (Chain, Sword):</t>
  </si>
  <si>
    <t>Hobgoblin Heavy Infantry (Plate, Shield, Axe)</t>
  </si>
  <si>
    <t>Goblin Skirmisher (Leather, Knife): .</t>
  </si>
  <si>
    <t>Goblin Archer (Leather, Shortbow):</t>
  </si>
  <si>
    <t>Goblin Wolf Rider (Leather, Spear):</t>
  </si>
  <si>
    <t>Orc Infantry (Leather, Scimitar):</t>
  </si>
  <si>
    <t>Orc Raider (Chain, Shield, Sword):</t>
  </si>
  <si>
    <t>Orc Archer (Leather, Shortbows):</t>
  </si>
  <si>
    <t>Orc Crossbowman (Chain, Heavy X-bow)</t>
  </si>
  <si>
    <t>Gnoll Raider (Chain, Flails):</t>
  </si>
  <si>
    <t>Gnoll Archer (Chain, Longbows):</t>
  </si>
  <si>
    <t>Lizard Man Raider (Spear):</t>
  </si>
  <si>
    <t>Bugbear (Morning Star):</t>
  </si>
  <si>
    <t>Dwarven Defender (Plate, Shield, Axe):</t>
  </si>
  <si>
    <t>40 gp</t>
  </si>
  <si>
    <t>Elite Halfling Slinger (Leather, Sling+1):</t>
  </si>
  <si>
    <t>Elite Elven Archer (Chain, Longbows):</t>
  </si>
  <si>
    <t>Elite Cavalry (Heavy Horse, Plate, Lance, Sword):</t>
  </si>
  <si>
    <t>Griffon Rider (Plate, Lance, Mace):</t>
  </si>
  <si>
    <t>Harpy:</t>
  </si>
  <si>
    <t>50 gp</t>
  </si>
  <si>
    <t>Hill Giant:</t>
  </si>
  <si>
    <t>Lizard Man Crocodile Rider (Spear):</t>
  </si>
  <si>
    <t>Ogre (Club):</t>
  </si>
  <si>
    <t>Troll:</t>
  </si>
  <si>
    <t>Rakasta Battle Dancers (Leather, Swords):</t>
  </si>
  <si>
    <t>Rakasta Tiger Riders (Chain, Swords):</t>
  </si>
  <si>
    <t>ELITE MERCENARIES AND COST IN GP/MONTH</t>
  </si>
  <si>
    <t>MERCENARIES AND COST IN GP/MONTH</t>
  </si>
  <si>
    <t>Alchemist</t>
  </si>
  <si>
    <t>Armorer/Blacksmith</t>
  </si>
  <si>
    <t>Animal Trainer</t>
  </si>
  <si>
    <t>Engineer</t>
  </si>
  <si>
    <t>Gem-cutter (</t>
  </si>
  <si>
    <t>Miner</t>
  </si>
  <si>
    <t>master</t>
  </si>
  <si>
    <t>expert</t>
  </si>
  <si>
    <t>apprentice</t>
  </si>
  <si>
    <t>Sage</t>
  </si>
  <si>
    <t>Seamen</t>
  </si>
  <si>
    <t>Rower</t>
  </si>
  <si>
    <t>Sailor</t>
  </si>
  <si>
    <t>Captain</t>
  </si>
  <si>
    <t>Navigator</t>
  </si>
  <si>
    <t>Seneschal</t>
  </si>
  <si>
    <t>Smith, Assistant:</t>
  </si>
  <si>
    <t>Spies</t>
  </si>
  <si>
    <t>per mission</t>
  </si>
  <si>
    <t>Check</t>
  </si>
  <si>
    <t>Reaction</t>
  </si>
  <si>
    <t>Price Modifier</t>
  </si>
  <si>
    <r>
      <t>&lt;</t>
    </r>
    <r>
      <rPr>
        <sz val="11"/>
        <color rgb="FF000000"/>
        <rFont val="Arial"/>
        <family val="2"/>
        <charset val="204"/>
      </rPr>
      <t>5</t>
    </r>
  </si>
  <si>
    <t>Aversion</t>
  </si>
  <si>
    <t>Dislike</t>
  </si>
  <si>
    <t>Neutral</t>
  </si>
  <si>
    <t>—</t>
  </si>
  <si>
    <t>16-25</t>
  </si>
  <si>
    <t>Like</t>
  </si>
  <si>
    <t>26+</t>
  </si>
  <si>
    <t>Attraction</t>
  </si>
  <si>
    <t>Out of fields of expertise</t>
  </si>
  <si>
    <t>General</t>
  </si>
  <si>
    <t>Specific</t>
  </si>
  <si>
    <t>Exacting</t>
  </si>
  <si>
    <t>Minor expertise</t>
  </si>
  <si>
    <t>Major expertise</t>
  </si>
  <si>
    <t>Specialization</t>
  </si>
  <si>
    <t>2d6 roll</t>
  </si>
  <si>
    <t>Minor Expertise</t>
  </si>
  <si>
    <t>Major Specialization</t>
  </si>
  <si>
    <t>Humans/Demi-humans</t>
  </si>
  <si>
    <t>Humanoids</t>
  </si>
  <si>
    <t>Flora</t>
  </si>
  <si>
    <t>Fauna</t>
  </si>
  <si>
    <t>Supernatural</t>
  </si>
  <si>
    <t>Secular World</t>
  </si>
  <si>
    <t>Flowers</t>
  </si>
  <si>
    <t>Fungi</t>
  </si>
  <si>
    <t>Grasses and Grains</t>
  </si>
  <si>
    <t>Herbs</t>
  </si>
  <si>
    <t>Mosses and Ferns</t>
  </si>
  <si>
    <t>Trees</t>
  </si>
  <si>
    <t>Weeds</t>
  </si>
  <si>
    <t>Bushes &amp; Shrubs</t>
  </si>
  <si>
    <t>Amphibians</t>
  </si>
  <si>
    <t>Arachnids</t>
  </si>
  <si>
    <t>Avians</t>
  </si>
  <si>
    <t>Cephalopods &amp; Echinoderms</t>
  </si>
  <si>
    <t>Crustaceans &amp; Mollusks</t>
  </si>
  <si>
    <t>Ichthyoids</t>
  </si>
  <si>
    <t>Insects</t>
  </si>
  <si>
    <t>Mammals</t>
  </si>
  <si>
    <t>Marsupials</t>
  </si>
  <si>
    <t>Reptiles</t>
  </si>
  <si>
    <t>Alchemy</t>
  </si>
  <si>
    <t>Divination</t>
  </si>
  <si>
    <t>Dweomercraft</t>
  </si>
  <si>
    <t>Heraldry, Signs &amp; Sigils</t>
  </si>
  <si>
    <t>Medicine</t>
  </si>
  <si>
    <t>Planes (Outer)</t>
  </si>
  <si>
    <t>Planes (Inner)</t>
  </si>
  <si>
    <t>Astronomy</t>
  </si>
  <si>
    <t>Business and Economics</t>
  </si>
  <si>
    <t>Chemistry</t>
  </si>
  <si>
    <t>Geography</t>
  </si>
  <si>
    <t>Geology &amp; Mineralogy</t>
  </si>
  <si>
    <t>Mathematics</t>
  </si>
  <si>
    <t>Meteorology &amp; Climatology</t>
  </si>
  <si>
    <t>Oceanography</t>
  </si>
  <si>
    <t>Physics</t>
  </si>
  <si>
    <t>Topography &amp; Cartography</t>
  </si>
  <si>
    <t>Engineering &amp; Architecture</t>
  </si>
  <si>
    <t>1. A bowl of wheat meal porridge (3 cp), warm and nourishing.</t>
  </si>
  <si>
    <t>2. A pack of wheat biscuits drizzled with honey (5 cp). The merchant claims the honey is extracted from hives of killer bees and is highly nourishing.</t>
  </si>
  <si>
    <t>3. A bowl of boiled greens with fish sauce (1 cp) served steaming from a cauldron.</t>
  </si>
  <si>
    <t>4. A bowl of boiled lentils with toasted almonds (3 cp) served cold.</t>
  </si>
  <si>
    <t>5. A plate of baked grape leaves stuffed with mackerel and cheese (3 cp) served cold.</t>
  </si>
  <si>
    <t>6. A pair of hardboiled eggs with fish sauce (1 cp) served cold.</t>
  </si>
  <si>
    <t>7. A plate of boiled mackerel fillet with leeks (5 cp) served hot from a cauldron.</t>
  </si>
  <si>
    <t>8. Fried mullet fish (5 cp) served hot from a portable stove.</t>
  </si>
  <si>
    <t>9. A barrel of preserved white fish (5 gp, 80 lbs). Great for seafarers.</t>
  </si>
  <si>
    <t>10. A carved walking stick of sturdy hickory (1 gp).</t>
  </si>
  <si>
    <t>11. A carved oak chair with velvet upholstery (10 gp). It's quite comfortable.</t>
  </si>
  <si>
    <t>12. A keepsake box of black walnut burl with a brass clasp (15 gp). There are some old water-stained letters inside. Strangely, they’re written in code.</t>
  </si>
  <si>
    <t>13. A cedar chest reinforced with iron and topped with a sturdy lock (25 gp). It has a false bottom. Perfect for keeping your ill-gotten gains smelling fresh.</t>
  </si>
  <si>
    <t>14. A coop of 20 hens (2 gp). Cock not included.</t>
  </si>
  <si>
    <t>15. A sheep (2 gp). He’s very cute. The merchant calls him “Mutton” but you can name him.</t>
  </si>
  <si>
    <t>16. A wolf pup (3 gp). His name is Rufus, and he has a shaggy red coat with black points.</t>
  </si>
  <si>
    <t>17 A hutch of 20 rabbits (6 gp). One of them is pure white and has very large feet.</t>
  </si>
  <si>
    <t>1. A trained hunting dog (10 gp). His name is Thorgrim. He has large, sad jowls but a keen sense of smell.</t>
  </si>
  <si>
    <t>2. A trained hawk (20 gp) named Subotai. He has been taught to hunt wolves.</t>
  </si>
  <si>
    <t>3. A trained war dog (75 gp) named Rexor. He's a heavily built mastiff with dark brown fur.</t>
  </si>
  <si>
    <t>4. A barrel of fine apple cider (200 gp, 160 lb).</t>
  </si>
  <si>
    <t>5. A barrel of cinnamon-spiced brandy (200 gp, 160 lb).</t>
  </si>
  <si>
    <t>6. A glass of milk and honey (2 cp) served fresh from a large amphora and mixed on the spot.</t>
  </si>
  <si>
    <t>7. A cup of chilled and fermented mare's milk (2 cp). It tastes sour but gives a good buzz.</t>
  </si>
  <si>
    <t>8. A mug of honey mead (3 cp). It's thick and sweet. The merchant's teeth have all rotted from too much sugar.</t>
  </si>
  <si>
    <t>9. A mug of dwarf-brewed ale (5 cp) served warm and frothy. Elves must save vs. poison or vomit up the strong, bitter beer.</t>
  </si>
  <si>
    <t>27 An amphora of cold-pressed olive oil (20 gp, 5 lb).</t>
  </si>
  <si>
    <t>1. A huge jar of thickened animal fat. (20 gp, 60 lb). But what animal? The merchant doesn't answer.</t>
  </si>
  <si>
    <t>2. A barrel of thick golden naphtha (200 gp, 60 lb). It could be used to make highly flammable flasks of burning oil.</t>
  </si>
  <si>
    <t>3. A large leather backpack on an oak frame (2 gp). It can carry up to 60 lbs.</t>
  </si>
  <si>
    <t>4. A blanket of thick long-haired wool (2 gp). It stays warm wet or dry.</t>
  </si>
  <si>
    <t>5. A fine linen tablecloth with matching napkins (5 gp). The merchant will monogram them with gold thread for a 10 gp fee.</t>
  </si>
  <si>
    <t>6. A 500' coil of hemp rope (10 gp), carefully coiled. It's suitable for shipboard or mountaineering use.</t>
  </si>
  <si>
    <t>7. 3d6 wool rugs dyed in a variety of colors (15 gp, 25 lbs each).</t>
  </si>
  <si>
    <t>8. 25 corded bundles of cowhide (15 gp, 30 lbs each). The hide is ready for use in leather garments.</t>
  </si>
  <si>
    <t>9. A large roll of soft white cotton (100 gp, 40 lb). The merchant will introduce you to a great tailor and dyer just down the alley...</t>
  </si>
  <si>
    <t>37 1d10 bundles of white rabbit pelts (15 gp, 30 lb/bundle). The merchant claims they'll bring good luck! (They don't.)</t>
  </si>
  <si>
    <t>1. A tawny mountain lion pelt (25 gp). The merchant will tailor it to be worn as a cape strapped to the helmet for an additional 50 gp.</t>
  </si>
  <si>
    <t>2. A dire wolf (50 gp). The merchant will tailor it to be worn as a cape strapped to the helmet for an additional 50 gp.</t>
  </si>
  <si>
    <t>3. A lion pelt (50 gp). The merchant will tailor it to be worn as a cape strapped to the helmet for an additional 50 gp.</t>
  </si>
  <si>
    <t>4. A large bundle of healing herbs (10 gp) such as birthwort, comfrey, goldenrod, or woundwort. If applied to a wound (1/day), 1 hit point is regained.</t>
  </si>
  <si>
    <t>5. A tincture of moon tea (10 gp). If made into a hot beverage and drunk by a pregnant character, roll 1d20. On a 1 the character begins bleeding from their nose and suffers 1 point of damage. Otherwise, the pregnancy is ended with menstruation or stillbirth in 2d6+7 days.</t>
  </si>
  <si>
    <t>6. A tincture of mother's tea (10 gp). If brewed into a hot beverage and drunk by a character giving birth, roll 1d20. On a 1, the drinker suffers an allergic reaction and swells up with boils. Otherwise, the drinker enjoys an analgesic effect during the childbirth.</t>
  </si>
  <si>
    <t>7. An herbal tincture that smells of garlic, ginger, honey, and vinegar (10 gp). If made into a hot beverage and drunk by a character with a minor acute illness (cold), the drinker can make a save vs. Poison. On a 1, she gets food poisoning for 1d4 days. On a success, he recovers in half the usual time.</t>
  </si>
  <si>
    <t>8. 1d3 50 lb bags of mountain tea (75gp). Each bag has enough for 4,000 servings! A serving daily for 20 years increase lifespan by 1d4 years.</t>
  </si>
  <si>
    <t>9. 2d6 5 lb bricks of pink mountain salt (7 sp each).</t>
  </si>
  <si>
    <t>47 A bowl of minced pork stew with apples (2 cp) served hot from a portable stove.</t>
  </si>
  <si>
    <t>1. A plate of blood sausage with egg, onion, and pepper (2 cp)</t>
  </si>
  <si>
    <t>2. A plate of fresh-cooked spicy pork sausage (3 cp) served hot from a portable stove.</t>
  </si>
  <si>
    <t>3. A huge wheel of goat's milk cheese (10 gp). The merchant claims it comes from giant goats who roam on green slopes herded by a cyclops.</t>
  </si>
  <si>
    <t>4. A scarlet sash with black trim (5 gp). The merchant compliments the buyer on their dashing appearance.</t>
  </si>
  <si>
    <t>5. A black cassock adorned with glyphs stitched in golden thread (15 gp). The glyphs have no magical meaning, but it impresses the peasants.</t>
  </si>
  <si>
    <t>6. A bottle of raisin wine (5 gp, 2 lb). It should be mixed with honey for best taste.</t>
  </si>
  <si>
    <t>7. A bottle of honeyed ambrosia (5 gp, 2 lb). It's imported from a distant elven kingdom.</t>
  </si>
  <si>
    <t>8. A bottle of well-aged plum wine (5 gp, 2 lb). It should be mixed with rose water for best taste.</t>
  </si>
  <si>
    <t>9. A bottle of dry white wine flavored with wormwood and saffron (10 gp, 2 lb).</t>
  </si>
  <si>
    <t>57 A bottle of sweet white wine scented with rose petals (10 gp, 2 lb).</t>
  </si>
  <si>
    <t>1. A bottle of finely aged apple brandy with almonds and cinnamon (20 gp, 2 lb).</t>
  </si>
  <si>
    <t>2. A blue-glazed pottery pitcher with a wide handle and lip for easy pouring (2 gp, 2 lb).</t>
  </si>
  <si>
    <t>3. A set of pottery dishes and bowls painted with red figure illustrations of gods and heroes (10 gp, 5 lb).</t>
  </si>
  <si>
    <t>4. A set of 2d10 small, fragile clay globes with stoppers that can be filled with various interesting substances. If thrown, they shatter on impact. 1 gp each.</t>
  </si>
  <si>
    <t>5. A well-made sheepskin satchel with a pair of secret pockets hidden on its interior (25 gp).</t>
  </si>
  <si>
    <t>6. A set of brass theater masks (50 gp each). One mask has a smiling face with raised eyebrows and the other a frowning face with mock tears.</t>
  </si>
  <si>
    <t>7. An articulated armor stand, suitable for displaying plate armor (50 gp).</t>
  </si>
  <si>
    <t>8. A ceremonial bronze war-gong, vividly painted with the god of war's holy symbol (200 gp and 20 lb).</t>
  </si>
  <si>
    <t>9. A brass lamp of exotic make (500 gp). Its sides are tarnished from years of rubbing. The merchant claims there really is a genie, he's just unreliable.</t>
  </si>
  <si>
    <t>67 2d6 arrows set with silver tips and fletched with eagle feathers (5 gp each).</t>
  </si>
  <si>
    <t>1. A variety of 1d10 exotic weapons. They have the ordinary mechanical effect of their type, but an unusual aesthetic from a far-off country.</t>
  </si>
  <si>
    <t>2. A massive bronze cauldron (50 gp). The merchant claims it was specifically cast to pour boiling oil in sieges. It's also good for cooking stew.</t>
  </si>
  <si>
    <t>3. A clay jar of pigment (50 gp). Roll for color (1d4): 1. iron gall, 2. ochre, 3. sienna, 4. umber.</t>
  </si>
  <si>
    <t>4. A clay jar of dye (50 gp). Roll for color (1d10): 1. blackwort,</t>
  </si>
  <si>
    <t>1. cutch, 3. fustet, 4. kermes red, 5. madder, 6. marsh marigold, 7 meadow rue, 8. vermillion, 9. weld, 10. woad.</t>
  </si>
  <si>
    <t>2. A set of drinking glasses (10 gp) painted with holy symbols.</t>
  </si>
  <si>
    <t>3. A glass lantern with stained red glass frames (25 gp). Its visibility radius is halved, but the red light doesn't spoil infravision.</t>
  </si>
  <si>
    <t>4. A polished glass mirror with a silver frame engraved with medusa heads. (75 gp) The owner gains +4 to save vs. medusa gaze.</t>
  </si>
  <si>
    <t>5. A hollow sphere of blown glass swirled with beautiful colors. The merchant claims it provides protection against witches when hung in a window.</t>
  </si>
  <si>
    <t>6. A glass bottle with a murky liquid inside. Strangely, there's no apparent way to get the liquid out.</t>
  </si>
  <si>
    <t>77 A grey donkey (8 gp). Its exceptionally stubborn but quite hardy. The owner hasn't named it because it wouldn't listen anyway.</t>
  </si>
  <si>
    <t>1. A large mule with a sorrel coat (20gp). It was actually trained as a war-mount by a prior dwarven owner, but the merchant doesn't know this.</t>
  </si>
  <si>
    <t>2. An ox (40gp). It has heavy scars on its flanks and shows signs of having been mistreated. Characters who can speak with animals hear it say “help me!”</t>
  </si>
  <si>
    <t>3. A medium draft horse with a dark bay coat and white points (30 gp). It's been recently gelded and is upset about it, if anyone asks.</t>
  </si>
  <si>
    <t>4. A medium riding horse with a buckskin coat (40 gp). The horse is a mare, affectionately named Marigold by the impoverished young woman selling it.</t>
  </si>
  <si>
    <t>5. A heavy draft horse with a black coat and white star on its muzzle (40 gp). An ungelded stallion but quite placid when not around mares in heat.</t>
  </si>
  <si>
    <t>6. A light riding horse with a red roan coat (75 gp). This mare has a smooth, ambling gait that's easy to ride.</t>
  </si>
  <si>
    <t>7. A light warhorse with a palomino coat (150 gp). The owner has left this stallion ungelded because of its beautiful coat.</t>
  </si>
  <si>
    <t>8. A medium warhorse with a white coat and mane (250 gp). Sword-cuts on its flank show the stallion has survived several battles.</t>
  </si>
  <si>
    <t>9. A heavy warhorse with a black coat and white star on its muzzle (700 gp). A noble stallion, fit for a knight, named Eventide.</t>
  </si>
  <si>
    <r>
      <t>1. The bioluminescent organs of a fire beetle (15 gp). It will glow for 1d6 days in 10</t>
    </r>
    <r>
      <rPr>
        <vertAlign val="superscript"/>
        <sz val="11"/>
        <color rgb="FF000000"/>
        <rFont val="Arial"/>
        <family val="2"/>
        <charset val="204"/>
      </rPr>
      <t>z</t>
    </r>
    <r>
      <rPr>
        <sz val="11"/>
        <color rgb="FF000000"/>
        <rFont val="Arial"/>
        <family val="2"/>
        <charset val="204"/>
      </rPr>
      <t xml:space="preserve"> radius.</t>
    </r>
  </si>
  <si>
    <t>2. The chitinous carapace of a giant tiger beetle (25 gp). It could be a component in a magic helm.</t>
  </si>
  <si>
    <t>3. A set of 12 dried rot grubs in a wooden case (60 gp). The grubs could a component in any death magic.</t>
  </si>
  <si>
    <r>
      <t xml:space="preserve">4. The mandibles of an ankhegs (125 gp). They could be used as reagents for a </t>
    </r>
    <r>
      <rPr>
        <i/>
        <sz val="11"/>
        <color rgb="FF000000"/>
        <rFont val="Arial"/>
        <family val="2"/>
        <charset val="204"/>
      </rPr>
      <t>potion of resist acid.</t>
    </r>
  </si>
  <si>
    <t>5. The flight feathers of a giant hawk (150 gp). They could be used as components for flight-related magic items.</t>
  </si>
  <si>
    <t>6. A vial of killer bee venom (250 gp). The venom takes effect in 1d10 turns and deals 1d10 damage to those who fail a save +2.</t>
  </si>
  <si>
    <r>
      <t xml:space="preserve">7. A jar of killer bee honey (250gp). It contains four doses, each of which functions as a half-strength </t>
    </r>
    <r>
      <rPr>
        <i/>
        <sz val="11"/>
        <color rgb="FF000000"/>
        <rFont val="Arial"/>
        <family val="2"/>
        <charset val="204"/>
      </rPr>
      <t>potion of healing.</t>
    </r>
  </si>
  <si>
    <t>8. The desiccated hand of a mummified necromancer (260 gp). It could be a component in any necromantic magic.</t>
  </si>
  <si>
    <r>
      <t>9</t>
    </r>
    <r>
      <rPr>
        <sz val="11"/>
        <color rgb="FF000000"/>
        <rFont val="Arial"/>
        <family val="2"/>
        <charset val="204"/>
      </rPr>
      <t xml:space="preserve"> A bundle of manticore spikes (360 gp) wrapped in oilskin. The spikes could be components in a </t>
    </r>
    <r>
      <rPr>
        <i/>
        <sz val="11"/>
        <color rgb="FF000000"/>
        <rFont val="Arial"/>
        <family val="2"/>
        <charset val="204"/>
      </rPr>
      <t>wand of magic missiles.</t>
    </r>
  </si>
  <si>
    <r>
      <t xml:space="preserve">1. A pair of stony basilisk eyes (500 gp each). They could be used as reagents for a </t>
    </r>
    <r>
      <rPr>
        <i/>
        <sz val="11"/>
        <color rgb="FF000000"/>
        <rFont val="Arial"/>
        <family val="2"/>
        <charset val="204"/>
      </rPr>
      <t>potion of stone to flesh.</t>
    </r>
  </si>
  <si>
    <t>2. The iron horns of a gorgon (540 gp). The horns could be a component in creating magic weapons.</t>
  </si>
  <si>
    <t>3. A giant crocodile skull with teeth the size of a man's hand (1,800 gp). The skull could be a component in growth- related magic.</t>
  </si>
  <si>
    <t>4. Five sticks of sandalwood incense (15 gp each). It burns with a smooth and creamy wood scent with hints of milk.</t>
  </si>
  <si>
    <t>5. Three sticks of agarwood incense (30 gp each). It carries a woody scent with notes of fruit and florals and a sniff of vanilla and musk.</t>
  </si>
  <si>
    <t>6. Nine sticks of frankincense (50 gp each). It has a sweet and warm aroma that smells of wood, spice, and fruit.</t>
  </si>
  <si>
    <t>7. Three sticks of myrrh (60 gp each). It smells of earth with hints of licorice.</t>
  </si>
  <si>
    <t>17 A jar of kyphi temple incense (800 gp, 10 lb). The exquisite ingredients include honey, raisins, myrrh,juniper, cinnamon, saffron, and cassia.</t>
  </si>
  <si>
    <t>1. A light ballista of cunning dwarven make (200 gp). It can be disassembled into 5 pieces each weighing 15 lb and reassembled in 1 turn.</t>
  </si>
  <si>
    <t>2. The white pelt of an albino cave-ape (50 gp). The merchant will make it into a cape attached to a helmet for an extra 50 gp.</t>
  </si>
  <si>
    <t>3. The sable pelt of a giant weasel (115 gp). It's the perfect size for a scarf or wrap.</t>
  </si>
  <si>
    <t>4. The shaggy pelt of a cave bear (160 gp). The merchant will tailor it into a cloak for an additional 50 gp.</t>
  </si>
  <si>
    <t>5. The feathers and pelt of an owl bear (170 gp). It would make an excellent robe for a cross-breeding mage.</t>
  </si>
  <si>
    <t>6. The hide of a great white shark (175 gp). The merchant claims he could have gotten more, but he needed a bigger boat.</t>
  </si>
  <si>
    <t>7. The giant pelt of a grizzly bear of formidable strength and size (225 gp). It's large enough to serve as a rug for a dining room.</t>
  </si>
  <si>
    <t>8. The tawny pelt of a manticore (265 gp). The merchant recommends tailor it as a caparison for your horse.</t>
  </si>
  <si>
    <t>9. The multi-textured pelt of a chimera (350 gp). It's large enough to be a rug in a wizard's laboratory.</t>
  </si>
  <si>
    <t>27 The steel-like scales of a giant sturgeon (2,000 gp). It could be used to make scale armor with the protection of plate mail.</t>
  </si>
  <si>
    <t>1. Molten slag formed melted copper, silver, and gold (300 gp, 20 lbs). The merchant claims the slag was melted by the breath of the dragon he stole it from.</t>
  </si>
  <si>
    <t>2. A stack of tumbaga ingots (750 gp and 50 lb). The ingots carry the mark of a foreign mint that no one recognizes.</t>
  </si>
  <si>
    <t>3. A tame giant python (325 gp) named Thulsa. It has been trained to constrict humanoid victims on command.</t>
  </si>
  <si>
    <t>4. A giant boar piglet (15 gp). It can be tamed in 2 months and taught a trick every 2 months thereafter, 7 tricks max. Matures in 4 years.</t>
  </si>
  <si>
    <t>5. A dire wolf pup (60 gp). It can be tamed in 2 months and a taught a trick every 2 months thereafter, 6 tricks max. Matures in 2 years.</t>
  </si>
  <si>
    <t>6. A rock baboon infant (110 gp). It can be tamed in a month and taught a trick every month thereafter, 8 tricks max. Matures in 4 years.</t>
  </si>
  <si>
    <t>7. A giant centipede egg (110 gp). It can be tamed in 6 months and taught a trick every 6 months thereafter, 2 tricks max.</t>
  </si>
  <si>
    <t>8. A giant ant larva (150 gp). It can be tamed in 6 months and taught a trick every 6 months thereafter, 5 tricks max. Matures in a year.</t>
  </si>
  <si>
    <t>9. A white ape infant (25 gp). It can be tamed in 1 month and taught a trick every month thereafter, 8 tricks max. Matures in 3 years.</t>
  </si>
  <si>
    <t>37 A giant ferret kit (325 gp). It can be tamed in 10 weeks and taught a trick every 10 weeks thereafter, 5 tricks max. Matures in 1 year.</t>
  </si>
  <si>
    <t>1. A lion cub (350 gp). It can be tamed in 3.5 months and taught a trick every 3.5 months thereafter, 6 tricks max. Matures in 15 months.</t>
  </si>
  <si>
    <t>2. A giant weasel kit (350 gp). It can be tamed in 3 months and taught a trick every 3 months thereafter, 5 tricks max. Matures in 15 months.</t>
  </si>
  <si>
    <t>3. A tiger cub (400 gp). It can be tamed in 5.5 months and taught a trick every 5.5 months thereafter, 6 tricks max. Matures in 2 years.</t>
  </si>
  <si>
    <t>4. A cave bear cub (425 gp). It can be tamed in 3 months and taught a trick every 3 months thereafter, 5 tricks max. Matures in 2 years.</t>
  </si>
  <si>
    <t>5. A panther cub (545 gp). It can be tamed in 5.5 months and taught a trick every 5.5 months thereafter, 6 tricks max. Matures in 15 months.</t>
  </si>
  <si>
    <t>6. A giant hawk fledgling (2,725 gp). It can be tamed in 2 months and taught a trick every 2 months thereafter, 6 tricks max. Matures in 4 years.</t>
  </si>
  <si>
    <t>7. A trained riding camel (100 gp). The sturdy beast has been trained to spit on people on command. It's addicted to salt licks.</t>
  </si>
  <si>
    <t>8. A trained draft elephant (1,500 gp). In its spare time, it likes to paint expressionist art with its dung.</t>
  </si>
  <si>
    <t>9. A trained war elephant (5,000 gp). If purchased, the merchant will offer a complimentary howdah and barding.</t>
  </si>
  <si>
    <t>10. A pair of taxidermy mice with fancy hats wielding tiny swords and positioned on an oak mount to look like they are dueling (100 gp).</t>
  </si>
  <si>
    <t>11. A stuffed and mounted cougar (150 gp). It's a bit beat-up but still pretty eye-catching.</t>
  </si>
  <si>
    <t>12. A mummified monkey's head set on a cypress trophy mount (250 gp). If mounted over your bed, expect to have nightmares.</t>
  </si>
  <si>
    <t>13. A set of 10 shamanic fetishes made of engraved human finger bones (10 gp each).</t>
  </si>
  <si>
    <t>14. A set of nine bone figurines carved in the shape of jackals (15 gp each). The merchant claims that under the full moon they become live jackals.</t>
  </si>
  <si>
    <t>15. A pair of great moose antlers (1 gp each). The merchant will fit them to a helmet for a 5 gp fee.</t>
  </si>
  <si>
    <t>16. A pair of giant boar tusks (2 gp each). The merchant will fit them to a helmet for a 5 gp fee.</t>
  </si>
  <si>
    <t>17. A pair of sabre-tooth tiger tusks (4 gp each). The merchant will fit them to a helmet for a 5 gp fee.</t>
  </si>
  <si>
    <t>18. A pair of giant-bone rune sticks carved with dwarven runes (50 gp each).</t>
  </si>
  <si>
    <t>19. A set of engraved crocodile teeth (70 gp).</t>
  </si>
  <si>
    <t>57 A pair of elephant tusks (80 gp, 8 lbs each). The ivory is yellowed with age.</t>
  </si>
  <si>
    <t>1. A set of golden teeth with small runes carved in them (300 gp). A goldsmith can fit them to the mouth of a character who's lost her teeth.</t>
  </si>
  <si>
    <t>2. A fragment of narwhal horn (100 gp, 2 lb). The merchant swears it broke off in a fight with the largest whale he’d ever seen.</t>
  </si>
  <si>
    <t>3. The goat horns of a chimera (130 gp). They come with a wall-mount of ebony.</t>
  </si>
  <si>
    <t>4. A pair of enormous mastodon tusks (600 gp, 60 lb each). They curve over 9’ in length and have razor sharp tips.</t>
  </si>
  <si>
    <t>5. The slender white horn of a unicorn (1,000 gp). Any lawful character who touches it feels the unicorn’s dying scream of anguish.</t>
  </si>
  <si>
    <t>6. The huge horn of a venerable dragon (1,800 gp). The merchant claims that the dragon was slain and its hoard lies open for the taking.</t>
  </si>
  <si>
    <t>7. A pouch of saffron (15 gp). It’s worth more than its weight in gold!</t>
  </si>
  <si>
    <t>8. A vial of jasmine perfume (100 gp). A sweet, rich, and feminine fragrance much prized by elves.</t>
  </si>
  <si>
    <t>9. A jar of saffron (800 gp). The jar is carefully sealed and kept in a locked chest with lots of padding.</t>
  </si>
  <si>
    <t>67 A large green pepper (5 gp). The merchant claims it's the spiciest in the known world. A character who eats it must save vs. poison. On a failed save, the character dies as his burned throat swells and chokes her. On a successful save, she gains +1 Constitution for stomaching it .</t>
  </si>
  <si>
    <t>1. A packet of imported kudzu seeds (5 gp). The merchant just says they are for unkillable magic vines that grow swiftly even as you watch. Planting these seeds in an elven forest is a war crime.</t>
  </si>
  <si>
    <t>2. A sealed jar of sacred lotus oil (800gp) intended for decadent bathing by kings. Odalisque not included.</t>
  </si>
  <si>
    <r>
      <t xml:space="preserve">3. A stuffed porcelain doll (50gp). There's something uncanny about the face and it makes a disturbing rattles when shaken. It's actually a </t>
    </r>
    <r>
      <rPr>
        <i/>
        <sz val="11"/>
        <color rgb="FF000000"/>
        <rFont val="Arial"/>
        <family val="2"/>
        <charset val="204"/>
      </rPr>
      <t>cursed doll.</t>
    </r>
  </si>
  <si>
    <t>4. Five chryselephantine statuettes of ancient hero-kings (300 gp, 5 lb each). One of the statuettes oddly resembles a player character.</t>
  </si>
  <si>
    <t>5. A very large tome written on heavy papyrus that contains the ravings of a madman who claims that the gods play dice with the universe for their own entertainment (150 gp).</t>
  </si>
  <si>
    <t>6. A codex made up of copper plates bound with rings (150 gp). It contains religious hymns to a dead god written in an esoteric tongue.</t>
  </si>
  <si>
    <t>7. A crumbling and salt-stained mariner's chart (500 gp). It shows the location of an islet 11-20 hexes away from the nearest coast. An annotation in Common reads “the dragons here are still young and could be easily vanquished.” The annotation is not dated.</t>
  </si>
  <si>
    <t>8. A huge wood-bound codex of birch bark (1,500 gp). It records the songs and stories of the great treants of old.</t>
  </si>
  <si>
    <t>9. A silk parasol with a bamboo frame (100 gp). The merchant claims the courtesans of the east use these devices to protect their complexion.</t>
  </si>
  <si>
    <t>77 A set of silk pajamas (25 gp). The pajamas are embroidered with various fertility signs such as rabbits and hearts and the monogram “H.H.”</t>
  </si>
  <si>
    <t>1. A black silk scarf with beaded frills (50 gp).</t>
  </si>
  <si>
    <t>2. A chiton or sari dyed scarlet and stitched with golden thread (100 gp). The merchant will tailor it to fit the buyer.</t>
  </si>
  <si>
    <t>3. A set of silk drapes dyed gold and black (250 gp). The merchant will install them for free in your stronghold or temple.</t>
  </si>
  <si>
    <t>4. A silk wall hanging hand-painted with scenes of a heroic victory by the forces of Law (500 gp).</t>
  </si>
  <si>
    <t>5. 1d10 rolls of silk (400 gp, 40 lb ea.) dyed in wondrous hues.</t>
  </si>
  <si>
    <t>6. A wide-brimmed leather hat, a whip, and an iron hand crossbow (available as a set for 100 gp). The merchant claims he found it on a skeleton in a snake pit.</t>
  </si>
  <si>
    <t>7. A pair of bamboo sticks connected by a chain (25 gp). The merchant claims they are actually a deadly weapon from a distant land but has no idea how to use them.</t>
  </si>
  <si>
    <t>8. A set of nine well-balanced throwing knives (15 gp each). They are +1 to hit.</t>
  </si>
  <si>
    <t>9. A strange suit of armor made of an alchemical resin with a helm of strangely flexible glass (200 gp). It counts as chain mail but offers immunity to gas attacks. It's very bulky though (-2 to initiative).</t>
  </si>
  <si>
    <t>87 A spear with a silver head and cold iron butt spike (200 gp). The merchant is a one-armed one-eyed veteran who claims to be an ex werewolf-hunter.</t>
  </si>
  <si>
    <t>1. A long sword with a deep central fuller set on a silver- plated hilt fashioned to resemble an eagle (600 gp). It's non-magical but +1 to damage.</t>
  </si>
  <si>
    <t>2. A brass tube with a rotating cap and a lens on one end (60 gp). Peering into the tube reveals unusual patterns of colorful crystal.</t>
  </si>
  <si>
    <t>3. A bag of loose crystals with positive vibrations (100 gp). Possibly useful as spell components for healing spells.</t>
  </si>
  <si>
    <t>4. A collection of seven seashells carved with religious iconography (120 gp each).</t>
  </si>
  <si>
    <t>5. 12 tiny jade turtles (200 gp each). The turtles are molded to stack one on top the other. The turtle at the top has a shell painted like the known world.</t>
  </si>
  <si>
    <t>6. A chess set with ivory and onyx squares and pieces (500 gp).</t>
  </si>
  <si>
    <t>7. A sphere of polished quartz set upon a brass stand (1,000 gp). Gazing into the sphere yields random images that have no predictive power.</t>
  </si>
  <si>
    <t>8. An opal brooch for fastening cloaks (1,000 gp). The pin on the brooch carries a minor curse such that it always stabs you when you fasten it. Ouch!</t>
  </si>
  <si>
    <t>9. A gold ring set with a large and lustrous ruby (3,000 gp) kept in a sealed glass case. A burly fighter stands guard.</t>
  </si>
  <si>
    <t>97 A gold necklace adorned with a purple star sapphire (4,000 gp) kept in a heavy iron chest. 2 war dogs guard the merchant and his goods.</t>
  </si>
  <si>
    <t>1. A gold wrist-cuff ornamented with tiny emeralds (5,000 gp). The merchant wears it on his person. He's a mage of respectable power.</t>
  </si>
  <si>
    <t>2. A silver tiara set with crystals (500 gp). The crystals are actually diamonds (20,000 gp value), but the dubious- looking merchant is oblivious to this.</t>
  </si>
  <si>
    <t>3. A miscellaneous magic item - roll on the appropriate sub-table in your rulebook. The merchant doesn't know what it is and will sell it for 1/10th the real value.</t>
  </si>
  <si>
    <r>
      <t>Cursed Doll:</t>
    </r>
    <r>
      <rPr>
        <sz val="11"/>
        <color rgb="FF000000"/>
        <rFont val="Arial"/>
        <family val="2"/>
        <charset val="204"/>
      </rPr>
      <t xml:space="preserve"> The cursed doll resembles an ordinary children's toy, albeit with a slightly sinister mien. Over time, a cursed doll brings misery and misfortune to any household it resides in. A cursed doll could be given as gift to an unsuspecting child in the household, or placed within a household by means of stealth. In any case, once it has taken up residence in the household, its magic begins to take hold. Each day, whoever spent the most time near the cursed doll must make a saving throw versus Spells. If the save succeeds, the character resists the effect. If the save fails, the character suffers an affliction.</t>
    </r>
  </si>
  <si>
    <t>The Judge should select one of the following effects:</t>
  </si>
  <si>
    <t>1. Bad body odor, unsightly skin condition, or similar blemish</t>
  </si>
  <si>
    <t>2. Chronic body aches and pains causing a -1 penalty to initiative rolls</t>
  </si>
  <si>
    <t>3. Misfortune at work causing a 5% decrease in the character’s daily construction rate with one proficiency</t>
  </si>
  <si>
    <r>
      <t xml:space="preserve">The affliction thus bestowed lasts indefinitely and cannot be dispelled, and there is no limit to the number of different afflictions a character may receive from the cursed doll. Any given affliction can be removed with a </t>
    </r>
    <r>
      <rPr>
        <i/>
        <sz val="11"/>
        <color rgb="FF000000"/>
        <rFont val="Arial"/>
        <family val="2"/>
        <charset val="204"/>
      </rPr>
      <t>remove curse</t>
    </r>
    <r>
      <rPr>
        <sz val="11"/>
        <color rgb="FF000000"/>
        <rFont val="Arial"/>
        <family val="2"/>
        <charset val="204"/>
      </rPr>
      <t xml:space="preserve"> spell but the only way to remove them all at once and restore good fortune to the household is to destroy the doll.</t>
    </r>
  </si>
  <si>
    <t>Roll (1d100)</t>
  </si>
  <si>
    <t>Vehicle Type: Air</t>
  </si>
  <si>
    <t>High-Altitude Flight Ceiling*</t>
  </si>
  <si>
    <t>Low-Altitude Flight Ceiling*</t>
  </si>
  <si>
    <t>17-24</t>
  </si>
  <si>
    <t>Hard to Maintain*</t>
  </si>
  <si>
    <t>25-32</t>
  </si>
  <si>
    <t>Easy to Maintain*</t>
  </si>
  <si>
    <t>33-40</t>
  </si>
  <si>
    <t>Inferior Aerodynamics*</t>
  </si>
  <si>
    <t>41-48</t>
  </si>
  <si>
    <t>Superior Aerodynamics*</t>
  </si>
  <si>
    <t>49-56</t>
  </si>
  <si>
    <t>Fuel-Hungry Engines*</t>
  </si>
  <si>
    <t>57-64</t>
  </si>
  <si>
    <t>Efficient Engines*</t>
  </si>
  <si>
    <t>65-68</t>
  </si>
  <si>
    <t>Unsafe Seating</t>
  </si>
  <si>
    <t>69-72</t>
  </si>
  <si>
    <t>Bomb Lobby*</t>
  </si>
  <si>
    <t>73-77</t>
  </si>
  <si>
    <t>Poor Field of Fire</t>
  </si>
  <si>
    <t>78-82</t>
  </si>
  <si>
    <t>Superior Field of Fire</t>
  </si>
  <si>
    <t>83-87</t>
  </si>
  <si>
    <t>Bad Artillery Placement</t>
  </si>
  <si>
    <t>89-92</t>
  </si>
  <si>
    <t>Superior Artillery Placement</t>
  </si>
  <si>
    <t>93-96</t>
  </si>
  <si>
    <t>Wind Vulnerability</t>
  </si>
  <si>
    <t>97-100</t>
  </si>
  <si>
    <t>Camouflaged</t>
  </si>
  <si>
    <t>Vehicle Type: Land</t>
  </si>
  <si>
    <t>Prone to Break Down</t>
  </si>
  <si>
    <t>Easy to Repair</t>
  </si>
  <si>
    <t>21-30</t>
  </si>
  <si>
    <t>Loud*</t>
  </si>
  <si>
    <t>31-40</t>
  </si>
  <si>
    <t>Comfortable*</t>
  </si>
  <si>
    <t>41-50</t>
  </si>
  <si>
    <t>Oversized Wheels*</t>
  </si>
  <si>
    <t>51-60</t>
  </si>
  <si>
    <t>Lightweight Wheels*</t>
  </si>
  <si>
    <t>61-70</t>
  </si>
  <si>
    <t>Ill-Fitting Harness*</t>
  </si>
  <si>
    <t>71-80</t>
  </si>
  <si>
    <t>Well-Fitting Harness*</t>
  </si>
  <si>
    <t>81-90</t>
  </si>
  <si>
    <t>Inferior Firing Platform*</t>
  </si>
  <si>
    <t>91-100</t>
  </si>
  <si>
    <t>Superior Firing Platform*</t>
  </si>
  <si>
    <t>*If this quirk is rolled again,</t>
  </si>
  <si>
    <t>re-roll.</t>
  </si>
  <si>
    <t>Roll (1d100)    Vehicle Type: Sea</t>
  </si>
  <si>
    <t>01-08    Leaking Hull*</t>
  </si>
  <si>
    <t>Solidly Seaworthy*</t>
  </si>
  <si>
    <t>17-22</t>
  </si>
  <si>
    <t>23-28</t>
  </si>
  <si>
    <t>29-34</t>
  </si>
  <si>
    <t>Bad Sight Lines*</t>
  </si>
  <si>
    <t>35-40</t>
  </si>
  <si>
    <t>Good Sight Lines*</t>
  </si>
  <si>
    <t>41-46</t>
  </si>
  <si>
    <t>Cumbersome Handling</t>
  </si>
  <si>
    <t>47-52</t>
  </si>
  <si>
    <t>Smooth Handling</t>
  </si>
  <si>
    <t>43-58</t>
  </si>
  <si>
    <t>Inefficient Rigging</t>
  </si>
  <si>
    <t>59-64</t>
  </si>
  <si>
    <t>Efficient Rigging</t>
  </si>
  <si>
    <t>Bulky Ram*</t>
  </si>
  <si>
    <t>Sleek Ram*</t>
  </si>
  <si>
    <t>73-76</t>
  </si>
  <si>
    <t>Loose Ram*</t>
  </si>
  <si>
    <t>77-80</t>
  </si>
  <si>
    <t>Sturdy Ram</t>
  </si>
  <si>
    <t>81-84</t>
  </si>
  <si>
    <t>85-88</t>
  </si>
  <si>
    <t>Bad Weapon Placement</t>
  </si>
  <si>
    <t>Superior Weapon Placement</t>
  </si>
  <si>
    <t>97-98</t>
  </si>
  <si>
    <t>Ill-Fortuned*</t>
  </si>
  <si>
    <t>99-100</t>
  </si>
  <si>
    <t>Lucky*</t>
  </si>
  <si>
    <t>List of Quirks</t>
  </si>
  <si>
    <t>Shoddy Construction</t>
  </si>
  <si>
    <t>Sturdy Construction</t>
  </si>
  <si>
    <t>Inferior Materials</t>
  </si>
  <si>
    <t>Quality Materials</t>
  </si>
  <si>
    <t>41-45</t>
  </si>
  <si>
    <t>Flawed Frame</t>
  </si>
  <si>
    <t>46-50</t>
  </si>
  <si>
    <t>Flawless Frame *</t>
  </si>
  <si>
    <t>51-55</t>
  </si>
  <si>
    <t>Ablative Armor *</t>
  </si>
  <si>
    <t>56-60</t>
  </si>
  <si>
    <t>High-Quality Armor *</t>
  </si>
  <si>
    <t>61-100</t>
  </si>
  <si>
    <t>Roll on Vehicle Type sub-table</t>
  </si>
  <si>
    <t>*If this quirk is rolled</t>
  </si>
  <si>
    <t>again, re-roll.</t>
  </si>
  <si>
    <t>Frame Type</t>
  </si>
  <si>
    <t>Fleet Flagship</t>
  </si>
  <si>
    <t>Tonnage</t>
  </si>
  <si>
    <t>Dimensions</t>
  </si>
  <si>
    <t>70' Cube (343,000 cubic feet)</t>
  </si>
  <si>
    <t>War Galley</t>
  </si>
  <si>
    <t>60' Cube (216,000 cubic feet)</t>
  </si>
  <si>
    <t>Troop Transport</t>
  </si>
  <si>
    <t>55' Cube (166,375 cubic feet)</t>
  </si>
  <si>
    <t>Galley, Large</t>
  </si>
  <si>
    <t>50' Cube (125,000 cubic feet)</t>
  </si>
  <si>
    <t>Longship</t>
  </si>
  <si>
    <t>45' Cube (91,125 cubic feet)</t>
  </si>
  <si>
    <t>Galley, Small</t>
  </si>
  <si>
    <t>40' Cube (64,000 cubic feet)</t>
  </si>
  <si>
    <t>Boat, River</t>
  </si>
  <si>
    <t>35' Cube (42,875 cubic feet)</t>
  </si>
  <si>
    <t>30' Cube (27,000 cubic feet)</t>
  </si>
  <si>
    <t>Lifeboat/Shuttle</t>
  </si>
  <si>
    <t>25' Cube (15,625 cubic feet)</t>
  </si>
  <si>
    <t>Carriage/Chariot</t>
  </si>
  <si>
    <t>20' Cube (8,000 cubic feet)</t>
  </si>
  <si>
    <t>Wagon</t>
  </si>
  <si>
    <t>15' Cube (3,375 cubic feet)</t>
  </si>
  <si>
    <t>Walls</t>
  </si>
  <si>
    <t>Palisade (Wooden)</t>
  </si>
  <si>
    <t>Cost</t>
  </si>
  <si>
    <r>
      <t xml:space="preserve">Dimensions LxHxW </t>
    </r>
    <r>
      <rPr>
        <sz val="11"/>
        <color rgb="FF000000"/>
        <rFont val="Arial"/>
        <family val="2"/>
        <charset val="204"/>
      </rPr>
      <t>10'X10'X1'</t>
    </r>
  </si>
  <si>
    <t>Earthen Rampart</t>
  </si>
  <si>
    <t>250 gp</t>
  </si>
  <si>
    <r>
      <t>10'</t>
    </r>
    <r>
      <rPr>
        <vertAlign val="superscript"/>
        <sz val="11"/>
        <color rgb="FF000000"/>
        <rFont val="Arial"/>
        <family val="2"/>
        <charset val="204"/>
      </rPr>
      <t>x</t>
    </r>
    <r>
      <rPr>
        <sz val="11"/>
        <color rgb="FF000000"/>
        <rFont val="Arial"/>
        <family val="2"/>
        <charset val="204"/>
      </rPr>
      <t>10'</t>
    </r>
    <r>
      <rPr>
        <vertAlign val="superscript"/>
        <sz val="11"/>
        <color rgb="FF000000"/>
        <rFont val="Arial"/>
        <family val="2"/>
        <charset val="204"/>
      </rPr>
      <t>x</t>
    </r>
    <r>
      <rPr>
        <sz val="11"/>
        <color rgb="FF000000"/>
        <rFont val="Arial"/>
        <family val="2"/>
        <charset val="204"/>
      </rPr>
      <t>15'</t>
    </r>
  </si>
  <si>
    <t>Wooden Walls</t>
  </si>
  <si>
    <r>
      <t>5</t>
    </r>
    <r>
      <rPr>
        <sz val="11"/>
        <color rgb="FF000000"/>
        <rFont val="Arial"/>
        <family val="2"/>
        <charset val="204"/>
      </rPr>
      <t xml:space="preserve"> gp</t>
    </r>
  </si>
  <si>
    <t>10'x15'x1'</t>
  </si>
  <si>
    <t>Stone/Bone Walls</t>
  </si>
  <si>
    <t>10'x15'x5'</t>
  </si>
  <si>
    <t>Metal Fencing</t>
  </si>
  <si>
    <t>100 gp</t>
  </si>
  <si>
    <t>10'x6'x1'</t>
  </si>
  <si>
    <t>Castle Walls</t>
  </si>
  <si>
    <t>500 gp</t>
  </si>
  <si>
    <t>10'x20'x10'</t>
  </si>
  <si>
    <t>Metal Walls</t>
  </si>
  <si>
    <t>1,000 gp</t>
  </si>
  <si>
    <t>10'x10'x1'</t>
  </si>
  <si>
    <t>Ice Walls</t>
  </si>
  <si>
    <t>5,000[*] gp</t>
  </si>
  <si>
    <r>
      <t>10'x15'x5</t>
    </r>
    <r>
      <rPr>
        <vertAlign val="superscript"/>
        <sz val="11"/>
        <color rgb="FF000000"/>
        <rFont val="Arial"/>
        <family val="2"/>
        <charset val="204"/>
      </rPr>
      <t>z</t>
    </r>
  </si>
  <si>
    <t>Earthen Works</t>
  </si>
  <si>
    <t>Ditch</t>
  </si>
  <si>
    <r>
      <t>10'x20'x5</t>
    </r>
    <r>
      <rPr>
        <vertAlign val="superscript"/>
        <sz val="11"/>
        <color rgb="FF000000"/>
        <rFont val="Arial"/>
        <family val="2"/>
        <charset val="204"/>
      </rPr>
      <t>z</t>
    </r>
  </si>
  <si>
    <t>10'x20'x20'</t>
  </si>
  <si>
    <t>Motte</t>
  </si>
  <si>
    <r>
      <t>10</t>
    </r>
    <r>
      <rPr>
        <sz val="11"/>
        <color rgb="FF000000"/>
        <rFont val="Arial"/>
        <family val="2"/>
        <charset val="204"/>
      </rPr>
      <t xml:space="preserve"> gp</t>
    </r>
  </si>
  <si>
    <t>10'x5'x10'</t>
  </si>
  <si>
    <t>Road, Dirt</t>
  </si>
  <si>
    <t>100'x-x10'</t>
  </si>
  <si>
    <t>Road, Paved</t>
  </si>
  <si>
    <t>150 gp</t>
  </si>
  <si>
    <t>Buildings</t>
  </si>
  <si>
    <t>Stone Building, Small</t>
  </si>
  <si>
    <t>Stone Building Medium</t>
  </si>
  <si>
    <t>1,500 gp</t>
  </si>
  <si>
    <t>20'x40'x15'</t>
  </si>
  <si>
    <t>Stone Building, Great</t>
  </si>
  <si>
    <t>3,000 gp</t>
  </si>
  <si>
    <t>20'x40'x30'</t>
  </si>
  <si>
    <t>Stone Building, Grand</t>
  </si>
  <si>
    <t>10,000 gp</t>
  </si>
  <si>
    <t>40'x80'x45'</t>
  </si>
  <si>
    <t>Wooden Building, Small</t>
  </si>
  <si>
    <t>20'x20'x15</t>
  </si>
  <si>
    <t>Wooden Building, Medium</t>
  </si>
  <si>
    <t>750 gp</t>
  </si>
  <si>
    <t>Wooden Building, Great</t>
  </si>
  <si>
    <t>Wooden Building, Grand</t>
  </si>
  <si>
    <t>3,500 gp</t>
  </si>
  <si>
    <t>Round Tower</t>
  </si>
  <si>
    <t>15,000 gp</t>
  </si>
  <si>
    <t>20' base, 30' high</t>
  </si>
  <si>
    <t>30,000 gp</t>
  </si>
  <si>
    <t>30' base, 45' high</t>
  </si>
  <si>
    <t>Square keep</t>
  </si>
  <si>
    <t>75,000 gp</t>
  </si>
  <si>
    <t>60' base, 90' high</t>
  </si>
  <si>
    <t>Underground/interior</t>
  </si>
  <si>
    <t>Stone Dungeon Corridor</t>
  </si>
  <si>
    <t>Dimension</t>
  </si>
  <si>
    <t>10'x10'x10'</t>
  </si>
  <si>
    <t>Stairs, Wooden</t>
  </si>
  <si>
    <t>3'x10'x15</t>
  </si>
  <si>
    <t>Stairs, Stone</t>
  </si>
  <si>
    <t>60 gp</t>
  </si>
  <si>
    <t>Door, Wooden</t>
  </si>
  <si>
    <t>3'x7'</t>
  </si>
  <si>
    <t>Door, Sturdy</t>
  </si>
  <si>
    <t>Door Stone</t>
  </si>
  <si>
    <t>Door, Secret</t>
  </si>
  <si>
    <t>x5</t>
  </si>
  <si>
    <t>Door, Trap</t>
  </si>
  <si>
    <t>x2</t>
  </si>
  <si>
    <r>
      <t>3'x4</t>
    </r>
    <r>
      <rPr>
        <vertAlign val="superscript"/>
        <sz val="11"/>
        <color rgb="FF000000"/>
        <rFont val="Arial"/>
        <family val="2"/>
        <charset val="204"/>
      </rPr>
      <t>z</t>
    </r>
  </si>
  <si>
    <t>Roofing/Floor, Fine Wood</t>
  </si>
  <si>
    <t>10'x10'x1"</t>
  </si>
  <si>
    <t>Roofing/Floor,</t>
  </si>
  <si>
    <t>Stone Flagstone/Tile</t>
  </si>
  <si>
    <t>Roofing/Floor, Marble</t>
  </si>
  <si>
    <t>2,000 gp</t>
  </si>
  <si>
    <t>Window, Open</t>
  </si>
  <si>
    <t>3'x4'</t>
  </si>
  <si>
    <t>Window, Shutters</t>
  </si>
  <si>
    <t>Window, Bars</t>
  </si>
  <si>
    <t>Window, Glass</t>
  </si>
  <si>
    <t>200 gp</t>
  </si>
  <si>
    <t>500+ gp</t>
  </si>
  <si>
    <t>Drawbridge</t>
  </si>
  <si>
    <r>
      <t>10</t>
    </r>
    <r>
      <rPr>
        <vertAlign val="superscript"/>
        <sz val="11"/>
        <color rgb="FF000000"/>
        <rFont val="Arial"/>
        <family val="2"/>
        <charset val="204"/>
      </rPr>
      <t>z</t>
    </r>
    <r>
      <rPr>
        <sz val="11"/>
        <color rgb="FF000000"/>
        <rFont val="Arial"/>
        <family val="2"/>
        <charset val="204"/>
      </rPr>
      <t>x20</t>
    </r>
    <r>
      <rPr>
        <vertAlign val="superscript"/>
        <sz val="11"/>
        <color rgb="FF000000"/>
        <rFont val="Arial"/>
        <family val="2"/>
        <charset val="204"/>
      </rPr>
      <t>z</t>
    </r>
    <r>
      <rPr>
        <sz val="11"/>
        <color rgb="FF000000"/>
        <rFont val="Arial"/>
        <family val="2"/>
        <charset val="204"/>
      </rPr>
      <t>x6" thick</t>
    </r>
  </si>
  <si>
    <t>Catwalk, Wooden</t>
  </si>
  <si>
    <t>10' long</t>
  </si>
  <si>
    <t>Battlements*</t>
  </si>
  <si>
    <r>
      <t>10</t>
    </r>
    <r>
      <rPr>
        <vertAlign val="superscript"/>
        <sz val="11"/>
        <color rgb="FF000000"/>
        <rFont val="Arial"/>
        <family val="2"/>
        <charset val="204"/>
      </rPr>
      <t>z</t>
    </r>
    <r>
      <rPr>
        <sz val="11"/>
        <color rgb="FF000000"/>
        <rFont val="Arial"/>
        <family val="2"/>
        <charset val="204"/>
      </rPr>
      <t>x4'</t>
    </r>
  </si>
  <si>
    <t>Portcullis, Wooden</t>
  </si>
  <si>
    <t>15' high</t>
  </si>
  <si>
    <t>Portcullis, Steel</t>
  </si>
  <si>
    <t>Bridge, Rope</t>
  </si>
  <si>
    <t>5 gp per 10'</t>
  </si>
  <si>
    <t>Maximum 100'</t>
  </si>
  <si>
    <t>Bridge, Wooden</t>
  </si>
  <si>
    <t>10 gp per 10'</t>
  </si>
  <si>
    <t>Maximum 150'</t>
  </si>
  <si>
    <t>Bridge, Stone</t>
  </si>
  <si>
    <t>100 gp per 10'</t>
  </si>
  <si>
    <t>Maximum 300'</t>
  </si>
  <si>
    <t>Shrine</t>
  </si>
  <si>
    <t>Fountains</t>
  </si>
  <si>
    <t>Point    Damage</t>
  </si>
  <si>
    <t>Material</t>
  </si>
  <si>
    <t>Thin Wood</t>
  </si>
  <si>
    <t>Cost Per Ton Modifier</t>
  </si>
  <si>
    <t>AC</t>
  </si>
  <si>
    <t>Threshold</t>
  </si>
  <si>
    <t>Thick Wood</t>
  </si>
  <si>
    <t>Metal*</t>
  </si>
  <si>
    <t>Stone**</t>
  </si>
  <si>
    <t>Ceramic</t>
  </si>
  <si>
    <t>6,000 gp</t>
  </si>
  <si>
    <t>Bone</t>
  </si>
  <si>
    <t>Other</t>
  </si>
  <si>
    <t>***</t>
  </si>
  <si>
    <t>?</t>
  </si>
  <si>
    <t>Cost Per Ton</t>
  </si>
  <si>
    <t>Metal</t>
  </si>
  <si>
    <t>300 gp</t>
  </si>
  <si>
    <t>Stone</t>
  </si>
  <si>
    <t>600 gp</t>
  </si>
  <si>
    <t>AC Bonus</t>
  </si>
  <si>
    <t>Rooms</t>
  </si>
  <si>
    <t>Crew Quarters</t>
  </si>
  <si>
    <t>Space</t>
  </si>
  <si>
    <t>.25 tons per man</t>
  </si>
  <si>
    <t>100 gp per man</t>
  </si>
  <si>
    <t>Cramped Crew Quarters</t>
  </si>
  <si>
    <t>.15 tons per man</t>
  </si>
  <si>
    <t>75 gp per man</t>
  </si>
  <si>
    <t>Bunk Only</t>
  </si>
  <si>
    <t>.05 tons per 2 men</t>
  </si>
  <si>
    <t>25 gp per man</t>
  </si>
  <si>
    <t>Room</t>
  </si>
  <si>
    <t>.75 tons</t>
  </si>
  <si>
    <t>125 gp</t>
  </si>
  <si>
    <t>Spacious Room</t>
  </si>
  <si>
    <t>1 ton</t>
  </si>
  <si>
    <t>Larder[‡]</t>
  </si>
  <si>
    <t>100 gp per ton</t>
  </si>
  <si>
    <t>Cargo</t>
  </si>
  <si>
    <t>-</t>
  </si>
  <si>
    <t>Hall (mess/recreation)</t>
  </si>
  <si>
    <t>.5 tons per 2 men</t>
  </si>
  <si>
    <t>150 gp per ton</t>
  </si>
  <si>
    <t>Docking Bay Internal, Specific Craft</t>
  </si>
  <si>
    <t>Tonnage + 10%</t>
  </si>
  <si>
    <t>50 gp per ton</t>
  </si>
  <si>
    <t>Docking Bay Internal, General</t>
  </si>
  <si>
    <t>Special[§]</t>
  </si>
  <si>
    <t>External Passenger Dock</t>
  </si>
  <si>
    <t>External Cargo Dock</t>
  </si>
  <si>
    <t>2+ ton</t>
  </si>
  <si>
    <t>200 gp per ton</t>
  </si>
  <si>
    <t>Weapons[**]</t>
  </si>
  <si>
    <t>As Weapon</t>
  </si>
  <si>
    <t>Turret</t>
  </si>
  <si>
    <t>500 gp per class of the weapon[††]</t>
  </si>
  <si>
    <t>Engine</t>
  </si>
  <si>
    <t>Eqv. HP</t>
  </si>
  <si>
    <t>Ton Size</t>
  </si>
  <si>
    <t>Speed</t>
  </si>
  <si>
    <t>Mule</t>
  </si>
  <si>
    <t>.6</t>
  </si>
  <si>
    <t>120'/24</t>
  </si>
  <si>
    <t>Horse</t>
  </si>
  <si>
    <t>240'/48</t>
  </si>
  <si>
    <t>War Horse</t>
  </si>
  <si>
    <t>Draft Horse</t>
  </si>
  <si>
    <t>90'/18</t>
  </si>
  <si>
    <t>150'/30</t>
  </si>
  <si>
    <t>.8</t>
  </si>
  <si>
    <t>Hippogriff</t>
  </si>
  <si>
    <t>180'/60</t>
  </si>
  <si>
    <t>Griffon</t>
  </si>
  <si>
    <t>5,000 gp</t>
  </si>
  <si>
    <t>.2</t>
  </si>
  <si>
    <t>.1</t>
  </si>
  <si>
    <t>2 gp/month</t>
  </si>
  <si>
    <t>360'/72</t>
  </si>
  <si>
    <t>100 gp/ton</t>
  </si>
  <si>
    <t>450'/90</t>
  </si>
  <si>
    <t>200 gp/ton</t>
  </si>
  <si>
    <t>Steam Engine</t>
  </si>
  <si>
    <t>Steam Engine, Large</t>
  </si>
  <si>
    <t>100,000 gp</t>
  </si>
  <si>
    <t>Steam Engine, Huge</t>
  </si>
  <si>
    <t>1,000,000 gp</t>
  </si>
  <si>
    <t>60'/12</t>
  </si>
  <si>
    <t>Golem, Clay[‡‡]</t>
  </si>
  <si>
    <t>—/1</t>
  </si>
  <si>
    <t>—/2</t>
  </si>
  <si>
    <t>—/4</t>
  </si>
  <si>
    <t>180'/36</t>
  </si>
  <si>
    <t>—/8</t>
  </si>
  <si>
    <t>Elemental, Large[§§]</t>
  </si>
  <si>
    <t>Alchemical</t>
  </si>
  <si>
    <t>20,000 gp</t>
  </si>
  <si>
    <t>.5</t>
  </si>
  <si>
    <t>Magic Helm, Minor</t>
  </si>
  <si>
    <t>1,000/200</t>
  </si>
  <si>
    <t>Magic Helm, Major</t>
  </si>
  <si>
    <t>1,000'/200</t>
  </si>
  <si>
    <t>250,000 gp</t>
  </si>
  <si>
    <t>Magic Item Furnace[***]</t>
  </si>
  <si>
    <t>500'/100</t>
  </si>
  <si>
    <t>80,000 gp</t>
  </si>
  <si>
    <t>1. anent.</t>
  </si>
  <si>
    <t>VEHICLE QUIRKS</t>
  </si>
  <si>
    <t>Chance of Quirks</t>
  </si>
  <si>
    <t># of Quirks</t>
  </si>
  <si>
    <t>1d10</t>
  </si>
  <si>
    <t>1d8</t>
  </si>
  <si>
    <t>1d6</t>
  </si>
  <si>
    <t>1d4</t>
  </si>
  <si>
    <t>1d3</t>
  </si>
  <si>
    <t>1d2</t>
  </si>
  <si>
    <t>Cubic Dimension %</t>
  </si>
  <si>
    <t>1d(Tonnage0.5)</t>
  </si>
  <si>
    <t>100)    Vehicle Type: Sea</t>
  </si>
  <si>
    <t>*If this quirk is rolled again, re-roll.</t>
  </si>
  <si>
    <t>1. Night demons (goblins) haven't bothered our town in an age.</t>
  </si>
  <si>
    <t>2. Urox the madman walked north into the darkness never to return. Surely he lairs there, surrounded by his wealth and treasure.</t>
  </si>
  <si>
    <t>3. "Savimal the Bleak was cast out of town for performing fell experiments—that's code for skinning children as sacrifice, but don't tell me wife I said so—and he's certainly the source of the strange lights in the tower."</t>
  </si>
  <si>
    <t>With research (gather information and library research):</t>
  </si>
  <si>
    <t>1. Urox was cursed with the weapon Yaris Baneblade, though it was this sword that allowed him to eliminate the night demon threat.</t>
  </si>
  <si>
    <t>2. "Aye, Savimal was run out of town, but only after we tried killing him. No blade would pierce his skin. I saw it with me eyes."</t>
  </si>
  <si>
    <t>3. Night demons are called that because they gather their energy from the darkness of night; where evil deeds are done, they spring into being.</t>
  </si>
  <si>
    <t>In discovery (graffiti in ruins, books at adventure sites - gathered during play)</t>
  </si>
  <si>
    <t>1. Discover a statue of a man, being weighed down by a giant sword. Emblem on the sword is of a full moon, set with 3 stars.</t>
  </si>
  <si>
    <t>2. Graffiti: Savimal is lord of blackness!! Surrender, there is no hope!</t>
  </si>
  <si>
    <t>3. In a book titled "The curse of night": Jaris died while forging the sword, and all who have ever held it gain great power over darkness and the night, and yet become cursed by the moon, becoming lunatics and madmen"</t>
  </si>
  <si>
    <t>Consider that in additional to normal rumors there might be two or three staged rumors going at any time, and the separate staged rumors can be interconnected themselves.</t>
  </si>
  <si>
    <t>Now when the players find a magic sword, it will not take them long to realize what they have.</t>
  </si>
  <si>
    <t>Design adventures from the perspectives and experiences of the players, not from the perspective of "verisimilitude".</t>
  </si>
  <si>
    <r>
      <t>S</t>
    </r>
    <r>
      <rPr>
        <b/>
        <sz val="14"/>
        <color rgb="FF000000"/>
        <rFont val="Arial"/>
        <family val="2"/>
        <charset val="204"/>
      </rPr>
      <t xml:space="preserve">andbox </t>
    </r>
    <r>
      <rPr>
        <b/>
        <sz val="17"/>
        <color rgb="FF000000"/>
        <rFont val="Arial"/>
        <family val="2"/>
        <charset val="204"/>
      </rPr>
      <t>E</t>
    </r>
    <r>
      <rPr>
        <b/>
        <sz val="14"/>
        <color rgb="FF000000"/>
        <rFont val="Arial"/>
        <family val="2"/>
        <charset val="204"/>
      </rPr>
      <t xml:space="preserve">mergent </t>
    </r>
    <r>
      <rPr>
        <b/>
        <sz val="17"/>
        <color rgb="FF000000"/>
        <rFont val="Arial"/>
        <family val="2"/>
        <charset val="204"/>
      </rPr>
      <t>G</t>
    </r>
    <r>
      <rPr>
        <b/>
        <sz val="14"/>
        <color rgb="FF000000"/>
        <rFont val="Arial"/>
        <family val="2"/>
        <charset val="204"/>
      </rPr>
      <t>ame</t>
    </r>
    <r>
      <rPr>
        <b/>
        <sz val="17"/>
        <color rgb="FF000000"/>
        <rFont val="Arial"/>
        <family val="2"/>
        <charset val="204"/>
      </rPr>
      <t>-</t>
    </r>
    <r>
      <rPr>
        <b/>
        <sz val="14"/>
        <color rgb="FF000000"/>
        <rFont val="Arial"/>
        <family val="2"/>
        <charset val="204"/>
      </rPr>
      <t>play</t>
    </r>
  </si>
  <si>
    <t>Rumors are one of the keys to emergent game-play. You can take any idea and turn it into layered adventure for a sandbox.</t>
  </si>
  <si>
    <t>A powerful good wizard is dying and is said to be seeking information on lichedom.</t>
  </si>
  <si>
    <t>Begin by adding specificity:</t>
  </si>
  <si>
    <t>1. The powerful good wizard is Orhartux the Purple-Born</t>
  </si>
  <si>
    <t>2. The death is from exposure to the magical plant, the Vacum Yerik.</t>
  </si>
  <si>
    <t>3. The specific information on lichdom he is seeking are "The Rites of Rakye Foul".</t>
  </si>
  <si>
    <t>Create three sets of rumors. One set of information you can access by talking to people, one set that can be discovered by research, and a final set that exists in the world.</t>
  </si>
  <si>
    <t>Town Rumors:</t>
  </si>
  <si>
    <t>1. "Orhartux the Purple-Born is having an auction of many of his magical treasures!"</t>
  </si>
  <si>
    <t>2. "Orhartux is called the purple-born because his hands are stained purple from working with many magical plants."</t>
  </si>
  <si>
    <t>3. "The Vacum Yerik is a magical plant that grows outside of the caves in the Ogre's Nail foothills. Careful though, the plant is poisonous and the caves themselves are rarely empty."</t>
  </si>
  <si>
    <t>4. "Orhartux the Purple-Born has protected the city for many years with his powerful enchantments."</t>
  </si>
  <si>
    <t>5. "Several groups of adventurers have been seen visiting the tower of Orhartux the Purple-Born."</t>
  </si>
  <si>
    <t>6. "Orhartux the Purple-Born leaves his tower much more rarely, and the last time he did, he appeared very ill.</t>
  </si>
  <si>
    <t>7. "Are you going to ask me about the Rites of Rakye Foul? Cause I don't know anything more than the last time I was asked."</t>
  </si>
  <si>
    <t>With Research:</t>
  </si>
  <si>
    <t>1. Rakye Foul was once a paladin who lost his wife. He took revenge on her killers, and was never able to make peace with his god after that.</t>
  </si>
  <si>
    <t>2. Rakye Foul was a powerful mage and a strong force for good in the world.</t>
  </si>
  <si>
    <t>3. Rakye Foul devoted his last years to discovering a way to extend his life. There are those that say he succeeded, though nothing of his glory ever passed the foothills of Dormik Kar ever again.</t>
  </si>
  <si>
    <t>4. Rakye Foul is said to be buried in Uriks Tomb.</t>
  </si>
  <si>
    <t>Add all the sites, signs, and clues to the map or adventure sites in the sandbox (The Foothills of Dormik Kar, Statues of Rakye Foul, etc.)</t>
  </si>
  <si>
    <r>
      <t>S</t>
    </r>
    <r>
      <rPr>
        <b/>
        <sz val="14"/>
        <color rgb="FF000000"/>
        <rFont val="Arial"/>
        <family val="2"/>
        <charset val="204"/>
      </rPr>
      <t xml:space="preserve">andbox </t>
    </r>
    <r>
      <rPr>
        <b/>
        <sz val="17"/>
        <color rgb="FF000000"/>
        <rFont val="Arial"/>
        <family val="2"/>
        <charset val="204"/>
      </rPr>
      <t>I</t>
    </r>
    <r>
      <rPr>
        <b/>
        <sz val="14"/>
        <color rgb="FF000000"/>
        <rFont val="Arial"/>
        <family val="2"/>
        <charset val="204"/>
      </rPr>
      <t>deas</t>
    </r>
  </si>
  <si>
    <t>1. A huge dire wolf, apparently immune to magic, is organizing the wolves in the wood.</t>
  </si>
  <si>
    <t>2. Evil mercenaries are constructing a fortress not far from the community.</t>
  </si>
  <si>
    <t>3. The tomb of a powerful wizard, filled with magic items, has sunk into the swamp.</t>
  </si>
  <si>
    <t>4. Mysterious groaning sounds come from a haunted wood.</t>
  </si>
  <si>
    <t>5. Bugbears are demanding a toll on a well-traveled bridge.</t>
  </si>
  <si>
    <t>6. A blackguard is organizing monsters in an area.</t>
  </si>
  <si>
    <t>7. An emissary going into a hostile kingdom needs an escort.</t>
  </si>
  <si>
    <t>8. A wizard needs a particularly rare spell component found only in the deep jungle.</t>
  </si>
  <si>
    <t>9. Gravediggers have discovered a huge, ghoul-filled catacomb under the cemetery.</t>
  </si>
  <si>
    <t>10. Evil clerics gather in secret to summon a monstrous god.</t>
  </si>
  <si>
    <t>11. A wizard is buried in a trap-filled tomb with her powerful magic items.</t>
  </si>
  <si>
    <t>12. Lizardfolk riding dragon turtles sell their services as mercenaries to the highest bidder.</t>
  </si>
  <si>
    <t>13. Gargoyles are killing giant eagles in the mountains.</t>
  </si>
  <si>
    <t>14. A druid needs help defending her grove against goblins.</t>
  </si>
  <si>
    <t>15. All the dwarves in an underground city have disappeared.</t>
  </si>
  <si>
    <t>16. A fire elemental has escaped from a wizard's lab.</t>
  </si>
  <si>
    <t>17 Undead shadows vex a large library, especially an old storeroom long left undisturbed.</t>
  </si>
  <si>
    <t>1. A shapechanged mind flayer is gathering mentally controlled servitors.</t>
  </si>
  <si>
    <t>2. A lonely mountain pass is guarded by a powerful sphinx denying all passage.</t>
  </si>
  <si>
    <t>3. Burglars broke in to a wealthy merchant's shop, but apparently didn't take anything.</t>
  </si>
  <si>
    <t>4. The town is hiring mercenaries to augment the town guard.</t>
  </si>
  <si>
    <t>5. A new inn is opening in town.</t>
  </si>
  <si>
    <t>6. The duke has been acting strangely.</t>
  </si>
  <si>
    <t>7. A rare plant has suddenly boomed on a local farm.</t>
  </si>
  <si>
    <t>8. Various monsters have long preyed upon people from within the sewers of a major city.</t>
  </si>
  <si>
    <t>9. Local bandits have joined forces with a tribe of ogres.</t>
  </si>
  <si>
    <t>27 An island at the center of the lake is actually the top of a strange, submerged fortress.</t>
  </si>
  <si>
    <t>1. An infestation of stirges drives yuan-ti closer to civilized lands.</t>
  </si>
  <si>
    <t>2. People grow suspicious of half-orc merchants peddling gold dragon parts in the market.</t>
  </si>
  <si>
    <t>3. A strange green smoke billows out of a cave near a mysterious ruin.</t>
  </si>
  <si>
    <t>4. Mysterious merchants sell faulty magic items in town and then attempt to slink away.</t>
  </si>
  <si>
    <t>5. Cultists are kidnapping potential sacrifices.</t>
  </si>
  <si>
    <t>6. A huge gemstone lies within an ancient ruined monastery.</t>
  </si>
  <si>
    <t>7. Barge pirates have made a deal with a coven of hags and exact a high toll to use the river.</t>
  </si>
  <si>
    <t>8. Ogre magi have torn up a village in a violent rage.</t>
  </si>
  <si>
    <t>9. A map showing the location of an ancient magic forge is discovered.</t>
  </si>
  <si>
    <t>37 Two orc tribes wage a bloody war.</t>
  </si>
  <si>
    <t>1. A recently recovered artifact causes arcane powers to go awry.</t>
  </si>
  <si>
    <t>2. An enchanter is compelling others to steal for him.</t>
  </si>
  <si>
    <t>3. A gate to the Lower Planes brings more demons to the world.</t>
  </si>
  <si>
    <t>4. A plague brought by wererats threatens a community.</t>
  </si>
  <si>
    <t>5. Clerics who have resurrected a long-dead hero discovered she's not what they thought.</t>
  </si>
  <si>
    <t>6. Colossal vermin are straying out of the desert to attack settlements.</t>
  </si>
  <si>
    <t>7. The tomb of an old wizard has been discovered.</t>
  </si>
  <si>
    <t>8. A clutch of wyverns is preying upon sheep as well as shepherds.</t>
  </si>
  <si>
    <t>9. There is fierce fighting in the northlands.</t>
  </si>
  <si>
    <t>47 A band of adventure's fled into a ruined fortress tower filled with treasure and monsters.</t>
  </si>
  <si>
    <t>1. The eastern witches have discovered a new type of magic.</t>
  </si>
  <si>
    <t>2. An army of statues in the south has begun to move.</t>
  </si>
  <si>
    <t>3. A mad witch has been found in the burned remains of her abode, her servants all killed by her hand.</t>
  </si>
  <si>
    <t>1. A powerful good wizard is dying and is said to be seeking information on lichedom.</t>
  </si>
  <si>
    <t>2. An alchemist has lost a shipment of supplies to hijackers. If she doesn't get them back, she faces bankruptcy.</t>
  </si>
  <si>
    <t>3. Cultists need to recover an artifact to summon a giant sleeping demon.</t>
  </si>
  <si>
    <t>4. A wizard in a manse to the north of town is flaunting guild laws.</t>
  </si>
  <si>
    <t>5. Several daring thefts have been made upon towers in the city.</t>
  </si>
  <si>
    <t>6. A group of dragons has banded together to increase their power. 57 Demons are possessing monsters and causing havoc.</t>
  </si>
  <si>
    <t>1. A killer is loose and stuffing bodies into chimneys.</t>
  </si>
  <si>
    <t>2. A large bridge to the east has been destroyed by unknown forces.</t>
  </si>
  <si>
    <t>3. Something is preventing huge hordes of humanoids from leaving the nearby mountains.</t>
  </si>
  <si>
    <t>4. A mage's familiar has escaped and been said to have summoned a demon.</t>
  </si>
  <si>
    <t>5. Reports have come in of a living dungeon.</t>
  </si>
  <si>
    <t>6. A group of liches has formed an eldrich pact with evil dragons.</t>
  </si>
  <si>
    <t>7. Rumors of an ogre civil war have been filtering into town.</t>
  </si>
  <si>
    <t>8. Undead scorpions have been accosting people and robbing them without killing them in the south.</t>
  </si>
  <si>
    <t>9. Lizard men have recently begun approaching human settlements with envoys seeking peace.</t>
  </si>
  <si>
    <t>67 A powerful angel is hiding in the city performing good deeds unseen.</t>
  </si>
  <si>
    <t>1. Demons have been taking the shape of men and hiding to escape hell.</t>
  </si>
  <si>
    <t>2. A new brothel is opening in town, and they are seeking talent.</t>
  </si>
  <si>
    <t>3. A halfling wizard has discovered a new powerful school of magic.</t>
  </si>
  <si>
    <t>4. A medusa is said to be the head of a merchant guild.</t>
  </si>
  <si>
    <t>5. Basilisks have started appearing in the forest to the north.</t>
  </si>
  <si>
    <t>6. The Witch Queen has been defeated by a band of adventurers.</t>
  </si>
  <si>
    <t>7. The Witch Queen was in contact with the Mountain King in the nearby mountains.</t>
  </si>
  <si>
    <t>8. Dwarven immigrants are arriving in southern cities in droves.</t>
  </si>
  <si>
    <t>9. The mountain pass is blocked.</t>
  </si>
  <si>
    <t>77 A mage's experiment has caused a disaster in a tower.</t>
  </si>
  <si>
    <t>1. Talking monkeys reside in the forest.</t>
  </si>
  <si>
    <t>2. There is a witch in the swamp to the south who brews potions of a legendary efficacy.</t>
  </si>
  <si>
    <t>3. Primitive heathens are throwing parties in the woods.</t>
  </si>
  <si>
    <t>4. A magical accident has opened a gate that has loosed magic-eating monsters into the world.</t>
  </si>
  <si>
    <t>5. An ancient evil cult banished long ago is said to be returning.</t>
  </si>
  <si>
    <t>6. A great treasure was discovered by the dwarves in the mountains.</t>
  </si>
  <si>
    <t>7. A vampire is seeking to release a great evil.</t>
  </si>
  <si>
    <t>8. Man-eating ghouls prowl the swamp for food.</t>
  </si>
  <si>
    <t>9. Obelisks stand in the mountains that hold the key to great power. None who have sought these have returned.</t>
  </si>
  <si>
    <t>87 A band of evil gnomlings lives in the forest.</t>
  </si>
  <si>
    <t>1. There is a wolf pack to the north; they are the pets of a mighty giant.</t>
  </si>
  <si>
    <t>2. An ancient demonic evil has seized control of giants.</t>
  </si>
  <si>
    <t>3. The Mountain King is possessed by an evil force.</t>
  </si>
  <si>
    <t>4. Eye tyrants are arriving in huge numbers from the realms above.</t>
  </si>
  <si>
    <t>5. Dragons can sense when their kin are harmed or killed.</t>
  </si>
  <si>
    <t>6. When an eye tyrant is killed, a curse is bestowed that causes all other eye tyrants to seek the killers.</t>
  </si>
  <si>
    <t>7. There are many old ruins in the swamp. They are from a previous Aeon.</t>
  </si>
  <si>
    <t>8. Many of the old ruins in the swamp contain great and ancient treasure.</t>
  </si>
  <si>
    <t>9. A palace of pure gold and steel is hidden in the mountains.</t>
  </si>
  <si>
    <t>10. A mighty pyramid tomb lies to the north; theft-proof, it still contains ancient treasures.</t>
  </si>
  <si>
    <t>11. A great dragon was slain, the witch queen banished, and the spirit of the ancient barbarian king destroyed by beings from another realm.</t>
  </si>
  <si>
    <t>12. Darkness or evil emanates from a dark tower.</t>
  </si>
  <si>
    <t>The nearby underdogs are preparing to rebel.</t>
  </si>
  <si>
    <t>Failure</t>
  </si>
  <si>
    <t>Failure after looking a full day</t>
  </si>
  <si>
    <t>Clueless</t>
  </si>
  <si>
    <t>2d4 hours to find the location</t>
  </si>
  <si>
    <t>Success</t>
  </si>
  <si>
    <t>1d6 hours to find the location</t>
  </si>
  <si>
    <t>16-20</t>
  </si>
  <si>
    <t>Canny</t>
  </si>
  <si>
    <t>1d4 hours to find the location</t>
  </si>
  <si>
    <t>21+</t>
  </si>
  <si>
    <t>Rover</t>
  </si>
  <si>
    <t>Finds the location in 1 hour</t>
  </si>
  <si>
    <r>
      <t xml:space="preserve">100 </t>
    </r>
    <r>
      <rPr>
        <b/>
        <sz val="17"/>
        <color theme="1"/>
        <rFont val="Arial"/>
        <family val="2"/>
        <charset val="204"/>
      </rPr>
      <t>O</t>
    </r>
    <r>
      <rPr>
        <b/>
        <sz val="14"/>
        <color theme="1"/>
        <rFont val="Arial"/>
        <family val="2"/>
        <charset val="204"/>
      </rPr>
      <t xml:space="preserve">bnoxious </t>
    </r>
    <r>
      <rPr>
        <b/>
        <sz val="17"/>
        <color theme="1"/>
        <rFont val="Arial"/>
        <family val="2"/>
        <charset val="204"/>
      </rPr>
      <t>P</t>
    </r>
    <r>
      <rPr>
        <b/>
        <sz val="14"/>
        <color theme="1"/>
        <rFont val="Arial"/>
        <family val="2"/>
        <charset val="204"/>
      </rPr>
      <t>easants</t>
    </r>
  </si>
  <si>
    <t>01 Ralf Muckleman, gongfarmer and street cleaner always covered in manure. Flings faeces at any uppity nobility who dare splash him on road. Civic officials need him as he is only one willing to do dreadful chores.</t>
  </si>
  <si>
    <t>02 Pericule Brown, collects dead off streets in his waggon, likes to cheerfully greet everyone, "seeing you shortly", everyone fears touching him.</t>
  </si>
  <si>
    <t>03 Hanna Gambalton, chops up fish scraps and makes cheap stew she sells daily, chunks of fish fly everywhere in mornings.</t>
  </si>
  <si>
    <t>04 Miriam Prule, helps criminals and prison inmates hoping to reform them with charity and religion. She has been in stocks a few times for mouthing off at her betters for injustices.</t>
  </si>
  <si>
    <t>05 Jeremy Burlap, walks about collecting unwanted pets and rats he sells for meat. Several times he has been wounded trying to club wizard familiars.</t>
  </si>
  <si>
    <t>06 Margot Hogshank, large woman selling pig trotters, snouts and jowls. She can't believe anyone wouldn't eat them, and screams abuse at passers by who don't buy any.</t>
  </si>
  <si>
    <t>07 Siebert Rumhand, has a collection of mostly fake old maps he tries to sell adventurers. Occasionally, he offers to come as a baggage hauler or camp tender.</t>
  </si>
  <si>
    <t>08 Bigly Pondlescow, a large man who eats constantly , and misuses court system for gain. Looks for reasons to take to court especially lesser village level ones.</t>
  </si>
  <si>
    <t>09 Sharmana Dreamly, loves adventurers and wants to marry one. She sells dolls of the dreamiest ones and other folk art of dungeon invading heroes. Her father lurks near, ready to slap paternity suits on her love interests</t>
  </si>
  <si>
    <t>1. Korja Seramis, likes to follow adventurers and gossip about them, like where they camp, how much loot they pull out of dungeons, and what they spend money on. Several tax collectors visit her weekly for tips.</t>
  </si>
  <si>
    <t>2. Forrest Gribbly, is a crotchety old man who leases out carts and donkeys. He is very suspicious of adventurers and demands high deposits from them. He is the only such dealer in frontier area with stock, which he loves more than people.</t>
  </si>
  <si>
    <t>3. Passiona Roberts, a crazy girl who tells everyone how adventurers sneak into her room each night to ravish her in painful detail. Somehow she knows adventurer's scars and birthmarks.</t>
  </si>
  <si>
    <t>4. Eckersly Fidgit, a landlord who has several abandoned houses he rents out. Not very haunted and cheaper than an inn. First night free if you evict homeless first.</t>
  </si>
  <si>
    <t>5. Emil Cranston, lends adventurers money but wants pick of best magic or jewelry from next dungeon. Often employs urchins to spy on adventurers, preferably ones serving the party.</t>
  </si>
  <si>
    <t>6. Elorna Plessora, pressures adventurers' servants to strike or demand more pay and death benefits for loved ones. She has had numerous servants give her money and leave her their death benefits for helping them. She finds adventurers despicable.</t>
  </si>
  <si>
    <t>7. Margerie Pullman, protests to church and sheriff if filthy adventurers turn up in area. She's convinced they spread vice and ruin local economies; she tries to form a lynch mob.</t>
  </si>
  <si>
    <t>8. Barry Collerman, convinced adventurers are witches in service of hell; spies on them and looks for evidence he can convince locals with to call a witch hunter.</t>
  </si>
  <si>
    <t>9. Kelly Reardon, believes adventurers carry the plague and warns any love interests of adventurers away. Has charts and medical diagrams in a book to terrorize people about dungeon filth and disease.</t>
  </si>
  <si>
    <t>10. Blacky Hillman, a old murderhobo who has a talent for telling long-winded, exaggerated stories and knocking over your beers. Tells many tales of gruesome local dungeon deaths.</t>
  </si>
  <si>
    <t>11. Tamara Clag, wants to follow the party to cook up "dungeon meat". She is not fussy and will offer their servants extra copper for bringing her mystery dungeon kill. Some she sells to rich gourmets.</t>
  </si>
  <si>
    <t>12. Billy Rabbitfoot, is convinced he is luckiest peasant alive. Boasts dungeon traps and monsters are easy for him. Follows adventurers around, belittling their achievements.</t>
  </si>
  <si>
    <t>13. Korinda Marl, finds families of adventurers and sends them letters to reunite broken families ruined by lust for dungeon gold.</t>
  </si>
  <si>
    <t>14. Mimi Quertermelon, runs up to visiting adventurers to sell them beer, lucky charms, and treasure maps. Whispers she knows where all the best vice and depravity are. Won't stop until she is chased off by a proper innkeeper or doorman.</t>
  </si>
  <si>
    <t>15. Blarney Cormorant, tries to get adventurers to tell all the depravity and vice they have seen, "nudge nudge wink wink". Believes he is charming and not annoying.</t>
  </si>
  <si>
    <t>16. Dottie Beaverpelt, tries to sell her trained dungeon beaver in a box that will shore up mine shaft with wood, fight wooden monsters, and, other miracles. There is a dead cat in the box.</t>
  </si>
  <si>
    <t>17. Varty Smallman, offers special cures for diseases that generally include injections of mercury. Convinced all adventurers have terrible lice and worse afflictions he can treat.</t>
  </si>
  <si>
    <t>18. Bonny Scuttle, likes to pry and spy and go through adventurers' rubbish. She likes to gossip about heroes' flaws and lives on the edge. Likes to speculate on adventurers' weaknesses at the pub. Works selling fresh squid and seabugs.</t>
  </si>
  <si>
    <t>19. Ziggermunt Polsquatch, strange old tinkerer and rag seller; has a pushcart in street. Follows adventurers for scraps. If confronted, he offers to trade and services as a guide. Knows the hole the last party he stalked vanished into. He will try too hard to get what adventurers want, even willing to stab and rob someone.</t>
  </si>
  <si>
    <t>20. Jimmeny Kracklet, the fastest kid in the orphanage. Wants to become adventurer's apprentice. Won't take no for an answer, will work for free and catch rats and steal scraps to eat.</t>
  </si>
  <si>
    <t>21. Aubery Claymore, a large merchant who is a big deal around here. Demands she gets first chance to buy any relics or non-coin treasure if you know what's good for you.</t>
  </si>
  <si>
    <t>22. Xar Screamingteeth is quite the expert on secret evil cults in the area.</t>
  </si>
  <si>
    <t>23. Zanny Preggle, puppeteer who worked a parody of adventurers into his show. Now needs more fresh quality satire of murderhobos so stalks the party for ideas of terrible conduct.</t>
  </si>
  <si>
    <t>24. Galdon Ral, was an adventurer once but got religion. Now he preaches how evil adventurers are and spreads horrible slander and truths about them.</t>
  </si>
  <si>
    <t>25. "Old Cappy" Vortis Laarg, wants to cadge drinks of strangers and tell wild stories of deranged things adventurers do when trapped in the deep. If he meets any he will ask specific questions, like did you ever try cannibalism? How many times did you sleep with orcs? Have you got any drugs?</t>
  </si>
  <si>
    <t>26. Vulpena Grey, a friendly huntress who likes to drink. Sometimes she takes a fella home and eats them as she is a werewolf. Preferably loggers, trappers, and wolf hunters.</t>
  </si>
  <si>
    <t>27. Ciri Lexa, a young literate girl, wants to be a scribe. Follows around strangers asking them questions to document in her journal for practice. She has a surprising collection of gossip and what other adventurers have been up to.</t>
  </si>
  <si>
    <t>28. John Shepherd, a sheep farmer. Found a dead sheep near the adventurers and blames them for animal murder. At first wants compensation, then tries accusations of witchcraft. Keeps appealing to beadles, bailiffs, magistrates, farmers council, village assembly, and local nobles to investigate the party as a threat.</t>
  </si>
  <si>
    <t>29. Barney Lankhome, found trails of a rust monster that smashed into his store to eat stock. He blames adventurers for this as monster followed them into town. Accuses any party he can find.</t>
  </si>
  <si>
    <t>30. Mindee Clawfoot, a backwood girl. Escaped her clan and works as laborer in village as she is pretty tough. Befriends adventurers or tries to join them. Hillbilly clan turns up to cause trouble constantly.</t>
  </si>
  <si>
    <t>31. Pardlew Zador, foreign scholar studying area and investigating adventurers and ancient texts from dungeons. Offers to translate and identify and buy scrolls first for service.</t>
  </si>
  <si>
    <t>32. Ladek Krule, foreign laborer. Buys adventurers drinks and declares friends. He will not mention his involvement in a secret vigilante cult who murder and rob demi-humans. People suspicious of his taint avoid him and assume adventurers chummy with him are his friends.</t>
  </si>
  <si>
    <t>33. Vespina Ymertz, foreign serving girl in bad contract. Tries to get adventurer drunk so she can marry them for money and to escape contract. Has a seedy friar and woodsman thug for allies (q.v. use following two entries).</t>
  </si>
  <si>
    <t>34. Torbert Gnor, huntsman, grim and serious, hates adventurers stirring up trouble and stomping about. He will publicly denounce adventurers and try to get crowd worked up in hopes of a lynch mob.</t>
  </si>
  <si>
    <t>35. Friar Thomas the wise, earthy healer and clever at many things, and he does like to help adventurers for low rates if they tithe to the church. He likes to blackmail adventurers to attend church, hear sermons, and be given moral instructions like get married and have babies. He spends days-on-end drunk between his wanderings and services.</t>
  </si>
  <si>
    <t>36. Blane Blair, convinced will be a mighty hero and demands to join the party. Whether he stays or goes away to join a rival party, he goes on to be lucky and grow in power and achievement annoyingly fast. Will go on to be a hero but all around him cursed to tragic doom.</t>
  </si>
  <si>
    <t>37. Bardon Whiteflower, is forced to study but longs to join adventurers or at least follow them about. His modest but large family will hunt the party and set legal action for kidnapping their property, or if they hear he is harmed will offer reward for the death of the party.</t>
  </si>
  <si>
    <t>38. Clarissa Gnash, with her friends are involved in a sex cult and try to seduce strangers to visit a rite. 1. cannibals, 2. demon worshippers, 3. witch cult, 4. secret chaos mutants.</t>
  </si>
  <si>
    <t>39. Bannock Brandlethew, knows a secret passage under area, and with some stout fellows could break into a wine cellar. He is a idiot and just gets hopelessly lost. Tunnel inhabited by 1. ghouls, 2. giant rats, 3. demonic cult, 4. wererat.</t>
  </si>
  <si>
    <t>40. Squire Orlan Vangore, merchant and well off farmer; employs many workers. Pretty sure adventurers up to no good and starts investigating them for 1. treason, 2. witchcraft, 3. banditry, 4. murderhoboism.</t>
  </si>
  <si>
    <t>41. Cathy "Northy" Nordstrom, good with a sling and hopes to get arms and travel a bit, while her parents plan for her to marry a goosefarmer. She tries to join adventurers and performs errands in hope of getting a job. She even dresses as a boy to get a better job.</t>
  </si>
  <si>
    <t>42. Barnaby Thrush, offers free delicious baked treats to adventurers for endorsements. As business grows he can put in more and more parts of the worm-god's flesh into his cakes.</t>
  </si>
  <si>
    <t>43. Zabor Grugnut, invites adventurers to a private drinking men's club, and the club welcomes them with the promise of making life easier for the party in local matters. Only a third of them are practising human sacrifice, so mostly good guys.</t>
  </si>
  <si>
    <t>44. Yabbar Mabbath, foreign merchant, stranded and looking for work. He has a knack for finding cursed items while trying to pocket stuff for himself. If he dies, a successions of kinsmen come looking for dearest father heard to be in area.</t>
  </si>
  <si>
    <t>45. Bramble Carter, a muscle man; invites adventurers to his manly gym. If adventurers are not keen to join his club, he will unite the whole club against the adventurers and will taunt them for being weaklings and soft.</t>
  </si>
  <si>
    <t>46. Blather Stromly, knows the dirty secrets adventurers have and their hidden dungeon taint. So he spies on them to see for himself what vile unspeakable things adventurers do in private. When sure has seen enough will tell mob and then inquisition.</t>
  </si>
  <si>
    <t>47. Noxul Savage, works as an inn porter. He likes to inform the tax man of interesting matters for an occasional copper coin. He will try to get close to adventurers and assess their net worth and any secret bundles they are protective of.</t>
  </si>
  <si>
    <t>48. Lainy Bannister, dear sweet woman. Offers adventurers to stay for free in her tiny shack, and she will make them pie (rat or apple or mix of both). She promptly settles them in, then tells all the town gossips that the party are secretly her children and if anyone messes with her they will get a bunch of angry murderhobos visiting them. She will hug and kiss party members in public when she meets them.</t>
  </si>
  <si>
    <t>49. Sam Penright, ambitious junior bard; ran away from home to follow adventurers and has picked up a few coins helping people. He is very well dressed and mannered from a merchant family. He will follow the party and try to compose poems about them on the fly, narrating the party's actions aloud from his privileged and entitled perspective. He is worth money, and kidnappers will be eyeing him off.</t>
  </si>
  <si>
    <t>50. Pepper Kruncle, miner's daughter; does laundry for living while her father is away. Offers laundry and lodging (i.e. a shed). She hopes to enlist villagers to scare off creeps following her. She is worried about her father not coming home this time.</t>
  </si>
  <si>
    <t>51. Sally Crunshaw, asks for locks of adventurers' hair to remind her of how dreamy the party are. Once she has some hair samples, she takes them to her coven leader to make witching dolls with them. Her father is a magistrate and mother is a witch.</t>
  </si>
  <si>
    <t>52. Red Cutter, a street hooligan who thinks adventurers are cooler than his gang. He tries to join them, and if he fails, he will bring them stolen trinkets, stolen food, or stab people who disagree with the party as a lesson.</t>
  </si>
  <si>
    <t>53. Bjorn Knutjarl, an old northern sea merchant. Opens his home to adventurers ,where he has a small library and local historic maps. He feeds them clues about local dungeons and tries to get them to investigate the dungeon he serves. Informs monster friends by messenger bat.</t>
  </si>
  <si>
    <t>54. Patty Reardon, local bard and performer, worried about getting old and has decided to marry an adventurer. She will be friendly to investigate which character is most worthy. She wants property, status, and nice things. If this fails, she will use one of her grandmother's charm potions. Though very deceitful and greedy, she can be nice.</t>
  </si>
  <si>
    <t>55. Randal Galore, a jaunty lad in with local bandits, but comes to town to swagger and meet women he can annoy with his "seduction". If not bothering the party, he will harass women folk near them. He might decide he should join the party as they are a step up from bandits.</t>
  </si>
  <si>
    <t>56. Gordy Chumley, local drunk and ex-adventurer; follows the party, tries to sit with them, and brings up bits of horrible deranged murderhobo stories of old. He often mentions the crypt his party all died in, full of treasure and skeletons! He mutters about shadows when asleep or passed out. He is actually a quality fighting, man just unreliable and brain damaged.</t>
  </si>
  <si>
    <t>57. Cynthia Netly, teacher and priestess; berates adventurers for bad influence on orphans. She is hostile, but if adventurers come and talk to children about how horrible their lives are, she might forgive them, and treat them nicer.</t>
  </si>
  <si>
    <t>58. Garvin Penant, a drunken old ex-squire, pawning off last of his stuff for beer. He decides to join an adventuring party while he still has clothes and a dagger. A drunken fighter/thief of the worst kind used to waging guerilla warfare on humanoid tribes.</t>
  </si>
  <si>
    <t>59. Pendal Yappersly, keen to join the party so he can be so cool like them. If rejected he will become obsessed with outdoing them and start own party to jump claims of adventurers.</t>
  </si>
  <si>
    <t>60. Sebran Marshly, keen to find a lover so she can return to the sea pregnant with her fish folk kin, while she still looks human.</t>
  </si>
  <si>
    <t>61. Pendleton Archer, has a bow and looking for work. If rejected, he will follow the party hoping to prove his worth by shooting some enemy by surprise for them. Anyone the party meets on the road is at risk.</t>
  </si>
  <si>
    <t>62. Pardy Tardpar, a local baker; thinks kids today and their dungeon adventures are silly. To prove it he forms a party of other tradesfolk with clubs and treks to a local hole to show everybody how easy dungeons are. Unless helped, they never come back damaging the local economy.</t>
  </si>
  <si>
    <t>63. Storbin Tweedpar, an old man in large well-kept house. He offers adventurers a meal. He wants to make sculptures of adventurers and to draw them. He feeds them for a day while drawing them and making tests. After, he goes down to work on wax golem duplicates in his laboratory given to him by devils. He's always jolly to see them and have them visit.</t>
  </si>
  <si>
    <t>64. Warren Prexley, wants to be a writer of new printed tabloid press but has decided he needs to travel with adventurers to see their lives, so he can write them up in lurid detail for profit.</t>
  </si>
  <si>
    <t>65. Proffessor Malden Thwaarg, former teacher at wizard school, happy to chat with adventurers over brandy in his cottage with his familiar. He will show them his attractive flesh golem and offer it as a plaything if he can watch. He also has a charmed doppelganger servant and a mimic friend living in the house.</t>
  </si>
  <si>
    <t>66. Camwen Shaftwood, a well-dressed rakish bard asks if adventurers would endorse him and come to a free dinner with beer. He intends to run for a local office in ward assembly. At the meeting he tries to blame all local problems on halflings and convinces mob to help drive them out of region.</t>
  </si>
  <si>
    <t>67. Tobin 'fishfeet' Foak, local minor official of local assembly; invites adventurers to hall for drinks and to be entered into local history. He has them registered as adventurers, then brings in a tax agent.</t>
  </si>
  <si>
    <t>68. Louis Fabwain, a bailiff; has two subordinate beadles come to adventurers to bring them before local magistrate. Adventurers are to be fined for non-registration of claims on dungeons and possible spend a month in prison if unlicensed and with no tax records.</t>
  </si>
  <si>
    <t>69. Harper Goldthwain, attractive local widow; invites adventurers to her posh cottage house and offers them a spare room. It is her dead older sisters room Gloriam. Her spirit returns to drain the living. Both practice witchcraft.</t>
  </si>
  <si>
    <t>70. Paden Trowel, local shopkeeper and member of a fraternal order.</t>
  </si>
  <si>
    <t>71. Elon Drake, outsider and edgy poet; knows where there is a cool party in the woods tonight. The party is for necromancers, drinking wine in skull-decorated costumes making out with zombies.</t>
  </si>
  <si>
    <t>72. Flamden Cordell, older gentleman bard; wants to hear about adventurers' battles and treasures so he can tell city folk of their heroics. He will spread the party's fame but will tip off a thief gang too, then try wilder confrontations for his story.</t>
  </si>
  <si>
    <t>73. Murmott Steeple, farmer, offers the party beer if they will hear his tale of woe. Something is bothering his sheep, they can't sleep and baa all night! One of his teenaged children is a lycanthrope.</t>
  </si>
  <si>
    <t>74. Calron Thune, wears makeup and the leather of exotic foreign courier. He's studying wizardry and asks adventurers to investigate a vault containing a spellbook. He carries a broach that allows other wizards in homeland to watch for entertainment. Calrom will serve the party loyally and pray to his strange god as he narrates events to his viewers.</t>
  </si>
  <si>
    <t>75. Fisher Muldownby, has a creek with a prehistoric eel trap, and she sells eel pie and smoked eel and eel stew to inns and locals. Bold and independent, she is happy to help the party with a boat trip to a local dungeon or swamps. She is a druid and won't tolerate disrespecting nature but does want certain places cleansed of monsters.</t>
  </si>
  <si>
    <t>76. Kandrid Thaple Moore, wife of local land owner; wants to know how long adventurers will be in area lowering real estate values.</t>
  </si>
  <si>
    <t>77. Haffel Snellman, old man with blanket sneezing will wish to be introduced to party and shake hands. Blows nose often and carries the plague after meeting party, coughs up some blood.</t>
  </si>
  <si>
    <t>78. Blaken Wolfdottr, granddaughter of vikings who settled here. She has a coat of mail and a sword and an axe hidden. She offers to fight party if they refuse her, which draws a crowd. Eventually she joins a rival outfit if refused.</t>
  </si>
  <si>
    <t>79. Kamen Snalthabber, grows skunk cabbages for market but some big bug is eating them. She could pay party with sauerkraut and cabbage wine. If they refuse, she pelts them or their belongings with sauerkraut, which attracts flying giant beetles for 1 in 6 chance per turn for a hour.</t>
  </si>
  <si>
    <t>80. Kanewald Martermer, of a mining family; needs some adventurers to clean undead miners out of a mine but tries to spin it that workers are trapped inside and nobody will help them. He offers 100 silver pieces to help. Actually, he locked striking workers in mine with undead and thinks they must all be dead. He can't pay back wages so he arranged all this.</t>
  </si>
  <si>
    <t>81. Hensly Bingle, mature woman shopkeep; says her husband was an adventurer who left old map in attic. Hopes to get adventures visiting her to impress her neighbors or get some money.</t>
  </si>
  <si>
    <t>82. Barkley Vestabule, is sure evil old women in the woods are witches and needs help forming a mob to get them. Anyone not joining the mob must be allies of the witches and used to fuel paranoia of local mob.</t>
  </si>
  <si>
    <t>83. Peasly Archibald Wilberforce, is looking for some washed up murderhobo she can use the name of to write her books. She doesn't expect they will live long or pose any problem.</t>
  </si>
  <si>
    <t>84. Whimsly Adams, hopes if she can get prominent adventurers to join the anti drinking crusade. It will get the ball rolling on this issue to bad booze in town.</t>
  </si>
  <si>
    <t>85. Prissy Willowbough, thinks an adventurer looks dreamy and has her family try to approach them for marriage. They will persist and offer bigger dowries. Eventually the clan quits and becomes vengeful.</t>
  </si>
  <si>
    <t>86. Soderguard Vlaburst, merchant; invites adventurers over to see his magic item collection, teasing he might be convinced to part with a few. Once in basement, he traps them inside prison cell till they starve to harvest their magic items.</t>
  </si>
  <si>
    <t>87. Lodrick Thimble, town clerk; needs extra executioners for some big jobs coming up. 30 gold coins for a day's work and you protect your ID with a hood. Only 3d4 executions each.</t>
  </si>
  <si>
    <t>88. Sheriff Luton Callerberry, has list of escaped convicts and hereby deputizes the adventurers to help find them. Many of them pay bounties dead or alive.</t>
  </si>
  <si>
    <t>89. Tallerton Quinby, town scribe, claims secret cults are everywhere manipulating everyone. He is forming a secret society to take back our town! Meeting tonight!</t>
  </si>
  <si>
    <t>90. Ebert Ternard, surly old warrior. Buys strangers beer, tries to get anyone to criticize state or church or say anything treasonous or seditious. He is a secret policeman agent of nobility.</t>
  </si>
  <si>
    <t>91. Eliza Pluck, orphan with her scruffy cat, asks if adventurers will adopt her and follows them. The cat is a brownie that protects her. Phucky the brownie rewards kindness with shiny coins and good luck. other times he fires a few shots at a foe while invisible.</t>
  </si>
  <si>
    <t>100 NOBLE PATRONS</t>
  </si>
  <si>
    <t>01 Sir Conrad Biddlington, will sponsor dungeon explorers in return for first option to buy magic items, religious paraphernalia, and written documents. Seeks occult material and demonology items to impress his cult friends. If he is exposed, inquisitors will consider adventurers persons of interest.</t>
  </si>
  <si>
    <t>02 Sir Damien Bartley, publicly rewards and celebrates adventurers and sponsors public celebration of them with grog and food. He uses it to leverage for local position on guilds and banks, possibly uses celebrations for subterfuge and murder through agents.</t>
  </si>
  <si>
    <t>03 Dame Margaret Filbien, invites adventurers over for dinner to hear their adventures. She offers them gifts and invitations to return. She will use information gleaned to inform her own adventuring party, who will try to beat the party to future treasure.</t>
  </si>
  <si>
    <t>04 Lady Jane Carrington, invites adventurers to stay in her manor so her vampire master can rob and murder them or manipulate them to seek treasures.</t>
  </si>
  <si>
    <t>05 Lord Jamie Talach, invites adventurers to join his club if they complete a task to suit their talents. The club is a decadent club for rakes who love vice, murder, and blasphemy. They frequently go on murderous rampages in poor suburbs and villages for thrills.</t>
  </si>
  <si>
    <t>06 Lord Melnor Canphert, a jolly knight who invites adventurers to join him in feasts and revelries. Turns out he operates in other territories as a robber knight famed as a kidnapper of women. He has many enemies who assume party are his allies.</t>
  </si>
  <si>
    <t>07 Sir Garfield Mortmont, will sponsor party with goods and transport and peasant laborers if desired (debtors). After party has name linked to him, he is exposed as a traitor to the crown involved in a poison plot.</t>
  </si>
  <si>
    <t>08 Lady Miranda Craymoore, a rich serial widow and famed beauty is interested in wedding rich adventurers. She has many stunning friends she helps find mates. She makes deadly poison and murders her husbands and teaches other women to do the same.</t>
  </si>
  <si>
    <t>09 Baroness Sophia Krakenschtitz, a kindly caregiver of widows and orphans who approaches adventurers to find homes and jobs for her orphans. Her palace is full of religious objects of art. About 10% of the orphans she sacrifices to devils, eats, and bathes in their blood. If killed she arises as a vampire due to a wish she got from hell.</t>
  </si>
  <si>
    <t>10        Lord Nimeon Falzer, offers good money for objects of art from dungeons or ruins. He is also known as a loan shark who has debtors beaten and tortured and families sold into slavery abroad. As a buyer he seems reasonable and offers his aid or loans to adventurers after a few deals "between friends".</t>
  </si>
  <si>
    <t>11        Sir "Johnny" Joseph Ligor, bears a dragon on his shield and offers drinking friends he meets to visit his castle and get a reward for killing the lake monster nearby. The monster is actually a prehistoric demon his clan worships and spectral phantoms remain from the beasts soul-drained victims.</t>
  </si>
  <si>
    <t>12        Lady Chrysopathia Torrence, sends gifts of clothes and gold to visit her estate. Once inside doors are locked and monsters are released into her house, really a magic murder maze and she hides in the secret dungeon level watching with a crystal ball.</t>
  </si>
  <si>
    <t>13        Sir Diggory Bladderwort, operates a home for deranged war veterans and will pay the party to visit them with full combat kit to cheer the poor insane fools. Unfortunately a few flip believing the party to be old enemies and the old timers attack hoping to join the gods in Valhalla.</t>
  </si>
  <si>
    <t>14        Sir Kane Pureheart, paladin from a distant holy war has heard of adventurers and asked to meet them. He judges them as impure and seeks to kill them.</t>
  </si>
  <si>
    <t>15        Lady Brianthia Cusperwell, seeks to meet the party only to ask them to donate to various charities for the poor, seek lost holy relics, and help rebuild churches. If they don't help, she reports them to her cousin, a royal tax collector.</t>
  </si>
  <si>
    <t>16        Sir Robert Ravenburn, a war-weary veteran, offers party his magic blade in a public ceremony for the glory of his god. The blade is mighty but cursed, and may only be given to a willing recipient in a ritual.</t>
  </si>
  <si>
    <t>17        Sir Mallard Cusperwell, seeks allies to fight an orc tribe and promises a share of spoils. With his degenerate mercenaries, he leads an attack on an unprotected village, intending to kill the weak and take slaves to sell to a salt mine owned by an ally.</t>
  </si>
  <si>
    <t>18        Sir Barnaby Clubmore, serves a faction of evil cults and warlords who want the party dead. He invites them to an isolated hunting lodge where various old enemies of the party arrive to hunt and kill them.</t>
  </si>
  <si>
    <t>19        Lady Roberta Culbert, invites adventurers to a monster hunt in her gardens with lots of important locals. Except monsters are peasants sewn into costumes.</t>
  </si>
  <si>
    <t>20        Lady Elsie Valdern, offers to bring adventurers to court to meet important nobles and royalty. She has started a court fad of married nobles swinging with adventurers. After the party at court, various scandals break out even if the party was innocent.</t>
  </si>
  <si>
    <t>21        Lord Barnabus Malthorpe, invites adventurers to palace in the country where rich gather for sex parties. Demons only occasionally visit after a few days of increasing revelry.</t>
  </si>
  <si>
    <t>22        Lady Lorna Lurpac, invites adventurers to an outdoor concert for the well-to-do among colorful tents and spectacular feasts during the 14-hour show. A servant lures adventurers out of sight to give them a magic dagger. Upon their return a noble has been discovered stabbed in the privy tent, and the party have the murder weapon. The servant, secretly an assassin, is gone.</t>
  </si>
  <si>
    <t>23        Lord Valen Korden, invites adventurers to house. By night he uses magic mirror to create mirror duplicates of them (opposite alignment). At dawn he equips them and sets them on the party for a jape.</t>
  </si>
  <si>
    <t>24        Baron Jasper Cathelon, invites party to estate to kill the horror in the attic, who is his mother mutated by demonic blood rites.</t>
  </si>
  <si>
    <t>25        Sir Bartly Horsefeather, asks adventurers to carry some crates through customs for him for a reward. The crates are full of evil idols, and the customs house calls clerics to investigate. While the customw house is held up, he abuses market price for big profits.</t>
  </si>
  <si>
    <t>26        Lady Alicia Tattlethorpe, asks adventurers to stop nocturnal coastal smugglers who refuse to surrender and fight to the death. Their leader is her estranged husband, killing him gains new pirate enmities and frees her to marry again.</t>
  </si>
  <si>
    <t>27        Lady Astra Carnelian, is a noble fleeing her lands usurped by religious riots and pogroms. She invites the party to accompany her on the road, knowing she has killers after her. She feeds them fancy treats and provides bards and comfortable tents and accommodation. She might be romantic to a noble adventurer to keep them close.</t>
  </si>
  <si>
    <t>28        Sir Alex Tallander, chopped up some trolls into cubes and now his estate is crawling with them, and all his household are troll excrement now. He meets the characters by "coincidence" and offers them use of his home for a month. He arrives after the trolls are killed and thanks them and declares the troll treasure is his.</t>
  </si>
  <si>
    <t>29        Sir Archibald Gandersock, asks adventurers to take a child to a location and offers a good sum of money. The child is possessed by a witch and causes all kinds of terrible problems before revealing her geriatric true form.</t>
  </si>
  <si>
    <t>30        Dame Mary Gillpot, invites the party to attend her on her pleasure barge for a moonlit cruise with an important royal heir. Alas her fish folk ancestry emerges on the cruise, and fish folk attack the boat, seeking lovers to carry to their undersea kingdom.</t>
  </si>
  <si>
    <t>31        Duke Arron Cumberlance, is holding four days of jousts and melee combat and invites party to help him judge winners of events. No matter who wins, the losers will become party enemies and seek violent revenge. Many fear the party might influence the duke, and various factions seek to eliminate the party.</t>
  </si>
  <si>
    <t>32        Lord Percy Blackshaft, invites the characters to join him on a hunt. All goes well for a while as other guests arrive, including several plotting against the king. When the plot fails, all who attended the hunt will be watched by secret police unless they publicly denounce Percy and his friends. Paying off the king and swearing oaths might also help save the characters' necks.</t>
  </si>
  <si>
    <t>33        Sir Jamie Curnwell, a jolly knight is actually a royal spy, who seeks to befriend the party to assess their loyalty to the kingdom and value for taxation purposes. The crown might also claim certain magic items after Jamie's report.</t>
  </si>
  <si>
    <t>34        Lady Cassie Mallader, invites the party to dine in her castle. She does not know she is a were-panther and will try to ravage and eat the most attractive guest. If killed she reverts to her human form, and her servants cry murder!</t>
  </si>
  <si>
    <t>35        Barron Ludvig Largerghast, invites adventurers to his castle. He is actually sizing them up for parts of his flesh golems he hopes to use to destroy his rivals.</t>
  </si>
  <si>
    <t>36        Lady Fanny Underhill, offers party rights to charge a toll on a bridge if they maintain it and give her 10% of the tithe. Unfortunately, bandits, trolls, and were-goats keep trying to claim it and will need to be eliminated to make any money. The bridge has a gate-house with accommodation.</t>
  </si>
  <si>
    <t>37        Lady Brianna Gollondor, offers party rights to an old manor on her lands at a low price, but if it has squatters, they should drive them off. It was home to a cousin burned for devil worship, and a witch cult uses it now. Secret doors and rooms of cult paraphernalia are common.</t>
  </si>
  <si>
    <t>38        Sir Ludlam Vorpington, enjoys shrinking heads for his collection and invites party to his home. Bugbear footmen serve his household and are all garrote experts.</t>
  </si>
  <si>
    <t>39        Lady Juniper Wintergate, offers the party a room and dinner in her estate. She has a cursed bed in her home that turns the sleeper into a host for her murderous grandfather's spirit. The bed cannot be destroyed and appears in the room nightly even if burned or removed. Every host killed becomes a gloomy phantom that wanders the moors. Capturing the murderous host, exorcising, then removing the curse will free her clan. Anyone in the house mentioning the bed becomes a murder victim, and the inhabitants turn a blind eye to everything and just clean up the mess. She invites heroes in hopes of ending the curse.</t>
  </si>
  <si>
    <t>40        Sir Alexander Gilliray, offers to travel with party as he is cursed to attract wilderness encounters. He once jilted a witch.</t>
  </si>
  <si>
    <t>41        Sir Corben Daggerfield, a friendly drunk; knows where you can spy on a witch sabbat unseen with witches, imps and animals cavorting lewdly. He assures the characters nothing can go wrong.</t>
  </si>
  <si>
    <t>42        Sir Maladus Glorion, seeks travelling companions. He offended the elf king, and now whenever he travels elves attack. Anyone helping him invokes the elf king's hated. He might forgive those who pay weregeld fees for harming his minions.</t>
  </si>
  <si>
    <t>43        Lady Catherine Valadius, seeks to bed as many adventurers as possible to compete with her friends. She uses gifts, charm spells, illusions, disguises, and any means to add notches to her bed. A demon prince admirer already has plans for her to become a succubus when she dies.</t>
  </si>
  <si>
    <t>44        Lord Ashton Balangus, has decided to cash in on the latest craze of dungeon-themed pornographic etchings and commissions. Artists base the character likenesses on adventurers and local famous monsters. The monsters, the church, and the law are all outraged by the party. The prints are banned, promptly increasing their value.</t>
  </si>
  <si>
    <t>45        Lord Ebert Fernwall, befriends the party with gifts and uses of his property and ships. Eventually, he is revealed as funding an anti-demi-human movement. If they don't promptly denounce him and prove they are not involved, they will have dwarf, elf, gnome, and halfling assassins come after them.</t>
  </si>
  <si>
    <t>46        Lady Jane Harringate, loves nothing more than watching giant spiders suck the life out of people. She is always offering adventurers to stay and visit and might wink at attractive ones. Once inside, she enters a secret passage network, locks the doors, and frees her beautiful spider friends. A spider demon goddess has plans for her soul.</t>
  </si>
  <si>
    <t>47        Sir Lorden Falrose, wants to be friends and hangs around party too often. He turns up everywhere and has agents pry into adventurers' pasts. He likes to help the party, unbidden by surprise. He will pry too much and blab about the party to anyone who listens.</t>
  </si>
  <si>
    <t>48        Sir Henry Barrington, after meeting the party in a friendly manner, gossips and wildly "speculates" about them in court. Other nobles mistake these as fact.</t>
  </si>
  <si>
    <t>49        Lady Hortense Blatherby, meets adventurers, then starts to lobby rulers to have uncouth adventurers limited by law, pay more tax, require more licensing and other restrictive policies to protect the public from filthy murderhobos.</t>
  </si>
  <si>
    <t>50        Lady Samantha Grimbleby, desperately wants fame and will seek to be near adventurers whenever in civilization. No gossip or rumors will be too scandalous for her. If shunned or ignored, she becomes even more desperate.</t>
  </si>
  <si>
    <t>51        Lord Gideon Stonewall, wants to provoke war with non¬humans using the party as pawns. He offers them maps with strategic dungeons and holy places with descriptions of treasures to be found.</t>
  </si>
  <si>
    <t>52        Sir Randal Beasly, having heard of the adventurers' reputations, lobbies to have them put in service to the king. They are sent on frivolous missions to assuage the kings ego; the king takes credit for all the party's deeds, but may grant the characters entrance to the nobility.</t>
  </si>
  <si>
    <t>53        Sir Conrad Bastow, everywhere he goes disaster follows. He visits your castle and giants attack. He gets on a boat and a kraken strikes. Part of his curse is to be a witness and survivor.</t>
  </si>
  <si>
    <t>54        Lady Violet Moon, keen to sponsor adventurers and provide them with ancient elvish maps. She has a dark elf lover and hopes to be reincarnated as one when she dies. She provides the party with shelter and information, and seeks pawns to destroy their enemies.</t>
  </si>
  <si>
    <t>55        Dame Melinda Castenbridge, collects pre-human artwork. She will buy goods from the party, but as she translates elder texts in stone she grows more insanely curious. Eventually, she resurrects the mummy of an alien wizard who seeks to revive its long dead race.</t>
  </si>
  <si>
    <t>56        Lord Dunstan Glickman, has a magical painting with a world inside and hopes to convince adventurers to explore it. He claims there is no problem escaping but really does not know.</t>
  </si>
  <si>
    <t>57        Lady Grace Lamply, will offer the party money to kill evil cultists living in the woods on her land. They are homeless people who have been camping here for several years. They sometimes serve the Lady's father as cheap labor, but she thinks they are revolting non-humans.</t>
  </si>
  <si>
    <t>58        Sir Milton Payne, tells adventurers a giant rat nest in his basement needs clearing out and offers good money to exterminate them. In reality his brother Jules is a protoplasmic horror that eats rats and any intruders. This is how Milton feeds the horror.</t>
  </si>
  <si>
    <t>59        Sir Clancy Borrington, offers free accommodation on his estate or suggests he has a hidden treasure the adventurers seek. The soul eating spirit of his grandfather needs sating so that it can rest for a few years.</t>
  </si>
  <si>
    <t>60        Sir Oswald Morgenstar, an alchemist; he offers to make the party some cheap potions and magic items. It takes several doses for addiction to start, and the prices increase after the first few samples.</t>
  </si>
  <si>
    <t>61        Sir Roger Magister, befriends the party at a feast and offers them maps and old potions. Once alone and friendly with the characters will offer to show them how to get wishes from devils with a simple blood contract. He says, "You will never hear anyone complain, don't believe the negative stories".</t>
  </si>
  <si>
    <t>62        Lady Astra Pennington, she is a witch and seeks heroes to father her children. She is attractive but somewhat intimidating, and will resort to charms if necessary, then blackmail. If scorned, she will summon monsters and send curses.</t>
  </si>
  <si>
    <t>63        Sir Blake Mangonel, will turn up at the same dungeon as the adventurers with a small army of servants and mercenaries. Will build stockade, block exits, and pump smoke into the dungeon, then shoot ballista at exiting monsters. He insists his modern approach is the future. He may also consider open cut mining or flooding dungeons and poisoning wells.</t>
  </si>
  <si>
    <t>64        Dame Celarity Morgan, will meet adventurers in a civilized social setting, then spy on them with divination magic and her pets: intelligent ravens. Then she sells information to the party's enemies, dungeon bosses, and rival parties.</t>
  </si>
  <si>
    <t>65        Lady Veronica Casterliegh, has several brutish, secretly part-demon sons, and she offers adventurers payment to apprentice them for a period of time. The ogrish lads are born psychopaths (or worse) and when in civilization barely restrain themselves.</t>
  </si>
  <si>
    <t>66        Lord Russel Biddlington, offers the party a free stay in a coastal village with a rumored lost treasure in area. The villagers are vile cultists, and the last visitors were sacrificed to their dark lord.</t>
  </si>
  <si>
    <t>67        Dame Patricia Hobblington, is a crazed old lady. She offers the party money if they can clear out the bugbears living in her garden. They have cunningly burrowed everywhere and planted plenty of traps. Possibly a deal could be made. . .</t>
  </si>
  <si>
    <t>68        Duke Marodach Rupertson, controls a network of bards who spread slander and gossip. He will try to meet the party in a civilized social setting, and if they don't agree with his financial interests, religious fundamentalism, and theories of racial purity, he will destroy their reputations with the mob.</t>
  </si>
  <si>
    <t>69        Lord Harry Bottersnike, has been breeding monsters for sport, but they have escaped. He wants them captured and returned before he has to pay any legal compensation from damaging rich people's property.</t>
  </si>
  <si>
    <t>70        Count Aubury Windslow, thinks uncouth adventurers are no match for his hired duellist killers. In a public place will have duelists provoke duels which will be highly public affairs even if not strictly legal.</t>
  </si>
  <si>
    <t>71        Lord Reginald Boulin, a cooking fanatic who likes to travel with foppish friends, often hires adventurers as guards. He is happy to go into the odd dungeon on the side. He is keen to try outlandish dishes from dungeon beasts. Eventually, he sets up a field kitchen outside the dungeon, awaiting the adventurers' return.</t>
  </si>
  <si>
    <t>72        Countess Gringlemort, has built her own dungeon tomb complex for her family, who have been grave robbed in the past. She wants adventurers to test it. She has used non-lethal poison for now, but the monsters and deadfalls are real.</t>
  </si>
  <si>
    <t>73        Lord Carter Hamilton, is a cheery and generous patron of adventurers, but he has many who seek to murder him for his unconventional love life. Assassins and religious fanatics will try to kill him with the party present and will include them as enemies forever more.</t>
  </si>
  <si>
    <t>74        Lady Melody Portsbury, invites adventurers to musical concert garden party with many eligible young members of society. She has captured sirens and various musical monsters as a surprise, but they breah loose and cause chaos.</t>
  </si>
  <si>
    <t>75        Lord Horatio Humbolt, reputed to put on the finest feats in the land and giving licorice samples made in his castle to people he meets. He has added addictive drugs to all his candy to keep people coming back. You might witness beggars pursuing him to be beaten by black truncheons of his guards. He welcomes interesting guests to his castle so he can feed them more drugs. In the dungeon candy golems guard his magical factory.</t>
  </si>
  <si>
    <t>76        Count Clarion Munroe, likes to dress in black and red silk with capes. Decorates castle in a gloomy style with skulls, creepy paintings and torture apparatuses like iron maidens. He invites adventurers to quash the undead he had brought into his dungeon as a sort of zoo that backfired when the undead wrangling priest turned out to serve Orcus. A few have said the silly noble will get staked one day over his foolish fashion choices and mannerisms.</t>
  </si>
  <si>
    <t>77        Sir Damon Carmandy, hires adventurers for gathering rare ingredients for making potions. In fact, he is an immortal wizard feigning his dynasty and is hoping to release an imprisoned elder god beneath the castle he built. He may trick a party into helping him open the seal.</t>
  </si>
  <si>
    <t>78        Lord Michael Belfry, has a problem with undead templars who besiege his castle by night seeking a relic hidden by an ancestor he knows nothing about. The relic is mentioned in the l i brary and depi cted i n some pai nti ngs i n the castle. He wi ll invite adventurers, or pay them to stay the night in hopes of them destroying the cursed undead.</t>
  </si>
  <si>
    <t>79        Dame Scarlett Hawkley, is a vampire wizard. She adopts attractive young women to lure adventurers with magic treasure to her home to rob and murder. The girls have many colorful lies to lure in rescuers.</t>
  </si>
  <si>
    <t>80        Sir David Poncenby-Stewart, hires adventurers to clean out his dungeons. Actually, he has been breeding monsters and wants to test them.</t>
  </si>
  <si>
    <t>81        Lady Raven Highmount, complains of strange creatures attacking her serfs and offers a reward. In a secret chamber she has a fragment of an elder god she worships whose flesh acts as a mutagen if fed to mortal creatures to make the monsters. She is writing a book on the mutagen effects.</t>
  </si>
  <si>
    <t>82        Sir Gordon Sommersby, has made a bet he can get adventurers to murder innocent people with his wife. They fabricate documents and plant them, implying locals are cultists. If possible, he will contrive connections to the adventurers' personal histories and enemies to entice them.</t>
  </si>
  <si>
    <t>83        Sir Malardy Crosswell, an elderly knight roaming the land, hunting giants. Nobody believes him, and they think him a harmless but chivalric fool. He dares adventurers to travel anywhere with him. He can see into the faerie world, and a race of giants see him back and appear to stop his prying. After being slain, they fade away.</t>
  </si>
  <si>
    <t>84        Sir Steven Autumn, generous man who gives away food to the poor and provides feasts for VIP guests and adventurers. He is part ogre, and all the meat he serves is part human. He hopes his curse will be spread and believes cannibalism makes you stronger. Occasionally, he and regular guests break into creepy uncontrolled laughter from eating brain tissue.</t>
  </si>
  <si>
    <t>85        Sir Burian Haberfield, is a devil swine were-pig who likes to make friends he can corrupt and charm into servitude. He offers some scrolls and potions to entice visitors. Once charmed, guests are degraded and humiliated for his pleasure.</t>
  </si>
  <si>
    <t>86        Lady Margaret Palmer, hires bards to spy on adventurers. She sends them gifts and attaches her name to theirs where possible, often with public feasts to celebrate them. If they cross her or do anything she disapproves of, she sends assassins and bard slanderers instead.</t>
  </si>
  <si>
    <t>87        Lady Velma Carrotine, believes an adventurer is the chosen one ordained by prophecy. She sends them gifts including strange robes and wants to show elaborate lineage charts revealing they belong to a pre-human bloodline of rulers. She will even offer to marry or adopt them. She takes great interest in the chosen one's romances and offspring if any. In a secret temple she has a statue of the chosen one and wants to crown them ruler of the world. She is not sure if they are to be a host of an elder god or will be used as a fleshy portal but hopes the coronation will make all clear.</t>
  </si>
  <si>
    <t>88        Lady Clarissa Cross, wants to make a deal with adventurers to buy all humanoids they capture as slaves for her salt mine. The children she keeps to train as servants. She claims to do this in the name of mercy to atone for her deceased paladin father's genocides.</t>
  </si>
  <si>
    <t>89        Duke Michael Alderman, wants adventurers to take gifts to local goblin and orc rulers to make peace and establish embassies for them in his castle. Some time later he unites them in an attack on the kingdom. He offers them return of ancient holy places from before humans.</t>
  </si>
  <si>
    <t>90        Sir Clayton Vestibule, wants adventurers to escort his spokesman and servants to a dwarf stronghold for trade deals. His agents are spies seeking to steal dwarf technology. If the adventurers survive, dwarves will hate them forever.</t>
  </si>
  <si>
    <t>91        Sir Barnaby Cuddington, needs humanoid slaves for his plantations since his serfs all fled. Offers adventurers good money to help round up some of the soulless creatures. Offers clerics a chance to dictate a new faith to them. If they say no, he will send killers to hunt them and tell other slavers the party must be stopped.</t>
  </si>
  <si>
    <t>92        Sir Helmut Coggman, lived among gnomes for a few years lost under the deeps of the earth. Now he seeks to destroy the state and aristocracy. Wishes to recruit adventurers to aid his doomed scheme. Will have them act against the foulest and most corrupt rich at first to make it easier (most of them on this table qualify). He will be branded a traitor, eventually forcing him to raise an army.</t>
  </si>
  <si>
    <t>93        Lady Alicia Penningham, has been growing monster plants in her garden. Her druid lover has been spreading them over the whole region. She is a bit embarrassed and asks adventurers to find and destroy them but does not mention her involvement. The druid has plenty of seeds and is in hiding, but she is reluctant to mention him.</t>
  </si>
  <si>
    <t>94        Sir Borris Khibor, known as a butcher and warmonger likes to meet adventurers and plays down his reputation. He is interested in dungeon adventures so he can murder humanoids as he pleases and get a heroic reputation.</t>
  </si>
  <si>
    <t>95        Sir Casper Cottingford, is a friendly but naive knight who means well. Alas, he also befriends awful people and can't understand why others hate his new friends. He publicly defends them and gives them benefit of the doubt. Angry mobs start to associate the party with Casper and his new friends.</t>
  </si>
  <si>
    <t>96        Lady Sadina Vorting, is a visiting wizard to make trade deals. She likes decadent celebrations. She is here to seek relics and will hire adventurers to find them. She wants to awaken her evil god. Local cults grow suspicious of her activity. Trade guilds do their best to protect her in the name of profits.</t>
  </si>
  <si>
    <t>97        Sir Lucretius Rutherford, writes creepy love poems dedicated to adventurers which grow more obsessive. His published works are promptly banned. Adventurers are implicated as people believe the acts portrayed in poems are true.</t>
  </si>
  <si>
    <t>98        Sir Laton Marnier, seeks to destroy the kingdom with chaos. He has been spreading mutagenic spores to contaminate mercenaries and adventurers, assuming they will join him as a hideous mutant in his chaos warband. Once the inquisition is onto him, he will take a massive spore dose and call upon his dark masters for demonic power.</t>
  </si>
  <si>
    <t>99        Lady Harkley Perindopril, seeks a husband as she is pregnant to her demon lover. She offers the adventurers wealth and status on the condition she has her autonomy.</t>
  </si>
  <si>
    <t>100        Lord Bellamy Tallinslow, requests giant beetle grubs and insect larvae and eggs offering good money. He worships an insect god, and his dungeons and mine complexes are full of them. Eventually, they swarm out and invade the kingdom.</t>
  </si>
  <si>
    <t>Settlement Size        </t>
  </si>
  <si>
    <t>Population        </t>
  </si>
  <si>
    <t>EconomicMultiplier</t>
  </si>
  <si>
    <t>Hamlet</t>
  </si>
  <si>
    <t>        50+        </t>
  </si>
  <si>
    <t>x1</t>
  </si>
  <si>
    <t>Small village        </t>
  </si>
  <si>
    <t>200+</t>
  </si>
  <si>
    <t>        x2</t>
  </si>
  <si>
    <t>Large village</t>
  </si>
  <si>
    <t>        1,000+</t>
  </si>
  <si>
    <t>        x3</t>
  </si>
  <si>
    <t>Small city/town        </t>
  </si>
  <si>
    <t>5,000+        </t>
  </si>
  <si>
    <t>x4</t>
  </si>
  <si>
    <t>Large city/town</t>
  </si>
  <si>
    <t>        10,000+        </t>
  </si>
  <si>
    <t>Metropolis</t>
  </si>
  <si>
    <t>        25,000+</t>
  </si>
  <si>
    <t>        x6</t>
  </si>
  <si>
    <t>Challenge        </t>
  </si>
  <si>
    <t>1/4 and 1/2</t>
  </si>
  <si>
    <t>Spices</t>
  </si>
  <si>
    <t>2-3 gp</t>
  </si>
  <si>
    <t>Uncommon</t>
  </si>
  <si>
    <t>Cinnamon, cloves, nutmeg, pepper, and sugar</t>
  </si>
  <si>
    <t>        15 gp</t>
  </si>
  <si>
    <t xml:space="preserve"> Rare spices</t>
  </si>
  <si>
    <t>Adamantine        </t>
  </si>
  <si>
    <t>5,000 gp        </t>
  </si>
  <si>
    <t>Brass</t>
  </si>
  <si>
    <t>        3 sp</t>
  </si>
  <si>
    <t>Bronze</t>
  </si>
  <si>
    <t>        3 sp        </t>
  </si>
  <si>
    <t>        Copper + Zinc</t>
  </si>
  <si>
    <t>Copper + Tin</t>
  </si>
  <si>
    <t>Saffron</t>
  </si>
  <si>
    <t>Wheat</t>
  </si>
  <si>
    <t>1 cp</t>
  </si>
  <si>
    <t>Common spices</t>
  </si>
  <si>
    <t>Salt       </t>
  </si>
  <si>
    <t> 5 cp        </t>
  </si>
  <si>
    <t>Cold Iron        </t>
  </si>
  <si>
    <t>4 sp                </t>
  </si>
  <si>
    <t>Electrum        </t>
  </si>
  <si>
    <t>25 gp        </t>
  </si>
  <si>
    <t>Silver + gold                </t>
  </si>
  <si>
    <t>Gold        </t>
  </si>
  <si>
    <t>                Creature        </t>
  </si>
  <si>
    <t>        Camel</t>
  </si>
  <si>
    <t>        50 gp</t>
  </si>
  <si>
    <t>        Donkey        </t>
  </si>
  <si>
    <t>8 gp        Includes mules</t>
  </si>
  <si>
    <t>Elephant        </t>
  </si>
  <si>
    <t>        Horse        </t>
  </si>
  <si>
    <t>50-400 gp</t>
  </si>
  <si>
    <t>Draft (50 gp), riding (75 gp), pony (30 gp), warhorse (400</t>
  </si>
  <si>
    <t>        2 cp        </t>
  </si>
  <si>
    <t>        5 sp        </t>
  </si>
  <si>
    <t>1 sp        </t>
  </si>
  <si>
    <t>        2 sp        </t>
  </si>
  <si>
    <t>500 gp                </t>
  </si>
  <si>
    <t>        2,500 gp</t>
  </si>
  <si>
    <t>5 gp        </t>
  </si>
  <si>
    <t>Coal</t>
  </si>
  <si>
    <t>Copper</t>
  </si>
  <si>
    <t>Iron        </t>
  </si>
  <si>
    <t>Lead</t>
  </si>
  <si>
    <t>Platinum        </t>
  </si>
  <si>
    <t>Mithral</t>
  </si>
  <si>
    <t>Silver        </t>
  </si>
  <si>
    <t>Mastiff        25 gp</t>
  </si>
  <si>
    <t>Zinc</t>
  </si>
  <si>
    <t>        1 sp                </t>
  </si>
  <si>
    <t>Chicken        2</t>
  </si>
  <si>
    <t>2  cp</t>
  </si>
  <si>
    <t>Sheep</t>
  </si>
  <si>
    <t>        2 gp</t>
  </si>
  <si>
    <t>        Pig/boar</t>
  </si>
  <si>
    <t>        3 gp</t>
  </si>
  <si>
    <t>Steel        </t>
  </si>
  <si>
    <t>4 gp        </t>
  </si>
  <si>
    <t>Iron + Coal                </t>
  </si>
  <si>
    <t>gp)</t>
  </si>
  <si>
    <t>Tin        </t>
  </si>
  <si>
    <t>3 sp                </t>
  </si>
  <si>
    <t>Cow        </t>
  </si>
  <si>
    <t>Ox        15 gp</t>
  </si>
  <si>
    <t>Boar/pig</t>
  </si>
  <si>
    <t xml:space="preserve"> Camel</t>
  </si>
  <si>
    <t xml:space="preserve"> Chicken</t>
  </si>
  <si>
    <t xml:space="preserve"> Cow</t>
  </si>
  <si>
    <t>Deer</t>
  </si>
  <si>
    <t xml:space="preserve"> Donkey</t>
  </si>
  <si>
    <t>Lamb/Goat</t>
  </si>
  <si>
    <t>Elephant</t>
  </si>
  <si>
    <t>Mastiff/dog</t>
  </si>
  <si>
    <t>200-300</t>
  </si>
  <si>
    <t>400-500</t>
  </si>
  <si>
    <t>300-400</t>
  </si>
  <si>
    <t>1,000-1,200</t>
  </si>
  <si>
    <t>Creature</t>
  </si>
  <si>
    <t>Meat (lb.)</t>
  </si>
  <si>
    <t>Material Cost/lb. or sq. yd.</t>
  </si>
  <si>
    <t>Canvas 1 sp</t>
  </si>
  <si>
    <t>Cotton 5 sp</t>
  </si>
  <si>
    <t>Clay 2 cp</t>
  </si>
  <si>
    <t>Cloth 5 sp</t>
  </si>
  <si>
    <t>Hemp 1 sp</t>
  </si>
  <si>
    <t>Ink 10 gp/1 ounce</t>
  </si>
  <si>
    <t>Ivory 1 gp</t>
  </si>
  <si>
    <t>Leather 5 sp</t>
  </si>
  <si>
    <t>Perfume 5 gp</t>
  </si>
  <si>
    <t>Silk 10 gp</t>
  </si>
  <si>
    <t>Soap 2 cp</t>
  </si>
  <si>
    <t>Linen 5 gp</t>
  </si>
  <si>
    <t>Wool 3 sp</t>
  </si>
  <si>
    <t>Minerals (Mines)</t>
  </si>
  <si>
    <t>Material Cost/lb.</t>
  </si>
  <si>
    <t>Adamantine 5,000 gp</t>
  </si>
  <si>
    <t>Brass 3 sp Copper + Zinc</t>
  </si>
  <si>
    <t>Bronze 3 sp Copper + Tin</t>
  </si>
  <si>
    <t>Cold Iron 4 sp</t>
  </si>
  <si>
    <t>Coal 2 cp</t>
  </si>
  <si>
    <t>Copper 5 sp</t>
  </si>
  <si>
    <t>Electrum 25 gp Silver + gold</t>
  </si>
  <si>
    <t>Gold 50 gp Rare gems</t>
  </si>
  <si>
    <t>Iron 1 sp</t>
  </si>
  <si>
    <t>Lead 2 sp</t>
  </si>
  <si>
    <t>Platinum 500 gp</t>
  </si>
  <si>
    <t>Mithral 2,500 gp</t>
  </si>
  <si>
    <t>Silver 5 gp Common gems</t>
  </si>
  <si>
    <t>Steel 4 gp Iron + Coal</t>
  </si>
  <si>
    <t>Tin 3 sp</t>
  </si>
  <si>
    <t>Zinc 1 sp</t>
  </si>
  <si>
    <t>Spices 2-3 gp Uncommon</t>
  </si>
  <si>
    <t>Spices 15 gp Rare spices</t>
  </si>
  <si>
    <t>Wheat 1 cp</t>
  </si>
  <si>
    <t>Salt 5 cp Common spices</t>
  </si>
  <si>
    <t>Flour 2 cp</t>
  </si>
  <si>
    <t>Vegetables 2 cp</t>
  </si>
  <si>
    <t>Creature Cost</t>
  </si>
  <si>
    <t>Camel 50 gp</t>
  </si>
  <si>
    <t>Donkey 8 gp Includes mules</t>
  </si>
  <si>
    <t>Elephant 200 gp</t>
  </si>
  <si>
    <t>Horse 50-400 gp</t>
  </si>
  <si>
    <t>Mastiff 25 gp</t>
  </si>
  <si>
    <t>Chicken 2 cp</t>
  </si>
  <si>
    <t>Sheep 2 gp</t>
  </si>
  <si>
    <t>Pig/boar 3 gp</t>
  </si>
  <si>
    <t>Cow 10 gp</t>
  </si>
  <si>
    <t>Ox 15 gp</t>
  </si>
  <si>
    <t>Food and Meals</t>
  </si>
  <si>
    <t>Meal 2 sp</t>
  </si>
  <si>
    <t>This represents a modest meal, as detailed in Lifestyle</t>
  </si>
  <si>
    <t>Expenses</t>
  </si>
  <si>
    <t>Ale 5 gp</t>
  </si>
  <si>
    <t>Butter 3 sp</t>
  </si>
  <si>
    <t>Dairies 5 cp</t>
  </si>
  <si>
    <t>Fish 5 cp Common fish</t>
  </si>
  <si>
    <t>Herring</t>
  </si>
  <si>
    <t>Fish 5 sp Uncommon fish</t>
  </si>
  <si>
    <t>Salmon</t>
  </si>
  <si>
    <t>Grains 3 cp</t>
  </si>
  <si>
    <t>Honey 2 sp</t>
  </si>
  <si>
    <t>Meat 1 sp Common meat</t>
  </si>
  <si>
    <t>Beef or mutton</t>
  </si>
  <si>
    <t>Creature Meat (lb.)</t>
  </si>
  <si>
    <t>Boar/pig 200</t>
  </si>
  <si>
    <t>Camel 200-300</t>
  </si>
  <si>
    <t>Chicken 1</t>
  </si>
  <si>
    <t>Cow 400-500</t>
  </si>
  <si>
    <t>Deer 70</t>
  </si>
  <si>
    <t>Donkey 200</t>
  </si>
  <si>
    <t>Horse 300-400</t>
  </si>
  <si>
    <t>Lamb/Goat 40</t>
  </si>
  <si>
    <t>Elephant 1,000-1,200</t>
  </si>
  <si>
    <t>Mastiff/dog 60</t>
  </si>
  <si>
    <t>Field of Lore</t>
  </si>
  <si>
    <t>Стовпець1</t>
  </si>
  <si>
    <t>Стовпець2</t>
  </si>
  <si>
    <t>d10</t>
  </si>
  <si>
    <t>d8</t>
  </si>
  <si>
    <t>d12</t>
  </si>
  <si>
    <t>100</t>
  </si>
  <si>
    <t>d100</t>
  </si>
  <si>
    <t>Dimensions LxH/DxW</t>
  </si>
  <si>
    <r>
      <t>Dimensions L</t>
    </r>
    <r>
      <rPr>
        <sz val="11"/>
        <color rgb="FF000000"/>
        <rFont val="Arial"/>
        <family val="2"/>
        <charset val="204"/>
      </rPr>
      <t>x</t>
    </r>
    <r>
      <rPr>
        <b/>
        <sz val="11"/>
        <color rgb="FF000000"/>
        <rFont val="Arial"/>
        <family val="2"/>
        <charset val="204"/>
      </rPr>
      <t>W</t>
    </r>
    <r>
      <rPr>
        <sz val="11"/>
        <color rgb="FF000000"/>
        <rFont val="Arial"/>
        <family val="2"/>
        <charset val="204"/>
      </rPr>
      <t>x</t>
    </r>
    <r>
      <rPr>
        <b/>
        <sz val="11"/>
        <color rgb="FF000000"/>
        <rFont val="Arial"/>
        <family val="2"/>
        <charset val="204"/>
      </rPr>
      <t xml:space="preserve">H </t>
    </r>
  </si>
  <si>
    <t>20'x20'x15'</t>
  </si>
  <si>
    <t xml:space="preserve">Mill/Windmill </t>
  </si>
  <si>
    <t>x2 Normal Building Cost</t>
  </si>
  <si>
    <t xml:space="preserve">Improvements    </t>
  </si>
  <si>
    <t>Стовпець3</t>
  </si>
  <si>
    <t>The ancient snake god of the Yuan-Ti awakens somewhere in the world, set on destroying all life.</t>
  </si>
  <si>
    <t>99 While attuned to this item, if an enemy hits you for more than half of your max health with a single attack, you are immediately knocked unconscious.</t>
  </si>
  <si>
    <t>98 To become attuned to this item, you must sign a literal deal with a devil. It may demand your services in combat, for you to harvest the souls of innocents, or some other sinister plot. The terms of the deal are chosen by your DM.</t>
  </si>
  <si>
    <t>97 While attuned to this item, as you sleep, fire randomlyiolts off of your body and sets fire to anything flammable nearby.</t>
  </si>
  <si>
    <t>96 While attuned to this item, whenever you roll a natural 1 during any encounter, roll an additional d10. If the result of that second die is also a 1, this item unleashes a wave of energy at the most powerful enemy within 200 ft. A copy of that creature appears in an adjacent tile at full health and is added to the encounter.</t>
  </si>
  <si>
    <t>9 5 While attuned to this item, you can only regain health via hit dice and long rests.</t>
  </si>
  <si>
    <t>94 While attuned to this item, you can regain a maximum of 4 hit dice after a long rest.</t>
  </si>
  <si>
    <t>93 Whenever you make a roll with disadvantage, roll 3 dice and take the lowest result.</t>
  </si>
  <si>
    <t>92 To become attuned to this item, you must strike up a bargain with the Gods. They demand something of equivalent value be taken away for you to use this divine gift. This may be a loved one, money, or even bits of your sanity. The terms of this bargain are up to your DM.</t>
  </si>
  <si>
    <t>91 While attuned to this item, when you are in difficult terrain your concentration is scattered. You make all rolls with disadvantage.</t>
  </si>
  <si>
    <t>90 While attuned to this item, when you are afflicted by any status effect, roll a d4. As long as the first status effect persists, you also are afflicted by the following based on the result of the d4: 1 - You are defeaned, 2 - You are blinded, 3 - You are restrained, 4 - You are poisoned.</t>
  </si>
  <si>
    <t>89 While attuned to this item, whispers float on the wind to a powerful creature somewhere on a random plane. This may be a demonlord, a dragon, a djinn, or some other entity of great power. These whispers tell them of this item and its power, calling them to it to retrieve it for themselves.</t>
  </si>
  <si>
    <t>88 While attuned to this item, your size category becomes one smaller and your Constitution score is lowered by 2.</t>
  </si>
  <si>
    <t>87 When you attune to this item, a small wooden chest appears nearby. You can feel your spirit bound to this chest . . . a need to keep it near. If the chest is more than 100 ft. from you, you have disadvantage on attack rolls and ability checks. If this chest is destroyed, sent to another plane of existence, or placed into an extradimensional space, you die as your soul is ripped from your body and harvested by the demon that created this item.</t>
  </si>
  <si>
    <t>86 While attuned to this item, you and all allies within 50 ft. of you get -4 to their initiative rolls.</t>
  </si>
  <si>
    <t>85 While attuned to this item, you and all allies within 50 ft. of you are considered to be under the effects of a Bane spell during your first encounter of the day.</t>
  </si>
  <si>
    <t>84 While attuned to this item, all magic scrolls that come within 10 feet of it are erased, rendering them useless.</t>
  </si>
  <si>
    <t>83 While attuned to this item, whenever you are reduced to 0 hit points, this item is impressed by the power of your enemies. You are instantly returned to a third of your maximum hit points, but are now fighting on behalf of your enemies. This effect persists until you are brought to 0 hit points once again.</t>
  </si>
  <si>
    <t>82 While attuned to this item, whenever you are reduced to 0 hit points, you gain 2 levels of exhaustion.</t>
  </si>
  <si>
    <t>81 While attuned to this item, whenever you are reduced to 0 hit points, the enemy that performed the blow is empowered. That creature gains temporary hit points equal to half of your maximum hit points and makes all attacks with advantage for the rest of the encounter.</t>
  </si>
  <si>
    <t>80 While attuned to this item, an adult chromatic dragon is spawned somewhere in the world with a knowing that you took this item from its treasure horde. It will hunt you down, waiting until you are vulnerable and then striking to reclaim its treasure.</t>
  </si>
  <si>
    <t>79 While attuned to this item, whenever you roll with advantage, reduce the result of the higher dice by 4.</t>
  </si>
  <si>
    <t>78 While attuned to this item, whenever you roll a 1 on a saving throw in combat, if the effect has a duration it lasts for the maximum duration. If it deals damage, it deals maximum damage.</t>
  </si>
  <si>
    <t>77 While attuned to this item, whenever an enemy knocks you unconscious, this item teleports to that enemy and instantly becomes attuned to them. This item loses all detrimental effects until it becomes attuned to you once again.</t>
  </si>
  <si>
    <t>76 While attuned to this item, whenever you drink a potion you becomes poisoned for the next 10 minutes. This poison cannot be removed by any means.</t>
  </si>
  <si>
    <t>7 5 While attuned to this item, you always go last in combat despite what you roll for your initiative.</t>
  </si>
  <si>
    <t>74 While attuned to this item, whenever you take fall damage, take 3d6 for every 10 ft. you fall rather than 1d6.</t>
  </si>
  <si>
    <t>awakening from sleep, you are cannot cast spells above cantrips and may only make one attack per turn.</t>
  </si>
  <si>
    <t>7 3 While attuned to this item, for the first hour after</t>
  </si>
  <si>
    <t>72 While attuned to this item, for the first hour after awakening from sleep, you are blind.</t>
  </si>
  <si>
    <t>71 While attuned to this item, a reaper stalks you from the shadows. If ever you are more than 100 ft. from a friendly creature, he will attempt to harvest your soul. You must succeed on a DC 1 5 Constitution saving throw or be reduced to 0 hit points. At the beginning of your next turn, make another Constitution saving throw. On a fail, your soul is ripped from your body and you die.</t>
  </si>
  <si>
    <t>70 While attuned to this item, whenever you roll for initiative, roll a d4. On a result of 1, the most powerful enemy within 200 ft. gets an extra attack on each of its turns during this encounter.</t>
  </si>
  <si>
    <t>69 While attuned to this item, whenever you roll for initiative, roll a d4. On a result of 1, the most powerful enemy within 200 ft. has their proficiency bonus increased by 3 during this encounter.</t>
  </si>
  <si>
    <t>68 While attuned to this item, whenever you roll for initiative, roll a d4. On a result of 1, the most powerful enemy within 200 ft. has their highest stat increased by 12 during this encounter.</t>
  </si>
  <si>
    <t>67 While attuned to this item, whenever you roll for initiative, roll a d4. On a result of 1, all enemies within 200 ft. are considered blessed during this encounter.</t>
  </si>
  <si>
    <t>66 While attuned to this item, whenever you roll for initiative, roll a d4. On a result of 1, enemies also feed off the power of this item. At the start of this encounter, all enemies within 200 ft. gain the ability to automatically turn a failed saving throw into a pass once this day.</t>
  </si>
  <si>
    <t>initiative, roll a d4. On a result of 1, enemies also feed off the power of this item. During this encounter, all enemies within 60 ft. have their AC increased by 2.</t>
  </si>
  <si>
    <t>6 5 While attuned to this item, whenever you roll for</t>
  </si>
  <si>
    <t>64 While attuned to this item, whenever you roll for initiative, roll a d4. On a result of 1, enemies also feed off the power of this item. At the start of this encounter, all enemies within 120 ft. gain temporary hp equal to three twice your level for 1 minute.</t>
  </si>
  <si>
    <t>63 While attuned to this item, whenever you roll for initiative, roll a d4. On a result of 1, enemies also feed off the power of this item. During this encounter, all enemies within 60 ft. add an additional d6 to any damage roll.</t>
  </si>
  <si>
    <t>62 While attuned to this item, your eyes become reliant on sunlight for vision. Once the sun has set, you become blinded until it rises again.</t>
  </si>
  <si>
    <t>61 This item is sentient. When it grows bored, it may choose to take control of part or all of your body and cause you to perform horrible acts to keep itself entertained. The longer you use this item, the easier it is for the item to gain control and the more frequently it grows bored.</t>
  </si>
  <si>
    <t>60 While attuned to this item, you are followed by a strange flaming skull. The first time you hit an enemy in combat, the skull will fly to that enemy, consuming their soul and taking control of their body. That enemy becomes empowered in random, powerful ways until killed (these effects are up to your DM), at which point the skull will continue following you until the next combat.</t>
  </si>
  <si>
    <t>5 9 While attuned to this item, whenever you roll for initiative, roll a d4. On a result of 1, this item feeds off the strength of your allies as well. During this encounter, all allies within 60 ft. get -3 to all of their saving throws.</t>
  </si>
  <si>
    <t>58 While attuned to this item, whenever you roll for initiative, roll a d4. On a result of 1, this item can no longer hold the power it contains. During this encounter, whenever you attack, this item unleashes a small blast of flame at a random ally within 60 ft. That ally makes a DC 1 6 Dexterity saving throw taking 3d8 fire damage on a failed save, or half as much damage on a successful one.</t>
  </si>
  <si>
    <t>5 7 While attuned to this item, whenever you roll for initiative, roll a d4. On a result of 1, this item can no longer hold the power it contains. During this encounter, whenever you attack, this item lets loose an arc of lightning to a random ally within 60 ft. That ally makes a DC 1 6 Dexterity saving throw, taking 3d8 lightning damage on a failed save, or half as much damage on a successful one.</t>
  </si>
  <si>
    <t>56 While attuned to this item, whenever you roll for initiative, roll a d4. On a result of 1, this item exposes a weakness in your defenses to enemies. During this encounter, any attacks you make or spells you cast provokes an attack of opportunity by enemies in range.</t>
  </si>
  <si>
    <t>5 5 While attuned to this item, whenever you roll for initiative, roll a d4. On a result of 1, a stroke of bad luck strikes you. During this encounter, you are under the effects of the Slow spell. This effect cannot be removed by any means until combat ends.</t>
  </si>
  <si>
    <t>54 While attuned to this item, whenever you roll for initiative, roll a d4. On a result of 1, this item has an overload of power and needs time to recharge. During this encounter, this item loses all beneficial effects.</t>
  </si>
  <si>
    <t>5 3 While attuned to this item, whenever you roll for initiative, roll a d4. On a result of 1, this item pulses with psychic energies that probe your mind. During this encounter, you make all saving throws against magical effects with disadvantage. Additionally, you have vulnerability to psychic damage and are incapable of taking both an action and a bonus action in the same turn.</t>
  </si>
  <si>
    <t>52 While attuned to this item, whenever you roll for initiative, roll a d4. On a result of 1, this item unleashes jolts of energy whenever you strike a foe. During this encounter, whenever you deal damage to an enemy, you take psychic damage equal to your proficiency bonus.</t>
  </si>
  <si>
    <t xml:space="preserve"> </t>
  </si>
  <si>
    <t>5 1 While attuned to this item, whenever you roll for initiative, roll a d4. On a result of 1, your limbs feel as if they are freezing solid. During this encounter, you have vulnerability to bludgeoning damage and fire damage. Additionally, your movement speed is halved.</t>
  </si>
  <si>
    <t>50 You gain an additional two Major detriments</t>
  </si>
  <si>
    <t>49 While attuned to this item, at the end of your turn in combat, roll a d20. On a result of 1, the area around you is showered with acid. You and all creatures within 30 ft. must make a DC 1 7 Constitution saving throw. Each creature takes 5d8 acid damage and have their AC reduced by 3 until the end of their next turn. Creatures who pass the save take half damage and do not take an AC penalty. Enemies make this saving throw with advantage.</t>
  </si>
  <si>
    <t>48 While attuned to this item, at the end of your turn in combat, roll a d20. On a result of 1, this item unleashes a wave of necrotic energy. You and all creatures within 30 ft. must make a DC 1 7 Constitution saving throw. Each creature takes 5d8 necrotic damage and cannot be healed until the end of their next turn. Creatures who pass the save take half damage and can still be healed. Enemies make this saving throw with advantage.</t>
  </si>
  <si>
    <t>47 While attuned to this item, at the end of your turn in combat, roll a d20. On a result of 1, this item unleashes a blast of poison gas. You and all other creatures within 30 ft. must make a DC 1 7 Constitution saving throw. Each creature takes 5d8 poison damage and are poisoned until the end of their next turn. Creatures who pass the save take half damage and are not poisoned. Enemies make this saving throw with advantage.</t>
  </si>
  <si>
    <t>46 While attuned to this item, at the end of your turn in combat, roll a d20. On a result of 1, this item unleashes a blast of blinding light. You and all other creatures within 30 ft. must make a DC 1 7 Constitution saving throw. Each creature takes 5d8 radiant damage and are blinded until the end of their next turn. Creatures who pass the save take half damage and are not blinded. Enemies make this saving throw with advantage.</t>
  </si>
  <si>
    <t>45 While attuned to this item, at the end of your turn in combat, roll a d20. On a result of 1, this item unleashes a blast of freezing ice. You and all other creatures with in 30 ft. must make a DC 1 7 Constitution saving throw. Each creature takes 5d8 cold damage and can only move half their speed next turn. Creatures who pass the save take half damage and do not have their movement restricted. Enemies make this saving throw with advantage.</t>
  </si>
  <si>
    <t>44 While attuned to this item, all of your hit dice heal for the minimum amount possible.</t>
  </si>
  <si>
    <t>43 While attuned to this item, the first time you pass a saving throw to end a lasting negative effect, the effect instead persists for one more round.</t>
  </si>
  <si>
    <t>42 While attuned to this item, your bones are as brittle as glass. Any critical hit that deals more than 20% of your maximum hit points breaks one of your bones</t>
  </si>
  <si>
    <t>41 While attuned to this item, enemy attacks deal an additional 5 damage to you.</t>
  </si>
  <si>
    <t>40 While attuned to this item, Whenever an enemy rolls a natural 1 against you, it is a critical hit rather than a miss.</t>
  </si>
  <si>
    <t>39 While attuned to this item, whenever you are knocked unconscious, all allies within 30 ft. are dealt 1 5 necrotic damage as this item demands a sacrifice.</t>
  </si>
  <si>
    <t>38 While attuned to this item, whenever you deal a killing blow to an enemy, all allies within 30 ft. of that enemy take 10 necrotic damage as this item hungers additional power.</t>
  </si>
  <si>
    <t>37 While attuned to this item, at the start of each round of combat, as long as you have at least 1 hit point, you lose 1d4 hit points.</t>
  </si>
  <si>
    <t>36 While attuned to this item, at the beginning of each of your turns roll a d10. On a result of 1, this item's will overtakes yours and forces you to attack your nearest ally this turn.</t>
  </si>
  <si>
    <t>3 5 While attuned to this item, it has demands before activating its beneficial effects each day. Each morning you find a small pebble in your pocket. You must secretly slip this pebble into another party member's pocket before this item will activate. On the first round of your next combat encounter that day, the player who received the pebble must make a DC 1 6 Wisdom Saving Throw or be put under the effects of the Slow spell. They may repeat this save at the beginning of each subsequent turn. If the player is given any indication of your tampering, you are put under the effects of the spell for the entire combat instead. Tell your DM is secret which player the pebble was given to.</t>
  </si>
  <si>
    <t>34 While attuned to this item, it has demands before activating its beneficial effects each day. Each morning you find a translucent ribbon in your pocket. You must secretly fasten this ribbon to a magic item belonging to friendly party member before this item will activate. On the first round of your next combat encounter that day, that player must make a DC 1 6 Intelligence saving throw. On a fail, their magic item disappears. On a success, nothing happens. If the player is given any indication of your tampering, your magic item will disappear for the entire combat instead. They may repeat this save at the beginning of each subsequent turn. On a success, the item returns to its rightful place. Tell your DM in secret to which item this ribbon has been attached.</t>
  </si>
  <si>
    <t>3 3 While attuned to this item, it has demands before activating its beneficial effects each day. Each morning you find a piece of flint in your pocket. You must secretly place this in the pocket of a friendly party member before this item will activate. On the first round of your next combat encounter that day, that ally bursts into flames that cannot be doused by you. They take 3d6 fire damage at the beginning of each turn until a creature uses its action to put out the flames. If the party member is given any clue of your tampering, you will instead be the one to burst into flames that will last for 5 turns no matter how hard you try to cleanse them. Tell your DM is secret which party member was given the flint.</t>
  </si>
  <si>
    <t xml:space="preserve">  </t>
  </si>
  <si>
    <t>32 While attuned to this item, it has demands before activating its beneficial effects each day. Each morning you find a strange piece of paper in your pocket. You must read the words on this page to curse an unknowing friendly party member before this item will activate. An ally cursed by this chant must make a DC 1 6 Charisma saving throw on the first round of the next combat encounter that day. On a fail, they are under the effects of the Bane spell for the duration of the fight. If the party member has any indication ofyour tampering, you AND that player are instead placed under the effects of the spell. Tell your DM in secret which party member you curse.</t>
  </si>
  <si>
    <t>activating its beneficial effects each day. Each morning you find berries nearby. You must feed these to at least one friendly party member before the item will activate. An ally fed by these berries will need to make a DC 16 Constitution saving throw on the first round of the next combat encounter that day. On a fail, they are poisoned and may repeat the save at the end of each subsequent turn. If the party member has any indication of your tampering, you AND that player are poisoned for the entire combat instead. Tell your DM in secret which party member you poison.</t>
  </si>
  <si>
    <t>3 1 While attuned to this item, it has demands before</t>
  </si>
  <si>
    <t>30 While attuned to this item, your bloodlust knows no bounds. If ever you try to move away from an enemy, you must pass a DC 16 Wisdom saving throw or be bound by the need to continue fighting.</t>
  </si>
  <si>
    <t>29 While attuned to this item, it seems to mock you whenever you fail. Whenever you do not pass a saving throw, this item drains 1 point of the corresponding attribute from all allies within 120 ft. These points are restored on a short or long rest.</t>
  </si>
  <si>
    <t>28 Attached to this item is a small book labeled "Whispers of the Ancients". Each day, this item will only gain its beneficial effects if you read at least one page from this book. Doing so causes a temporary madness effect. If you faifto read from the book for multiple days, long-term madness will begin to set in.</t>
  </si>
  <si>
    <t>27 While attuned to this item, your willingness to kill fades completely. You cannot strike a killing blow on an enemy by any means.</t>
  </si>
  <si>
    <t>26 While attuned to this item, whenever water touches your bare skin, it burns like acid. You will take acid damage based on the amount of water to which you are exposed to a maximum of 6d4 per round.</t>
  </si>
  <si>
    <t>your turns in combat, roll a d10. On a result of 1, a random creature with CR 2 or less is added to the battle fighting for your opponent.</t>
  </si>
  <si>
    <t>2 5 While attuned to this item, at the end of each of</t>
  </si>
  <si>
    <t>24 While attuned to this item, at the end of each of your turns in combat, roll a d10. On a result of 1, you have a horrific vision of the future. All rolls made on your next turn are made with disadvantage as you try to overcome your fear.</t>
  </si>
  <si>
    <t>23 While attuned to this item, at the end of each of your turns in combat, roll a d10. On a result of 1, a small meteor screeches out of the sky and strikes you for 4d6 bludgeoning damage and knocks you prone.</t>
  </si>
  <si>
    <t>22 While attuned to this item, at the end of each of your turns in combat, roll a d10. On a result of 1, you spontaneously burst into flame. You take 2d8 fire damage at the beginning of each turn. You may spend your action on your turn to douse the flames. If this effect triggers while you are already on fire, double the number of damage dice.</t>
  </si>
  <si>
    <t>a 5 ft. wide pit trap opens beneath your feet. Make a DC 1 5 Dexterity saving throw. On a success, you manage to avoid falling. On a fail, you fall ten feet and land on sharp spikes, taking 3d10 piercing damage. As soon as you climb out of the hole, it disappears and the floor is reformed.</t>
  </si>
  <si>
    <t>21 While attuned to this item, at the end of each of your turns in combat, roll a d10. On a result of 1,</t>
  </si>
  <si>
    <t>20 While attuned to this item, whenever you roll a natural 1-3 for your initiative, a Yuan-ti Abomination shows up and fights for your opponent. If the area is too small to support an Abomination, a Green Slaad appears instead.</t>
  </si>
  <si>
    <t>1 9 While attuned to this item, whenever you roll a natural 1-3 for your initiative, a hydra shows up and fights for your opponent. If the area is too small to support a hydra, a Mind Flayer is summoned instead.</t>
  </si>
  <si>
    <t>18 While attuned to this item, whenever you roll a natural 1-3 for your initiative, a frost giant shows up and fights for your opponent. If the area is too small to support a frost giant, a hobgoblin warlord appears instead.</t>
  </si>
  <si>
    <t>1 7 While attuned to this item, whenever you roll a natural 1-3 for your initiative, two flameskulls show up and fights for your opponent.</t>
  </si>
  <si>
    <t>16 While attuned to this item, whenever you roll a natural 1-3 for your initiative, a young white dragon appears and fights for your opponent.</t>
  </si>
  <si>
    <t>1 5 While attuned to this item, whenever you roll a natural 1-3 for your initiative, a young green dragon appears and fights for your opponent.</t>
  </si>
  <si>
    <t>14 While attuned to this item, whenever you roll a natural 1-3 for your initiative, a young blue dragon appears and fights for your opponent.</t>
  </si>
  <si>
    <t>1 3 While attuned to this item, whenever you roll a natural 1-3 for your initiative, a young red dragon appears and fights for your opponent.</t>
  </si>
  <si>
    <t>12 While attuned to this item, whenever you roll a natural 1-3 for your initiative, a young black dragon appears and fights for your opponent.</t>
  </si>
  <si>
    <t>11 While attuned to this item, whenever you roll a natural 1-3 for your initiative, a Tyrannosaurus Rex appears and fights for your opponent. If the area is too small to fit a Tyrannosaurus Rex, two Allosaurus appear instead.</t>
  </si>
  <si>
    <t>1-10 While attuned to this time, you have vulnerability to three damage types.</t>
  </si>
  <si>
    <t>d100 Effect (Legendary Detrimental)</t>
  </si>
  <si>
    <t>100 Reroll on this table twice, excluding this result.</t>
  </si>
  <si>
    <t>99 While attuned to this item, when you move through difficult terrain in combat, you must expend quadruple the movement, rather than double.</t>
  </si>
  <si>
    <t>98 While attuned to this item, sevens are not so lucky for you. They are always considered a 1 when rolled.</t>
  </si>
  <si>
    <t>97 While attuned to this item, whenever you kill an enemy, an overwhelming guilt strikes you. Make a DC 1 5 Wisdom saving throw. On a fail, you are so conflicted with your actions that you cannot attack next turn.</t>
  </si>
  <si>
    <t>96 While attuned to this item, your highest attribute is reduced by 2.</t>
  </si>
  <si>
    <t>9 5 While attuned to this item, your lowest attribute is reduced by 2.</t>
  </si>
  <si>
    <t>94 While attuned to this item, you are limited to having only one other magical item attuned to you. If you are attuned to two items when you try to become attuned to this item, it fails.</t>
  </si>
  <si>
    <t>93 While attuned to this item, you make Survival checks with disadvantage.</t>
  </si>
  <si>
    <t>92 While attuned to this item, you make Stealth checks with disadvantage.</t>
  </si>
  <si>
    <t>91 While attuned to this item, you make Sleight of Hand checks with disadvantage.</t>
  </si>
  <si>
    <t>90 While attuned to this item, you make Religion checks with disadvantage.</t>
  </si>
  <si>
    <t>89 While attuned to this item, you make Persuasion checks with disadvantage.</t>
  </si>
  <si>
    <t>88 While attuned to this item, you make Performance checks with disadvantage.</t>
  </si>
  <si>
    <t>87 While attuned to this item, you make Perception checks with disadvantage.</t>
  </si>
  <si>
    <t>86 While attuned to this item, you make Nature checks with disadvantage.</t>
  </si>
  <si>
    <t>85 While attuned to this item, you make Medicine checks with disadvantage.</t>
  </si>
  <si>
    <t>84 While attuned to this item, you make Investigation checks with disadvantage.</t>
  </si>
  <si>
    <t>83 While attuned to this item, you make Intimidation checks with disadvantage.</t>
  </si>
  <si>
    <t>82 While attuned to this item, you make Insight checks with disadvantage.</t>
  </si>
  <si>
    <t>81 While attuned to this item, you make History checks with disadvantage.</t>
  </si>
  <si>
    <t>80 While attuned to this item, you make Deception checks with disadvantage.</t>
  </si>
  <si>
    <t>79 While attuned to this item, you make Athletics checks with disadvantage.</t>
  </si>
  <si>
    <t>78 While attuned to this item, you make Animal Handling checks with disadvantage.</t>
  </si>
  <si>
    <t>77 While attuned to this item, you make Acrobatics checks with disadvantage.</t>
  </si>
  <si>
    <t>76 While attuned to this item, the gods themselves become jealous. Each dawn roll a d4. On a result of 1, at some unknown point during the day, a powerful gust of wind will bombard you and all creatures within 20 feet. Each creature affected makes a DC 1 5 Str save, on a fail they are thrown 30 feet, take 5d4 bludgeoning damage, and are knocked prone. On a success, they take half damage and are not knocked prone.</t>
  </si>
  <si>
    <t>75 While attuned to this item, the gods themselves become jealous. Each dawn roll a d4. On a result of 1, at some unknown point during the day, one of your allies will be hit by a ray of flames from the heavens. (5d10 fire damage, DC 1 5 Dexterity save for half)</t>
  </si>
  <si>
    <t>74 While attuned to this item, the gods themselves become jealous. Each dawn, roll a d4. On a result of 1, at some point during the day the ground beneath your feet will turn to quicksand. You become restrained and slowly sink into the ground. If you cannot escape or are not pulled free within three turns, you begin to suffocate. (DC 1 5 Strength save to escape)</t>
  </si>
  <si>
    <t>73 While attuned to this item, the gods themselves become jealous. Each dawn roll a d4. On a result of 1, you will be struck with a bolt of lightning (8d6, DC 1 5 Dex save for half) at some unknown point during that day.</t>
  </si>
  <si>
    <t>72 While attuned to this item, a pack of 3d6 gnolls appear somewhere in the wilds, worshipping this item as their god. They will hunt you down until they are all killed or until they have retrieved the item.</t>
  </si>
  <si>
    <t>71 While attuned to this item, whenever you roll a natural 1 9-20 for initiative, one of the random effects from the Bag of Beans occurs within ten feet of you.</t>
  </si>
  <si>
    <t>70 While attuned to this item, you feel sluggish and depressed when it rains. While it is raining, make your initiative rolls with disadvantage and you make not take bonus actions.</t>
  </si>
  <si>
    <t>69 While attuned to this item, whenever you roll for initiative, roll a d4. On a result of 1, this item unleashes an uncontrollable surge of energy. Two random enemies within 200 ft. comes under the effects of Mirror Image spell for 1 minute.</t>
  </si>
  <si>
    <t>68 While attuned to this item, whenever you roll for initiative, roll a d4. On a result of 1, this item unleashes an uncontrollable surge of energy. Two random enemies within 200 ft. becomes blessed for 1 minute.</t>
  </si>
  <si>
    <t>67 While attuned to this item, whenever you roll for initiative, roll a d4. On a result of 1, this item unleashes an uncontrollable surge of energy. A random enemy within 200 ft. has their highest stat increased by 6 for 1 minute.</t>
  </si>
  <si>
    <t>66 While attuned to this item, whenever you roll for initiative, roll a d4. On a result of 1, this item unleashes an uncontrollable surge of energy. A random enemy within 200 ft. gains 4d12 temporary hit points for 1 minute.</t>
  </si>
  <si>
    <t>65 While attuned to this item, whenever you roll for initiative, roll a d4. On a result of 1, a Grease spell is cast under your feet with a radius of 20 ft.</t>
  </si>
  <si>
    <t>64 While attuned to this item, whenever you roll for initiative, roll a d4. On a result of 1, you are affected by a Reduce spell for the first five rounds of combat.</t>
  </si>
  <si>
    <t>63 While attuned to this item, whenever you roll for initiative, roll a d4. On a result of 1, a Wall of Fire springs up around you and lasts for five rounds.</t>
  </si>
  <si>
    <t>62 While attuned to this item, whenever you roll for initiative, roll a d4. On a result of 1, you feel the burden of this item's power take its toll on you. You cannot take reactions or bonus actions for the first three rounds of combat.</t>
  </si>
  <si>
    <t>61 While attuned to this item, whenever you roll for initiative, roll a d4. On a result of 1, this item demands power. Your highest stat to become 10 for three rounds as you feed its hunger.</t>
  </si>
  <si>
    <t>60 While attuned to this item, whenever you roll for initiative, roll a d4. On a result of 1, this item gives off discharges of power this encounter. Any friendly creature within 10 ft. of you at the end of your turn takes 2d6 force damage.</t>
  </si>
  <si>
    <t>5 9 While attuned to this item, whenever you roll for initiative, roll a d4. On a result of 1, your legs go numb with fear. For the first five rounds of combat your movement speed is halved and you cannot take the dash action.</t>
  </si>
  <si>
    <t>5 8 While attuned to this item, whenever you roll for initiative, roll a d4. On a result of 1, you are hit by a stroke of bad luck. During this encounter, enemies roll an additional d6 damage whenever that successfully attack you.</t>
  </si>
  <si>
    <t>5 7 While attuned to this item, whenever you roll for initiative, roll a d4. On a result of 1, during this encounter, whenever you deal damage roll an extra d6 and subtract that value from the total.</t>
  </si>
  <si>
    <t>5 6 While attuned to this item, whenever you roll for initiative, roll a d4. On a result of 1, you become captivated by this item. During the first round of combat you may take no actions and during the second you make all rolls with disadvantage.</t>
  </si>
  <si>
    <t>5 5 While attuned to this item, whenever you roll for initiative, roll a d4. On a result of 1, you are hit by a wave of sickness. You are considered poisoned for the first three rounds of this encounter.</t>
  </si>
  <si>
    <t>54 While attuned to this item, whenever you roll for initiative, roll a d4. On a result of 1, you are hit by a stroke of bad luck. You are under the effects of the bane spell for this encounter.</t>
  </si>
  <si>
    <t>5 3 While attuned to this item, the contents of healing potions turn to dust as they touch your lips.</t>
  </si>
  <si>
    <t>5 2 While attuned to this item, during your first combat of the day, your legs go numb. Your movement speed is halved.</t>
  </si>
  <si>
    <t>5 1 While attuned to this item, during your first combat of the day, you are filled with rage and always attack the closest enemy.</t>
  </si>
  <si>
    <t>50 While attuned to this item, during your first combat of the day, you get -3 to all saving throws.</t>
  </si>
  <si>
    <t>49 While attuned to this item, when you roll a natural 1-2 for initiative, a Half-Dragon Veteran will appear and help the enemy in combat.</t>
  </si>
  <si>
    <t>48 While attuned to this item, when you roll a natural 1-2 for initiative, a Barbed Devil will appear and help the enemy in combat.</t>
  </si>
  <si>
    <t>47 While attuned to this item, when you roll a natural 1-2 for initiative, a Balgura Demon will appear and help the enemy in combat. If a Balgura does not fit in this area, a Flaming Skull appears instead.</t>
  </si>
  <si>
    <t>46 While attuned to this item, when you roll a natural 1-2 for initiative, a Cambion will appear and help the enemy in combat.</t>
  </si>
  <si>
    <t>45 While attuned to this item, when you roll a natural 1-2 for initiative, a Bulette will appear and help the enemy in combat. If a Bulette does not fit in this area, a Wraith is summoned instead</t>
  </si>
  <si>
    <t>44 While attuned to this item, whenever you are critically hit you must succeed on a DC 1 5 Constitution saving throw or become stunned until the end of your next turn.</t>
  </si>
  <si>
    <t>43 While attuned to this item, once you fall asleep you enter a trance and are incapable of waking up for any reason for the next six hours.</t>
  </si>
  <si>
    <t>42 While attuned to this item, you must sleep for at least ten hours to become fully rested. If you do not get this rest, you gain a level of exhaustion.</t>
  </si>
  <si>
    <t>41 While attuned to this item, you make your initiative rolls with disadvantage.</t>
  </si>
  <si>
    <t>40 While attuned to this item, you get -4 to your initiative rolls.</t>
  </si>
  <si>
    <t>39 While attuned to this item, each time you take the attack action or cast a spell, you lose 1 hit point.</t>
  </si>
  <si>
    <t>38 While attuned to this item, you regain only half of your hit dice during a long rest.</t>
  </si>
  <si>
    <t>37 While attuned to this item, your critical hits cause backlash damage. On a critical hit, you take damage equal to your level.</t>
  </si>
  <si>
    <t>36 While attuned to this item, whenever you roll max damage on a die. Reroll that die and take the second result. This detriment only applies once per turn.</t>
  </si>
  <si>
    <t>3 5 While attuned to this item, whenever an enemy rolls a natural 1 against you, it is a hit rather than a miss.</t>
  </si>
  <si>
    <t>34 While attuned to this item, whenever you roll a natural 1 on a spell save, the damage is increased by 50% or if it is against an ongoing effect, the DC is increased by 3.</t>
  </si>
  <si>
    <t>3 3 While attuned to this item, when an enemy critically hits you, you take 2d12 additional damage of that type.</t>
  </si>
  <si>
    <t>32 While attuned to this item, for the first hour after finishing a long rest, you are deaf.</t>
  </si>
  <si>
    <t>31 While attuned to this item, whenever you roll a critical hit, reduce its damage by 1 3.</t>
  </si>
  <si>
    <t>30 While attuned to this item, at the end of your turn in combat, roll a d20. On a result of 1, a cloud of poisonous gas erupts from this item when you. All creatures in a 20 ft. radius, including you, must make a DC 1 5 Constitution save or become poisoned. Repeat this save at the end of each turn. You automatically fail the first save.</t>
  </si>
  <si>
    <t>1 5 Constitution save or become blinded. Repeat this save at the end of each turn. You automatically fail the first save.</t>
  </si>
  <si>
    <t>29 While attuned to this item,at the end of your turn in combat, roll a d20. On a result of 1, this item erupts with brilliant light. All creatures within ten feet of you, including yourself, must make a DC</t>
  </si>
  <si>
    <t>28 While attuned to this item, at the end of your turn in combat, roll a d20. On a result of 1, ice erupts from this item. All non-living, non-carried or equipped objects in a 20 ft. foot radius are frozen. The area becomes difficult terrain until the ice melts. All creatures within this area also take 3d6 cold damage.</t>
  </si>
  <si>
    <t>27 While attuned to this item, at the end of your turn in combat, roll a d20. On a result of 1, pure energy erupts from this item. All flammable objects not being worn or carried within 30 ft. of you burst into flames. Additionally, all creatures within this area also take 3d6 fire damage</t>
  </si>
  <si>
    <t>26 While attuned to this item, you have a chance to spontaneously combust. When you are damaged by an enemy, roll a d20. On a result of 1, you cast a level 3 Fireball spell centered on yourself.</t>
  </si>
  <si>
    <t>2 5 While attuned to this item, enemy attacks deal an additional 3 damage to you.</t>
  </si>
  <si>
    <t>24 While attuned to this item, enemies critically hit you on a roll of 1 8-20</t>
  </si>
  <si>
    <t>to piercing damage.</t>
  </si>
  <si>
    <t>2 3 While attuned to this item, you have vulnerability</t>
  </si>
  <si>
    <t>22 While attuned to this item, you have vulnerability to bludgeoning damage.</t>
  </si>
  <si>
    <t>21 While attuned to this item, you have vulnerability to slashing damage.</t>
  </si>
  <si>
    <t>20 While attuned to this item, you have vulnerability to necrotic damage.</t>
  </si>
  <si>
    <t>to radiant damage.</t>
  </si>
  <si>
    <t>1 9 While attuned to this item, you have vulnerability</t>
  </si>
  <si>
    <t>1 8 While attuned to this item, you have vulnerability to psychic damage.</t>
  </si>
  <si>
    <t>1 7 While attuned to this item, you have vulnerability to poison damage.</t>
  </si>
  <si>
    <t>1 6 While attuned to this item, you have vulnerability to acid damage.</t>
  </si>
  <si>
    <t>1 5 While attuned to this item, you have vulnerability to force damage.</t>
  </si>
  <si>
    <t>14 While attuned to this item, you have vulnerability to thunder damage.</t>
  </si>
  <si>
    <t>1 3 While attuned to this item, you have vulnerability to lightning damage.</t>
  </si>
  <si>
    <t>1 2 While attuned to this item, you have vulnerability to cold damage.</t>
  </si>
  <si>
    <t>11 While attuned to this item, you have vulnerability to fire damage.</t>
  </si>
  <si>
    <t>1-10 This item has two additional Medium Detriments</t>
  </si>
  <si>
    <t>d100 Effect (Major Detrimental)</t>
  </si>
  <si>
    <t>100 While attuned to this item, whenever you roll max damage on an attack die. Reroll that die and take the second result. Do this a maximum of once per round.</t>
  </si>
  <si>
    <t>99 While attuned to this item, if you have darkvision, you lose it. If you don't have darkvision, you are now afraid of the dark and need a light in order to sleep.</t>
  </si>
  <si>
    <t>98 While attuned to this item, you are mute for the first hour after a long rest.</t>
  </si>
  <si>
    <t>97 While attuned to this item, you get -2 to your initiative rolls.</t>
  </si>
  <si>
    <t>&gt; their initiative</t>
  </si>
  <si>
    <t>members within</t>
  </si>
  <si>
    <t>While attuned to this item, 5 ft. of you gain a penalty o rolls.</t>
  </si>
  <si>
    <t>95 While attuned to this item, whenever you roll with advantage, reduce the result of the higher dice by 2.</t>
  </si>
  <si>
    <t>94 While attuned to this item, whenever an enemy critically hits you, you move down one step on the initiative order</t>
  </si>
  <si>
    <t>93 While attuned to this item, whenever an enemy critically hits you, you have disadvantage on your next attack roll.</t>
  </si>
  <si>
    <t>92 While attuned to this item, you may not use healing potions while in combat.</t>
  </si>
  <si>
    <t>91 While attuned to this item, whenever you make a Survival check, roll an additional d4 and subtract half that value, rounded up, from your result.</t>
  </si>
  <si>
    <t>90 While attuned to this item, whenever you make a Stealth check, roll an additional d4 and subtract that value from your result.</t>
  </si>
  <si>
    <t>89 While attuned to this item, whenever you make a Sleight of Hand check, roll an additional d4 and subtract that value from your result.</t>
  </si>
  <si>
    <t>88 While attuned to this item, whenever you make a Religion check, roll an additional d4 and subtract that value from your result.</t>
  </si>
  <si>
    <t>87 While attuned to this item, whenever you make a Persuasion check, roll an additional d4 and subtract that value from your result.</t>
  </si>
  <si>
    <t>86 While attuned to this item, whenever you make a Performance check, roll an additional d4 and subtract that value from your result.</t>
  </si>
  <si>
    <t>Perception check, roll an additional d4 and subtract that value from your result.</t>
  </si>
  <si>
    <t>8 5 While attuned to this item, whenever you make a</t>
  </si>
  <si>
    <t>84 While attuned to this item, whenever you make a Nature check, roll an additional d4 and subtract that value from your result.</t>
  </si>
  <si>
    <t>83 While attuned to this item, whenever you make a Medicine check, roll an additional d4 and subtract that value from your result.</t>
  </si>
  <si>
    <t>82 While attuned to this item, whenever you make a Investigation check, roll an additional d4 and subtract that value from your result.</t>
  </si>
  <si>
    <t>81 While attuned to this item, whenever you make a Intimidation check, roll an additional d4 and subtract that value from your result.</t>
  </si>
  <si>
    <t>80 While attuned to this item, whenever you make a Insight check, roll an additional d4 and subtract that value from your result.</t>
  </si>
  <si>
    <t>History check, roll an additional d4 and subtract that value from your result.</t>
  </si>
  <si>
    <t>7 9 While attuned to this item, whenever you make a</t>
  </si>
  <si>
    <t>78 While attuned to this item, whenever you make a Deception check, roll an additional d4 and subtract that value from your result.</t>
  </si>
  <si>
    <t>77 While attuned to this item, whenever you make a Athletics check, roll an additional d4 and subtract that value from your result.</t>
  </si>
  <si>
    <t>76 While attuned to this item, whenever you make a Animal Handling check, roll an additional d4 and subtract that value from your result.</t>
  </si>
  <si>
    <t>7 5 While attuned to this item, whenever you make a Acrobatics check, roll an additional d4 and subtract half that value, rounded up, from your result.</t>
  </si>
  <si>
    <t>74 While attuned to this item, any spell that allows you to reroll to end an effect at the end of your turn has its DC increased by 2.</t>
  </si>
  <si>
    <t>7 3 While attuned to this item, whenever you make a saving throw against a spell that deals Force damage, roll an additional d4 and subtract that value from the result.</t>
  </si>
  <si>
    <t>72 While attuned to this item, whenever you make a saving throw against a spell that deals Radiant damage, roll an additional d4 and subtract that value from the result.</t>
  </si>
  <si>
    <t>71 While attuned to this item, whenever you make a saving throw against a spell that deals Necrotic damage, roll an additional d4 and subtract that value from the result.</t>
  </si>
  <si>
    <t>70 While attuned to this item, whenever you make a saving throw against a spell that deals Poison damage, roll an additional d4 and subtract that value from the result.</t>
  </si>
  <si>
    <t>69 While attuned to this item, whenever you make a saving throw against a spell that deals Acid damage, roll an additional d4 and subtract that value from the result.</t>
  </si>
  <si>
    <t>68 While attuned to this item, whenever you make a saving throw against a spell that deals Lightning damage, roll an additional d4 and subtract that value from the result.</t>
  </si>
  <si>
    <t>67 While attuned to this item, whenever you make a saving throw against a spell that deals Thunder damage, roll an additional d4 and subtract that value from the result.</t>
  </si>
  <si>
    <t>66 While attuned to this item, whenever you make a saving throw against a spell that deals Cold damage, roll an additional d4 and subtract that value from the result.</t>
  </si>
  <si>
    <t>65 While attuned to this item, whenever you make a saving throw against a spell that deals Fire damage, roll an additional d4 and subtract that value from the result.</t>
  </si>
  <si>
    <t>64 While attuned to this item, whenever you make a saving throw against a spell that deals Arcane damage, roll an additional d4 and subtract that value from the result.</t>
  </si>
  <si>
    <t>63 While attuned to this item, if an enemy casts a damaging spell that would affect you, subtract 1 from the result of your saving throw.</t>
  </si>
  <si>
    <t>62 While attuned to this item, whenever you are affected by a healing spell, a random enemy within 30 ft. heals for that same amount.</t>
  </si>
  <si>
    <t>61 While attuned to this item, whenever you roll a 1 in combat, a rune appears on the ground beneath your feet. At the end of your turn this rune explodes, dealing 2d10 lightning damage to all friendly creatures within 5 feet of it.</t>
  </si>
  <si>
    <t>60 While attuned to this item, whenever you roll for initiative, roll a d4. On a result of 1, this item unleashes an uncontrollable surge of energy. A random enemy within 200 ft. comes under the effects of the Mirror Image spell for 1 minute.</t>
  </si>
  <si>
    <t>5 9 While attuned to this item, whenever you roll for initiative, roll a d4. On a result of 1, this item unleashes an uncontrollable surge of energy. A random enemy within 200 ft. becomes blessed for 1 minute.</t>
  </si>
  <si>
    <t>58 While attuned to this item, whenever you roll for initiative, roll a d4. On a result of 1, this item unleashes an uncontrollable surge of energy. A random enemy within 200 ft. gain +4 to their highest stat for 1 minute.</t>
  </si>
  <si>
    <t>5 7 While attuned to this item, whenever you roll for initiative, roll a d4. On a result of 1, this item unleashes an uncontrollable surge of energy. A random enemy within 200 ft. gains 4d6 temporary hit points for 1 minute.</t>
  </si>
  <si>
    <t>5 6 While attuned to this item, whenever you roll for initiative, roll a d4. On a result of 1, a Grease spell is cast under your feet with a radius of 10 ft.</t>
  </si>
  <si>
    <t>5 5 While attuned to this item, whenever you roll for initiative, roll a d4. On a result of 1, you are affected by a Reduce spell for the first three rounds of combat.</t>
  </si>
  <si>
    <t>54 While attuned to this item, whenever you roll for initiative, roll a d4. On a result of 1, a Wall of Fire springs up around you and lasts for three rounds.</t>
  </si>
  <si>
    <t>5 3 While attuned to this item, whenever you roll for initiative, roll a d4. On a result of 1, you feel the burden of this item's power take its toll on you. You cannot take reactions or bonus actions for the first three rounds of combat.</t>
  </si>
  <si>
    <t>5 2 While attuned to this item, whenever you roll for initiative, roll a d4. On a result of 1, this item demands power. Your highest stat to become 10 for the first two rounds of combat.</t>
  </si>
  <si>
    <t>5 1 While attuned to this item, whenever you roll for initiative, roll a d4. On a result of 1, this item gives off discharges of power this encounter. Any friendly creature within 10 ft. of you at the end of your turn takes 1d6 force damage.</t>
  </si>
  <si>
    <t>50 While attuned to this item, whenever you roll for initiative, roll a d4. On a result of 1, your legs go numb with fear. For the first three rounds of combat your movement speed is halved and you cannot take the dash action.</t>
  </si>
  <si>
    <t>49 While attuned to this item, whenever you roll for initiative, roll a d4. On a result of 1, you are hit by a stroke of bad luck. During this encounter, enemies roll an additional d4 damage whenever that successfully attack you.</t>
  </si>
  <si>
    <t>48 While attuned to this item, whenever you roll for initiative, roll a d4. On a result of 1, during this encounter, whenever you deal damage, roll an additional d4 and subtract that value from the total.</t>
  </si>
  <si>
    <t>47 While attuned to this item, whenever you roll for initiative, roll a d4. On a result of 1, you become captivated by this item. During the first round of combat, you may take no actions.</t>
  </si>
  <si>
    <t>46 While attuned to this item, whenever you roll for initiative, roll a d4. On a result of 1, you are hit by a wave of sickness. You are considered poisoned for the first two rounds of this encounter.</t>
  </si>
  <si>
    <t>45 While attuned to this item, whenever you roll for initiative, roll a d4. On a result of 1, you are hit by a stroke of bad luck. You are under the effects of the bane spell for the first three rounds of this encounter.</t>
  </si>
  <si>
    <t>44 While attuned to this item, when you roll a 1 for initiative. A white dragon wyrmling will appear and help the enemy in combat.</t>
  </si>
  <si>
    <t>43 While attuned to this item, when you roll a 1 for initiative. A green dragon wyrmling will appear and help the enemy in combat.</t>
  </si>
  <si>
    <t>42 While attuned to this item, when you roll a 1 for initiative. A black dragon wyrmling will appear and help the enemy in combat.</t>
  </si>
  <si>
    <t>41 While attuned to this item, when you roll a 1 for initiative. A red dragon wyrmling will appear and help the enemy in combat.</t>
  </si>
  <si>
    <t>40 While attuned to this item, when you roll a 1 for initiative. A blue dragon wyrmling will appear and help the enemy in combat.</t>
  </si>
  <si>
    <t>39 While attuned to this item, you are easily scared. You get -2 to any Wisdom saving throws against becoming frightened.</t>
  </si>
  <si>
    <t>38 While attuned to this item, Whenever an enemy rolls a natural 1 against you, it is a hit rather than a miss.</t>
  </si>
  <si>
    <t>37 While attuned to this item, for the first hour after finishing a long rest, your movement speed is halved as this item drains your energy.</t>
  </si>
  <si>
    <t>36 While attuned to this item, when an enemy critically hits you, you take 1d10 additional damage of that type.</t>
  </si>
  <si>
    <t>3 5 While attuned to this item, your AC is reduced by 1 while an enemy is within 5 ft. of you.</t>
  </si>
  <si>
    <t>34 While attuned to this item, your critical hits cause backlash damage. On a critical hit you take damage equal to your proficiency bonus.</t>
  </si>
  <si>
    <t>disadvantage, reduce the value of the lower dice by 2.</t>
  </si>
  <si>
    <t>3 3 While attuned to this item, whenever you roll with</t>
  </si>
  <si>
    <t>32 While attuned to this item, the DC for your death saving throws become 1 2.</t>
  </si>
  <si>
    <t>31 While attuned to this item, reduce the damage of all of your critical hits by 7.</t>
  </si>
  <si>
    <t>30 While attuned to this item, when you take poison damage, it deals an extra 4 damage to you.</t>
  </si>
  <si>
    <t>29 While attuned to this item, when you take acid damage, it deals an extra 4 damage to you.</t>
  </si>
  <si>
    <t>28 While attuned to this item, when you take force damage, it deals an extra 4 damage to you.</t>
  </si>
  <si>
    <t>27 While attuned to this item, when you take psychic damage, it deals an extra 4 damage to you.</t>
  </si>
  <si>
    <t>26 While attuned to this item, when you take radiant damage, it deals an extra 4 damage to you.</t>
  </si>
  <si>
    <t>necrotic damage, it deals an extra 4 damage to you.</t>
  </si>
  <si>
    <t>2 5 While attuned to this item, when you take</t>
  </si>
  <si>
    <t>24 While attuned to this item, when you take thunder damage, it deals an extra 4 damage to you.</t>
  </si>
  <si>
    <t>23 While attuned to this item, when you take lightning damage, it deals an extra 4 damage to you.</t>
  </si>
  <si>
    <t>22 While attuned to this item, when you take cold damage, it deals an extra 4 damage to you.</t>
  </si>
  <si>
    <t>21 While attuned to this item, when you take fire damage, it deals an extra 4 damage to you.</t>
  </si>
  <si>
    <t>20 While attuned to this item, stabbing attacks deal an extra 3 damage to you.</t>
  </si>
  <si>
    <t>deal an extra 3 damage to you.</t>
  </si>
  <si>
    <t>1 9 While attuned to this item, bludgeoning attacks</t>
  </si>
  <si>
    <t>100 While attuned to this item, all 2's on your damage die count as 1 's 18 While attuned to this item, slashing attacks deal an extra 3 damage to you.</t>
  </si>
  <si>
    <t>99 While attuned to this item, you become terrified at the sight of your own reflection. 17 While attuned to this item, all enemy attacks deal an additional 1 damage to you.</t>
  </si>
  <si>
    <t xml:space="preserve">98 While attuned to this item, occasionally a live wasp will find its way into your water flask.  </t>
  </si>
  <si>
    <t xml:space="preserve">  16 While attuned to this item, your tongue is heavy in your mouth.When you make a Charisma saving throw, roll a an additional d4 and subtracts that amount from the result.</t>
  </si>
  <si>
    <t xml:space="preserve">97 While attuned to this item, you are compelled to make a wager on every fight.  </t>
  </si>
  <si>
    <t xml:space="preserve">96 While attuned to this item, you have hour long fits of the hiccups multiple times a day.  </t>
  </si>
  <si>
    <t xml:space="preserve">  1 5 While attuned to this item, your memory seems to slip. When you make a Intelligence saving throw, roll a an additional d4 and subtracts that amount from the result.</t>
  </si>
  <si>
    <t>95 While attuned to this item, all water turns to alcohol as soon as it touches your lips.  from the result.</t>
  </si>
  <si>
    <t xml:space="preserve">94 While attuned to this item, all alcohol turns to water as soon as it touches your lips.  </t>
  </si>
  <si>
    <t xml:space="preserve">  14 While attuned to this item, your head is constantly cloudy. When you make a Wisdom saving throw, roll a an additional d4 and subtracts that amount</t>
  </si>
  <si>
    <t xml:space="preserve">93 While attuned to this item, you have an incredible terror of frogs and toads.  </t>
  </si>
  <si>
    <t xml:space="preserve">  13 While attuned to this item, your limbs feel numb.When you make a Dexterity saving throw, roll a an additional d4 and subtracts that amount from the result.</t>
  </si>
  <si>
    <t xml:space="preserve">92 While attuned to this item, you are afraid of lightning. Roll a DC 1 5 Wisdom save to see if you can work up the courage to travel on such days. On a fail, you do everything you can to stay indoors.  </t>
  </si>
  <si>
    <t xml:space="preserve">  12 While attuned to this item, your limbs feel weak. When you make a Strength saving throw, roll a an additional d4 and subtracts that amount from the result.</t>
  </si>
  <si>
    <t xml:space="preserve">91 While attuned to this item, a small snow flurry follows you around everywhere you go.  </t>
  </si>
  <si>
    <t xml:space="preserve">  11 While attuned to this item, your stomach is constantly in knots. When you make a Constitution saving throw, roll a an additional d4 and subtracts that amount from the result.</t>
  </si>
  <si>
    <t xml:space="preserve">90 While attuned to this item, whenever you swear, 1 gold disappears from your bags and appears in a jar hidden away somewhere on this plane. If you have no gold, you take 1 point of psychic damage.  </t>
  </si>
  <si>
    <t xml:space="preserve">89 While attuned to this item, you have a powerful urge to drink the blood of anything you kill.  </t>
  </si>
  <si>
    <t>88 While attuned to this item, every morning you forget your name and have to be convinced when told what it is. 10 While attuned to this item, whenever you roll a natural 1 for initiative, choose a page number between 1 2 and 314 at random. A random monster on that page of the Monster Manual escapes this item and attacks. If the creature chosen has a CR higher than the average level of your party, choose another random creature.</t>
  </si>
  <si>
    <t>87 While attuned to this item, anytime you see someone having a conversation out of earshot, you just know that they are talking about you. 9 While attuned to this item, whenever you roll a natural 1 for initiative, 2 imps appear in an empty space within 30 feet of and attack you.</t>
  </si>
  <si>
    <t xml:space="preserve">  8 While attuned to this item, whenever you roll a natural 1 for initiative, 2 cockatrices appear in an empty space within 30 feet of and attack you.</t>
  </si>
  <si>
    <t xml:space="preserve">86 While attuned to this item, you become allergic to the next food you eat. You have horrible sneezing fits when it is nearby and become poisoned for 8 hours if you eat it.  </t>
  </si>
  <si>
    <t xml:space="preserve">  7 While attuned to this item, whenever you roll a natural 1 for initiative, 1d4 bullywugs appear in an empty space within 30 feet of and attack you.</t>
  </si>
  <si>
    <t xml:space="preserve">85 While attuned to this item, you become convinced that everyone is trying to steal from you.  </t>
  </si>
  <si>
    <t xml:space="preserve">  6 While attuned to this item, whenever you roll a natural 1 for initiative, 2 bugbears appear in an empty space within 30 feet of and attack you.</t>
  </si>
  <si>
    <t xml:space="preserve">84 While attuned to this item, you are afflicted by narcolepsy. Whenever you roll a natural 1 for initiative, you fall asleep for 1 round, or until someone shakes you awake, or until someone strikes you.  </t>
  </si>
  <si>
    <t xml:space="preserve">  5 While attuned to this item, whenever you roll a natural 1 for initiative, 1d4 kobolds appear in an empty space within 30 feet of and attack you.</t>
  </si>
  <si>
    <t xml:space="preserve">83 While attuned to this item, you feel incredibly generous and will give coin to anyone in need.  </t>
  </si>
  <si>
    <t xml:space="preserve"> race. 4 While attuned to this item, you regain two less hit die than normal during a long rest.</t>
  </si>
  <si>
    <t>82 While attuned to this item, you develop an intolerant mindset towards members of a random 3 While attuned to this item, your maximum health is reduced by an amount equal to your level.</t>
  </si>
  <si>
    <t xml:space="preserve">  2 While attuned to this item, whenever you roll a natural 1 in combat, the target you were attacking gets an attack of opportunity against you if able.</t>
  </si>
  <si>
    <t xml:space="preserve">81 While attuned to this item, you become convinced that you are being stalked by a ghost. You cannot sleep on your own or without a light or you will gain a level of exhaustion.  </t>
  </si>
  <si>
    <t xml:space="preserve">  1 While attuned to this item, you movement speed is reduced by 5 ft.</t>
  </si>
  <si>
    <t>80 While attuned to this item, you perceive the voices of everyone around you as if they were speaking in monotone. d100 Effect (Medium Detrimental)</t>
  </si>
  <si>
    <t>d100 Effect (Lesser Detrimental) MEDIUM DETRIMENTAL EFFECTS</t>
  </si>
  <si>
    <t>79 While attuned to this item, you become convinced that the next enemy you encounter is a long, lost childhood friend.</t>
  </si>
  <si>
    <t>78 While attuned to this item, you are occasionally struck by powerful needs to itch locations that you cannot reach.</t>
  </si>
  <si>
    <t>77 While attuned to this item, no matter how sneaky you attempt to be, you always seem to leave footprints in your wake.</t>
  </si>
  <si>
    <t>76 While attuned to this item, whenever you kill a creature, its body explodes shortly afterward.</t>
  </si>
  <si>
    <t>go to bed, this item transforms into a pack of bats and flies off into the night. They return at first light and reform the item.</t>
  </si>
  <si>
    <t>7 5 While attuned to this item, every night when you</t>
  </si>
  <si>
    <t>74 While attuned to this item, you become sickened for one round after killing a creature as you are filled with disgust by what you have done.</t>
  </si>
  <si>
    <t>73 This item has a map inscribed upon it. It will lead you to a trap planted by local bandits.</t>
  </si>
  <si>
    <t>72 While attuned to this item, you now speak with a random foreign accent. Some NPCs have a hard time understanding you.</t>
  </si>
  <si>
    <t>71 While attuned to this item, you lose the ability to smell.</t>
  </si>
  <si>
    <t>70 While attuned to this item, your weight increases by 1d4 x 10 pounds.</t>
  </si>
  <si>
    <t>69 While attuned to this item, torches burn but produce no light while you are holding them.</t>
  </si>
  <si>
    <t>68 While attuned to this item, any food that you carry on your body goes bad at ten times the normal rate.</t>
  </si>
  <si>
    <t>67 While attuned to this item, a flumph follows you around, occasionally unleashing a spray of stench at nearby players. If you kill the flumph it will return at dawn the next day.</t>
  </si>
  <si>
    <t>66 While attuned to this item, on rainy days you feel as sad as the weather is gloomy.</t>
  </si>
  <si>
    <t>convinced this is an item directly affected by divine intervention. You shall allow no harm to come to it.</t>
  </si>
  <si>
    <t>6 5 While attuned to this item, you are absolutely</t>
  </si>
  <si>
    <t>64 While attuned to this item, you often find stray kittens that only wish they had a home. They will love you dearly, but every night when you go to bed the kitten disappears and only a furball is left in its wake.</t>
  </si>
  <si>
    <t>63 While attuned to this item, water you drink tastes like foul wine.</t>
  </si>
  <si>
    <t>62 While attuned to this item, all coins look like copper to you.</t>
  </si>
  <si>
    <t>61 While attuned to this item, if you are a male your beard hair falls out and you can no longer grow one. If you are female, you begin growing a beard.</t>
  </si>
  <si>
    <t>60 While attuned to this item, you sweat profusely constantly. You have disadvantage on climb checks but advantage on escaping from grapples.</t>
  </si>
  <si>
    <t>5 9 While attuned to this item, you always feel hot, even in the middle of winter.</t>
  </si>
  <si>
    <t>58 While attuned to this item, you always feel cold, even in the hottest of temperatures.</t>
  </si>
  <si>
    <t>5 7 While attuned to this item, you feel homesick as soon as you leave town. You must sleep with a stuffed animal or similar reminder or you gain a level of exhaustion when you wake.</t>
  </si>
  <si>
    <t>56 While attuned to this item, whenever an enemy hits you with a critical strike, you wet yourself.</t>
  </si>
  <si>
    <t>5 5 While attuned to this item, whenever an enemy hits you with a critical strike, roll a DC 10 Wisdom save. On a fail, you become frightened of your target. You may repeat this save at the end of each of your turns.</t>
  </si>
  <si>
    <t>54 While attuned to this item, whenever you roll a natural 1 on a ranged attack, your projectile turns to confetti before reaching the target. They see this as mockery and will attempt to slay you.</t>
  </si>
  <si>
    <t>5 3 While attuned to this item, whenever you roll a natural 1 in combat, your weapon turns into a large fish for the next round. It deals 1d2 bludgeoning damage to enemies. You maintain proficiency with the weapon while in this state.</t>
  </si>
  <si>
    <t>52 While attuned to this item, whenever you roll a natural 1 in combat, you move down one step on the initiative list as you grow distracted by this item's beauty.</t>
  </si>
  <si>
    <t>5 1 While attuned to this item, small wild creatures fear you.</t>
  </si>
  <si>
    <t>50 Reroll on the table twice, excluding this result.</t>
  </si>
  <si>
    <t>49 While attuned to this item, you assume any liquid you drink has been poisoned by an unknown enemy and must be carefully examined before consumed.</t>
  </si>
  <si>
    <t>48 While attuned to this item, all food you eat tastes like chicken and every beverage like water.</t>
  </si>
  <si>
    <t>47 While attuned to this item, anytime there is an explosion near you, you become filled with fear. Make a DC 5 Wisdom save or spend your next turn running away terrified.</t>
  </si>
  <si>
    <t>46 While attuned to this item, fish are strangely drawn to you when in water. They make swimming especially difficult for you and your swim speed is cut in half.</t>
  </si>
  <si>
    <t>45 While attuned to this item, you have an illogical fear of fish and will avoid going into the water if at all possible.</t>
  </si>
  <si>
    <t>44 While attuned to this item, all members of a randomly determined race all look the same to you.</t>
  </si>
  <si>
    <t>43 While attuned to this item, you cannot discern your enemy's weapons. Hostile enemies seem to always be wielding logs of various sizes.</t>
  </si>
  <si>
    <t>42 While attuned to this item, you become colorblind.</t>
  </si>
  <si>
    <t>41 While attuned to this item, you have an overwhelming urge to throw yourself into fires. Whenever you come within 10 feet of one, make a DC 5 Wisdom save or give in to your urges.</t>
  </si>
  <si>
    <t>40 While attuned to this item, whenever you approach a cliff, you have an overwhelming urge to jump. Make a DC 5 Wisdom check or follow through with this desire.</t>
  </si>
  <si>
    <t>39 While attuned to this item, you can only sleep in the company of others. You need someone within arms length or you cannot fall asleep except through magical means.</t>
  </si>
  <si>
    <t>38 While attuned to this item, you refuse to let it out of your sight. If it is more than ten feet from you, you have disadvantage on all rolls.</t>
  </si>
  <si>
    <t>3 7 While attuned to this item, you fall madly in love with the next new person you meet that fits your sexual preferences.</t>
  </si>
  <si>
    <t>36 While attuned to this item, you have to use the bathroom three times as often.</t>
  </si>
  <si>
    <t>3 5 While attuned to this item, you think all food except the last thing you ate before becoming attuned to this item tastes vile.</t>
  </si>
  <si>
    <t>34 While attuned to this item, you are convinced the sun rises in the west and sets in the east.</t>
  </si>
  <si>
    <t>3 3 While attuned to this item, you constantly confuse your left from your right.</t>
  </si>
  <si>
    <t>32 While attuned to this item, you gain an additional random character flaw from your background's list of options.</t>
  </si>
  <si>
    <t>Soldiers and always assume they are lying to you.</t>
  </si>
  <si>
    <t>3 1 While attuned to this item, you no longer trust</t>
  </si>
  <si>
    <t>30 While attuned to this item, you no longer trust Lords and always assume they are lying to you.</t>
  </si>
  <si>
    <t>29 While attuned to this item, you no longer trust Guards and always assume they are lying to you.</t>
  </si>
  <si>
    <t>28 While attuned to this item, you no longer trust Warlocks and always assume they are lying to you. This does not apply to your party members.</t>
  </si>
  <si>
    <t>27 While attuned to this item, you no longer trust Monks and always assume they are lying to you. This does not apply to your party members.</t>
  </si>
  <si>
    <t>26 While attuned to this item, you no longer trust Druids and always assume they are lying to you. This does not apply to your party members.</t>
  </si>
  <si>
    <t>Wizards and always assume they are lying to you. This does not apply to your party members.</t>
  </si>
  <si>
    <t>2 5 While attuned to this item, you no longer trust</t>
  </si>
  <si>
    <t>24 While attuned to this item, you no longer trust Sorcerers and always assume they are lying to you. This does not apply to your party members.</t>
  </si>
  <si>
    <t>2 3 While attuned to this item, you no longer trust Paladins and always assume they are lying to you. This does not apply to your party members.</t>
  </si>
  <si>
    <t>22 While attuned to this item, you no longer trust Rogues and always assume they are lying to you. This does not apply to your party members.</t>
  </si>
  <si>
    <t>21 While attuned to this item, you no longer trust Fighters and always assume they are lying to you. This does not apply to your party members.</t>
  </si>
  <si>
    <t>20 While attuned to this item, you no longer trust Clerics and always assume they are lying to you. This does not apply to your party members.</t>
  </si>
  <si>
    <t>1 9 While attuned to this item, you no longer trust Barbarians and always assume they are lying to you. This does not apply to your party members.</t>
  </si>
  <si>
    <t>18 While attuned to this item, you no longer trust Bards and always assume they are lying to you. This does not apply to your party members.</t>
  </si>
  <si>
    <t>1 7 While attuned to this item, you no longer trust Bartenders and always assume they are lying to you.</t>
  </si>
  <si>
    <t>16 While attuned to this item, you must eat twice the normal amount of food and you always feel hungry.</t>
  </si>
  <si>
    <t>1 5 While attuned to this item, all instruments within 50 ft. of you sound out of tune when played.</t>
  </si>
  <si>
    <t>14 While attuned to this item, you snore incredibly loudly every night no matter how or where you sleep.</t>
  </si>
  <si>
    <t>1 3 While attuned to this item, all domesticated animals are terrified of you.</t>
  </si>
  <si>
    <t>12 While attuned to this item, slugs make their way to you and crawl on your face while you sleep.</t>
  </si>
  <si>
    <t>11 While attuned to this item, all chickens stalk you with violent intentions, striking when they feel their numbers are great enough to overcome you.</t>
  </si>
  <si>
    <t>10 While attuned to this item, you somehow manage to burn any food you try to cook.</t>
  </si>
  <si>
    <t>9 While attuned to this item, all nearby allies have terrible nightmares when you are sleeping within 50 ft. of them. They require an extra hour of rest each night.</t>
  </si>
  <si>
    <t>8 While attuned to this item, you have terrible nightmares every night. You require an extra hour ofsleep to become fully rested.</t>
  </si>
  <si>
    <t>7 While attuned to this item, all non-magical flames within 30 feet of you are extinguished.</t>
  </si>
  <si>
    <t>6 While attuned to this item, birds will aim for you when evacuating their bowels.</t>
  </si>
  <si>
    <t>5 While attuned to this item, you seem to have the worst luck. You can never win at games of chance.</t>
  </si>
  <si>
    <t>4 While attuned to this item, no NPCs think any of your jokes are funny.</t>
  </si>
  <si>
    <t>3 While attuned to this item, a ferret will occasionally show up at night and steal 1d4 gold from you. if you attempt to catch or harm the ferret ,it disappears with a poof of smoke.</t>
  </si>
  <si>
    <t>2 While attuned to this item, bartenders charge you twice as much for alcohol and rooms.</t>
  </si>
  <si>
    <t>1 While attuned to this item, during rainstorms, frogs will fall out of the sky and batter you, occasionally exploding on impact.</t>
  </si>
  <si>
    <t>d100 Effect (Lesser Detrimental)</t>
  </si>
  <si>
    <t>100 This item holds 3 wishes.</t>
  </si>
  <si>
    <t>99 This item holds 2 wishes.</t>
  </si>
  <si>
    <t>98 This item holds 1 wish.</t>
  </si>
  <si>
    <t>97 This item contains three 8th level spells. Roll on the Wizard's spell table three times. This item allows the user to cast one of the spells from that list using their highest stat as the spellcasting modifier. This ability can only be used once a day.</t>
  </si>
  <si>
    <t>96 While attuned to this item, whenever you roll with advantage, roll three dice instead of two.</t>
  </si>
  <si>
    <t>9 5 Your proficiency bonus is increased by 1.</t>
  </si>
  <si>
    <t>94 While attuned to this item, you gain proficiency in three skills of your choice. This choice of skills cannot be altered even if you become unbound to this weapon.</t>
  </si>
  <si>
    <t>93 This item loses all negative detriments above the lesser tier. If this item has no detriments, roll on this table again.</t>
  </si>
  <si>
    <t>92 This item has a small vial attached to it filled with midnight black liquid. The contents of this vial acts as Oil of Sharpness for any weapon the person this item is attuned to wields. The contents of this vial are restored every dawn as long as someone is attuned to it.</t>
  </si>
  <si>
    <t>91 This item has a small vial attached to it filled with a deep yellow liquid. Consuming the contents of this potion gives the benefits of a Potion of Giant's Strength. The contents of this vial are restored every dawn as long as the item is attuned to someone. The type of giant is randomly selected each morning.</t>
  </si>
  <si>
    <t>90 This item has two small vials attached to it filled with a bright red liquid. These vials act as Potions of Supreme Healing. The contents of these vials are restored every dawn as long as this item is attuned to someone.</t>
  </si>
  <si>
    <t>89 While attuned to this item, all of your attributes scores are increased by 1.</t>
  </si>
  <si>
    <t>88 While attuned to this item, you have resistance to damage from spells.</t>
  </si>
  <si>
    <t>87 While attuned to this item, you gain the effects of an luon Stone of your choosing every morning when you wake.</t>
  </si>
  <si>
    <t>86 This item contains the spirit of a creature of the DMs choosing of at least CR 5. Once per day, you may call upon that creature to come forth and fight on your behalf for up to one minute. You may use your bonus action to give specific commands to this creature and it will execute them to the best of its ability.</t>
  </si>
  <si>
    <t>85 While attuned to this item, you are filled with the spirit of an ancient dragon. You gain the ability to use the breath weapon of a random adult dragon twice per day. You may only use this ability once per short rest.</t>
  </si>
  <si>
    <t>84 The first time you become attuned to this item, you hear a voice in your head ask: "Choose your enemy." Whenever you fight any enemy that shares a type with the chosen enemy, your attacks deal 3d6 extra damage. Additionally, this item glows whenever any creature of that type is near and you have resistance to all attacks made by creatures of that type. The chosen enemy persists even if attuned to someone else.</t>
  </si>
  <si>
    <t>83 While attuned to this item, treasure erupts from enemies you kill with a CR of 3 or greater. Dealing the killing blow to an opponent causes 4d4 gems to burst forth, each worth 10g. Whenever you kill an enemy with a critical hit, roll 1 6d4 instead.</t>
  </si>
  <si>
    <t>82 While attuned to this item, whenever you roll for initiative roll a d4. On a result of 4, a young Bronze Dragon appears to help you in combat.</t>
  </si>
  <si>
    <t>81 While attuned to this item, whenever you roll for initiative roll a d4. On a result of 4, a young Silver Dragon appears to help you in combat.</t>
  </si>
  <si>
    <t>80 While attuned to this item, whenever you roll for initiative roll a d4. On a result of 4, a young Copper Dragon appears to help you in combat.</t>
  </si>
  <si>
    <t>79 While attuned to this item, whenever you roll for initiative roll a d4. On a result of 4, a young Brass Dragon appears to help you in combat.</t>
  </si>
  <si>
    <t>78 While attuned to this item, whenever you roll for initiative roll a d4. On a result of 4, a young Gold Dragon appears to help you in combat.</t>
  </si>
  <si>
    <t>77 While attuned to this item, you may sprout a set of adamantine claws as a bonus action. These claws are considered a finesse weapon and deal 1d8 + Dex damage. These claws are nearly indestructible and can pierce through most other metals. When retracted, these claws are invisible.</t>
  </si>
  <si>
    <t>76 While attuned to this item, whenever you score a critical hit you deal an additional 21 damage. Additionally, whenever you land a critical hit, roll an additional dice. If the result of the second die is an 17 or higher, you destroy a piece of the target's body (to be randomly determined at the time of the attack)</t>
  </si>
  <si>
    <t>7 5 While attuned to this item, you cannot be blinded, deafened, petrified, or stunned.</t>
  </si>
  <si>
    <t>74 While attuned to this item, you overcome all enemy damage resistances. Enemies with immunities have resistance to your damage instead.</t>
  </si>
  <si>
    <t>7 3 While attuned to this item, whenever you take the dodge action, you get a single counterattack against every enemy that attacks you. Whenever you take the dash action, you may also make an attack or cast a spell of third level or lower.</t>
  </si>
  <si>
    <t>72 This item has 2 charges. You may expend 1 charge to cast conjure elemental from it, declaring the type of elemental at the time of casting. You may only control a single elemental at a time. This item regains all charges at dawn.</t>
  </si>
  <si>
    <t>71 This item has 2 charges. You may use one charge to cast Time Stop. This item regains 1 charge at dawn.</t>
  </si>
  <si>
    <t>70 This item has 9 charges. You may expend 1 charge to cast Hold Person (DC 1 7), 2 charges to cast Hold Monster (DC 1 7), 2 charges to cast the Polymorph spell (save DC 1 7), 4 charges to cast Dominate Person (save DC 1 7), and 4 to cast Geas (save DC 1 7). This item regains 2d4 + 1 charges each dawn.</t>
  </si>
  <si>
    <t>69 While attuned to this item, you may use your bonus action to infuse an enemy within 10 ft. with deadly energy. The next time that creature is dealt damage within 1 minute, the energy detonates, dealing 3d10 force damage.</t>
  </si>
  <si>
    <t>68 While attuned to this item, you have advantage on saving throws against spells that target you specifically. Additionally, if you roll a natural 20 for the save and the spell is of 7th level or lower, that spell is reflected back to the caster.</t>
  </si>
  <si>
    <t>67 While attuned to this item, if you start your turn with at least 1 hit point, you regain 1d10 hit points.</t>
  </si>
  <si>
    <t>66 While attuned to this item, whenever you move your full speed on a turn, this item unleashes a burst of energy. You may make a ranged attack against an enemy within 50 ft as a bonus action using your primary attribute. On a hit, a blast of power bursts forth dealing 4d6 + half your level lightning damage.</t>
  </si>
  <si>
    <t>65 While attuned to this item, one piece of platinum explodes out of this item for every point of damage you deal to enemies of at least CR 3.</t>
  </si>
  <si>
    <t>64 While attuned to this item, your walking speed increases by 30 ft. Additionally, you may use a bonus action to take a Dash or Disengage. Once you do so, you can't use this ability again until you start another encounter.</t>
  </si>
  <si>
    <t>63 While attuned to this item, you have resistance to bludgeoning, piercing, and slashing damage.</t>
  </si>
  <si>
    <t>62 While attuned to this item, every friendly character within 100 ft. of you is considered to be under the effects of a Bless spell at all times.</t>
  </si>
  <si>
    <t>61 When you become attuned to this item, roll two d20s (Reroll on a result of 1 or 20). As long as you are attuned to this item, whenever you roll one of the displayed values on an attack roll, it is considered a critical hit. These two numbers cannot be changed even if the item becomes attuned to someone else.</t>
  </si>
  <si>
    <t>60 While attuned to this item, your natural 1s are considered to be natural 20s.</t>
  </si>
  <si>
    <t>59 While attuned to this item, your maximum health becomes equal to what it would be if you rolled the maximum value for each health roll.</t>
  </si>
  <si>
    <t>58 While attuned to this item, you gain an additional feat of your choice.</t>
  </si>
  <si>
    <t>5 7 While attuned to this item, you stop aging and you no longer need food to live. You are immune to any effect that would age you and you cannot die from old age. You are also immune to petrification and disease.</t>
  </si>
  <si>
    <t>56 While attuned to this item, when enemies move within 30 ft. of you they must make a Will save or become frightened. This effect's DC is equal to 8 + your Proficiency bonus + your Charisma bonus. A strange shadowy aura surrounds this item.</t>
  </si>
  <si>
    <t>5 5 While attuned to this item, you may have your attacks instantly kill any enemy with hit points less than twice your level.</t>
  </si>
  <si>
    <t>54 While attuned to this item, you may use your bonus action to mark an enemy for 1 minute. While marked, you have advantage on all attacks rolls against that target and your attacks deal an additional 3d6 damage. Attacks against any other enemies are made with disadvantage. This mark is only removed after 1 minute or when the marked target dies and you may only have one target marked at a time.</t>
  </si>
  <si>
    <t>5 3 While attuned to this item, you may use your action to launch an ethereal chain at a foe within 30 ft. You choose "At bay" or "At my mercy". If you choose At Bay, that target must pass a DC 20 Strength check to move closer to you and any movement they make is considered difficult terrain. If you choose At My Mercy, the opponent cannot move more than 30 ft. from you and any movement they make will drag you along with them. You may dismiss the chain at any time.</t>
  </si>
  <si>
    <t>52 While attuned to this item, whenever you roll for initiative, you may gain temporary hit points equal to the difference between your maximum and current hit points or equal to your level, whichever is higher.</t>
  </si>
  <si>
    <t>5 1 While attuned to this item, you have a fly speed of 40 ft. and a swim speed of 40 ft.</t>
  </si>
  <si>
    <t>50 While attuned to this item, whenever you roll for initiative roll an additional d4. On a result of 4, you become an avatar of this item's power. It melds with your body and you gain physical characteristics that match its type. During this encounter, your armor and flesh becomes hard as diamond. Your AC is set to 22 and you gain proficiency in all saving throws.</t>
  </si>
  <si>
    <t>49 While attuned to this item, whenever you roll for initiative roll an additional d4. On a result of 4, you become an avatar of this item's power. It melds with your body and you gain physical characteristics that match its type. During this encounter, you gain a flight speed of 60 ft, you gain the FlyBy feature, and all of your attacks have their damage increased by half your level.</t>
  </si>
  <si>
    <t>48 While attuned to this item, whenever you roll for initiative roll an additional d4.On a result of 4, you become an avatar of this item's power. It melds with your body and you gain physical characteristics that match its type. During this encounter, all of your attributes become 20 unless they are already higher.</t>
  </si>
  <si>
    <t>47 While attuned to this item, whenever you roll for initiative roll an additional d4. On a result of 4, you become an avatar of this item's power. It melds with your body and you gain physical characteristics that match its type. During this encounter, your highest stat is increased to 30.</t>
  </si>
  <si>
    <t>46 While attuned to this item, whenever you roll for initiative roll an additional d4. On a result of 4, the legendary power of this item fills you with unnatural strength. During this encounter, you may use your bonus action to curse an enemy within 60 ft. using the power of this item. That target has disadvantage on any actions they take on their next turn.</t>
  </si>
  <si>
    <t>45 While attuned to this item, whenever you roll for initiative roll an additional d4. On a result of 4, the legendary power of this item fills you with unnatural strength. During this encounter, you may use your bonus action to inspire yourself or an ally within 60 ft. with power. That creature has advantage on any actions they take on their next turn.</t>
  </si>
  <si>
    <t>44 While attuned to this item, whenever you roll for initiative roll an additional d4. On a result of 4, the legendary power of this item fills you with unnatural strength. During this encounter, you may use your bonus action to throw your weapon at an enemy within 60 ft. Make an attack roll using your primary stat. On a hit, you deal 4d10 damage + half your level damage to that enemy of the appropriate damage type and your weapon instantly returns to your hand.</t>
  </si>
  <si>
    <t>43 While attuned to this item, whenever you roll for initiative roll an additional d4. On a result of 4, the legendary power of this item fills you with unnatural strength. During this encounter, you may use your bonus action to heal yourself or any ally up to 60 ft away for an amount equal to your level.</t>
  </si>
  <si>
    <t>42 While attuned to this item, whenever you roll for initiative roll an additional d4. On a result of 4, you feel a stroke of luck sweep over you. You have advantage on all attacks and saving throws during this encounter.</t>
  </si>
  <si>
    <t>41 While attuned to this item, whenever you roll for initiative roll an additional d4. On a result of 4 you feel a stroke of luck sweep over you. During this encounter, you have resistance to all damage and may use up to two bonus actions and reactions on each of your turns.</t>
  </si>
  <si>
    <t>40 While attuned to this item, whenever you roll for initiative roll an additional d4. On a result of 4 you feel a stroke of luck sweep over you. During this encounter, your critical hit threshold become 1 5¬20.</t>
  </si>
  <si>
    <t>39 While attuned to this item, whenever you roll for initiative roll an additional d4. On a result of 4 you feel a stroke of luck sweep over you. During this encounter, your damage dice with melee and ranged weapon attacks are maximized this combat. You roll an additional 50% damage dice for all of your spells.</t>
  </si>
  <si>
    <t>38 While attuned to this item, you gain resistance to all elemental damage. If you already have resistance to an element, you become immune instead.</t>
  </si>
  <si>
    <t>37 While attuned to this item, you have advantage on all saving throws against spells and magical effects.</t>
  </si>
  <si>
    <t>36 While attuned to this item, increase two random attributes by 2. These values can exceed 20.</t>
  </si>
  <si>
    <t>3 5 Once per day you may spend 10 minutes to summon up to a dozen Large sized flying creatures. These can be Griffons, Wyverns, Eagles, etc... These creatures follow your orders for travel but will not aid in combat. After ten hours, or when dismissed, the creatures will slowly fade away over one minute.</t>
  </si>
  <si>
    <t>34 This item has 5 charges. You may use your action and expend a charge to summon a trap into existence at a location you can see within 120 ft. You may create a 10 ft. by 10 ft. spike trap in the ground. Any enemies in this area must make a DC 1 6 Dexterity saving throw or fall ten feet, taking 3d10 piercing damage. You may summon a 10 ft. x 10 ft. Poison Dart Wall. Any enemy within 30 ft. of this wall must make a DC 1 6 Dexterity saving throw or take 2d6 piercing damage and 2d10 poison damage as darts impale them. You may summon a 10 ft. x 10 ft. wide boulder. Enemies caught in the line of the boulder must make a DC 1 6 Dexterity saving throw or take 3d10 bludgeoning damage and be knocked prone. This item's charges are restored at dawn.</t>
  </si>
  <si>
    <t>3 3 This item has 3 charges. Whenever you slay an enemy, you may expend one of these charges to bring them back as a zombie to fight on your behalf for one minute. The zombie is arisen with half of its normal max hit points. After one minute, or whenever the creature is reduced to zero hit points, it crumbles to dust. This item's charges are restored at dawn.</t>
  </si>
  <si>
    <t>32 This item has 7 charges. Whenever you hit an enemy with a melee or spell attack, you may use your bonus action and expend one of these charges to attempt to envelop the target in ice. The target must succeed on a DC 1 6 Constitution saving throw or be frozen for 1 minute. While frozen, the enemy is considered paralyzed. Attempting to freeze the same target multiple times increases the saving throw by 4 each time. Any damage dealt will cause the ice to shatter and free the target. This item's charges are restored at dawn.</t>
  </si>
  <si>
    <t>stone as you could water and have Tremorsense up to 30 ft. As a bonus action, you may grant these abilities to a willing creature you are touching for 10 minutes. You may also give this ability to a creature by force if they fail a DC 1 5 Wisdom saving throw. You may end this effect on a creature at any time.</t>
  </si>
  <si>
    <t>3 1 While attuned to this item you can move through</t>
  </si>
  <si>
    <t>30 This item has 5 charges. Whenever you hit an enemy with a damaging attack, you may expend one of those charges to force the target to make a Charisma save with DC 1 7. On a failed save, that target is teleported to a point you can see within 100 ft and takes 5d8 psychic damage. On a success, the target takes half that much damage and remains in place. This item's charges are restored at dawn.</t>
  </si>
  <si>
    <t>29 While attuned to this item, whenever you roll for initiative roll an additional d4. On a result of 4, you may summon a Earth Elemental in a free spot within 60 feet. On your turn you can use your bonus action to control this elemental. It disappears when combat ends.</t>
  </si>
  <si>
    <t>28 While attuned to this item, whenever you roll for initiative roll an additional d4. On a result of 4, you may summon a Water Elemental in a free spot within 60 feet. On your turn you can use your bonus action to control this elemental. It disappears when combat ends.</t>
  </si>
  <si>
    <t>27 While attuned to this item, whenever you roll for initiative roll an additional d4. On a result of 4, you may summon a Air Elemental in a free spot within 60 feet. On your turn you can use your bonus action to control this elemental. It disappears when combat ends.</t>
  </si>
  <si>
    <t>26 While attuned to this item, whenever you roll for initiative roll an additional d4. On a result of 4, you may summon a Fire Elemental in a free spot within 60 feet. On your turn you can use your bonus action to control this elemental. It disappears when combat ends.</t>
  </si>
  <si>
    <t>spells deal an additional 2d6 thunder damage. You also deal an additional 6d10 thunder damage on any critical hit. This item generates extra noise when striking a target or when struck and rocks crumble in your wake. On a critical hit, a blast of sound so loud that it can shatter full sized boulders erupts from this item in a concentrated blast and strikes your foe.</t>
  </si>
  <si>
    <t>2 5 While attuned to this item, your melee attacks and</t>
  </si>
  <si>
    <t>24 While attuned to this item, your melee attacks and spells deal an additional 2d6 necrotic damage. You also deal an additional 6d10 necrotic damage on any critical hit. This item appears to be decaying and on command you can cause plantlife beneath your feet to rot away. On a critical hit, a monstrosity of corpses and rotted flesh rips out of the ground and strikes your foe.</t>
  </si>
  <si>
    <t>2 3 While attuned to this item, your melee attacks and spells deal an additional 2d6 radiant damage. You also deal an additional 6d10 radiant damage on any critical hit. You grow a set of brilliantly glowing ethereal wings that extend ten feet on either side of you. On a critical hit, an angel temporarily passes into this plane and strikes the enemy with their own divine weapon.</t>
  </si>
  <si>
    <t>22 While attuned to this item, your melee attacks and spells deal an additional 2d6 psychic damage. You also deal an additional 6d10 psychic damage on any critical hit. This item whispers thoughts to you on occasion and allows you to pick up on telepathic conversations. On a critical hit, a blast of visible psychic energy flies at your enemy in the form of their greatest fear.</t>
  </si>
  <si>
    <t>21 While attuned to this item, your melee attacks and spells deal an additional 2d6 force damage. You also deal an additional 6d10 force damage on any critical hit. Small ethereal lights twirl around this item and dance around your head in the form of small comets. On a critical hit, a dozen magic missiles burst from this item and strike the victim.</t>
  </si>
  <si>
    <t>20 While attuned to this item, your melee attacks and spells deal an additional 2d6 acid damage. You also deal an additional 6d10 acid damage on any critical hit. This item drips acid that can melt through thin metals on command. On a critical hit, a wave of acid erupts out of the ground and sweeps over your enemy.</t>
  </si>
  <si>
    <t>1 9 While attuned to this item, your melee attacks and spells deal an additional 2d6 poison damage. You also deal an additional 6d10 poison damage on any critical hit. This item exudes toxic fumes into the air that drift around you in the shape of a snake. On a critical hit, this snake launches itself at the foe and forces its way into their lungs.</t>
  </si>
  <si>
    <t>18 While attuned to this item, your melee attacks and spells deal an additional 2d6 cold damage. You also deal an additional 6d10 cold damage on any critical hit. This item is coated in ice and any rainfall turns to snow in its presence. When you critically strike an enemy they are enveloped in a block of ice that soon there after shatters and sends shards exploding in all directions.</t>
  </si>
  <si>
    <t>1 7 While attuned to this item, your melee attacks and spells deal an additional 2d6 fire damage. You also deal an additional 6d10 fire damage on any critical hit. This item is constantly ablaze and your critical strikes cause your target to becomes completely enshrouded in a pillar of flame.</t>
  </si>
  <si>
    <t>16 While attuned to this item, your melee attacks and spells deal an additional 2d6 lightning damage. You also deal an additional 6d10 lightning damage on any critical hit. This item crackles with electricity and your critical strikes cause a bolt of lightning to strike from the skies and into your opponent.</t>
  </si>
  <si>
    <t>1-15 This item is +3, reroll if it already has an enhancement of equivalent or higher level. If this item is a spellcaster weapon, it instead grants +3 to your spell attack bonus and spell save DC instead.</t>
  </si>
  <si>
    <t>d100 Effect (Legendary Beneficial)</t>
  </si>
  <si>
    <t>89 While attuned to this item, treasure erupts from enemies you kill with a CR of 1 or greater. Dealing the killing blow to an opponent causes 2d4 gems to burst forth, each worth 10g. Whenever you kill an enemy with a critical hit, roll 8d4 instead.</t>
  </si>
  <si>
    <t>88 While attuned to this item, all allies within 50 ft. of you get an additional +3 to their Initiative results at the start of combat.</t>
  </si>
  <si>
    <t>While attuned to this item, you can get two uses from any potion.</t>
  </si>
  <si>
    <t>86 This item has a small vial attached to it filled with a deep blood red liquid. While you are attuned to this item, you may drink the contents of this vial and your flesh becomes as hard as steel. For the next minute, when you take non-psychic damage, reduce the amount taken by 5. The contents of this vial refill at dawn.</t>
  </si>
  <si>
    <t>100 Reroll on this table twice, ignoring this result.</t>
  </si>
  <si>
    <t>99 This item does not count towards your maximum attunement count for magic items.</t>
  </si>
  <si>
    <t>98 While attuned to this item, your lowest ability score is increased by 4.</t>
  </si>
  <si>
    <t>97 While attuned to this item, your critical strike range increases by 1.</t>
  </si>
  <si>
    <t>96 While attuned to this item, one piece of gold explodes out of this item for every point of damage you deal against enemies of at least CR 1.</t>
  </si>
  <si>
    <t>9 5 While attuned to this item, you inspire nearby allies in combat. Whenever you kill an enemy, all allies within 50 ft. gain temporary hit points equal to your Charisma modifier plus your proficiency bonus.</t>
  </si>
  <si>
    <t>94 While attuned to this item, you inspire nearby allies in combat. All friendly creatures within 100 ft. have their movement speed increased by 10 feet.</t>
  </si>
  <si>
    <t>93 While attuned to this item, after missing two attacks in a row, your third attack hits automatically.</t>
  </si>
  <si>
    <t>92 While attuned to this item, after 6 consecutive non-critical hits, your seventh attack is an automatic critical hit.</t>
  </si>
  <si>
    <t>91 While attuned to this item, whenever you are in the sunlight, your proficiency bonus is increased by 1. You may also cast Daylight once per day which activates this benefit.</t>
  </si>
  <si>
    <t>90 While attuned to this item, whenever you kill an enemy, roll a d20. On a result of 1 3-20, you gain a surge of energy and may immediately take another full turn.</t>
  </si>
  <si>
    <t>85 This item has a small vial attached to it filled with a deep shimmering white liquid. While you are attuned to this item, you may drink the contents of this vial and gain incredibly insight into your opponent's defense. When you rolls for damage with an attack or spell, roll twice and take the highest of the two rolls. The contents of this vial refill at dawn.</t>
  </si>
  <si>
    <t>84 This item has a small vial attached to it filled with a dark blue liquid. While you are attuned to this item, you may drink the contents of this vial and be filled with unnatural levels of enlightenment and strength. Their body and mind both work on levels far exceeding their normal bounds. For the next minute, their proficiency bonus is increased by 2. The contents of this vial refill at dawn.</t>
  </si>
  <si>
    <t>83 This item has a small vial attached to it filled with a neon green liquid. While you are attuned to this item, you may drink the contents of this vial and be granted supernatural sight. You gain Truesight up to 120 ft. for the next hour. Additionally while under this effect, you cannot be blinded by any means and hidden passageways glow faintly. The contents of this vial refillat dawn.</t>
  </si>
  <si>
    <t>82 This item has a small vial attached to it filled with a bright purple liquid. While you are attuned to this item, you may drink the contents of this vial and become filled with primordial power. For the next minute, enemy's weak spots glow a vibrant purple, allowing you to strike with deadly precision for maximum damage. Your critical strike threshold becomes 1 6-20 while this effect is active. The contents of this vial refill at dawn.</t>
  </si>
  <si>
    <t>1 5). You may use 5 charges to cast Cone of Cold at 5th level. You can increase the spell slot level by 1 for each additional charge you use. This item regains 2d4+1 charges each dawn.</t>
  </si>
  <si>
    <t>81 This item has 9 charges. You may use 1 charge to cast Frost Blast (Burning Hands but cold. DC 1 5). You may use 3 charges to cast Sleet Storm (DC</t>
  </si>
  <si>
    <t>80 This item has 9 charges. You may use 1 charges to cast Jump. You may use 2 charges to cast Misty Step. You may use 4 charges to cast Dimension Door. This item regains 2d4+1 charges each dawn.</t>
  </si>
  <si>
    <t>79 This item has 9 charges. You may use 1 charges to cast Shield. You may use 2 charges to cast Blur. You may use 3 charges to cast Haste. This item regains 2d4+1 charges each dawn.</t>
  </si>
  <si>
    <t>78 This item has 9 charges. You may use 2 charges to cast Invisibility. You may use 5 charges to cast Greater Invisibility. This item regains 2d4+1 charges each dawn.</t>
  </si>
  <si>
    <t>77 This item has 9 charges. You may use 1 charge to cast Cure Wounds. You can increase the spell slot level by 1 for each additional charge you use. You may use 1 charges to cast Healing Word. You can increase the spell slot level by 1 for each additional charge you use. This item regains 2d4+1 charges each dawn.</t>
  </si>
  <si>
    <t>76 This item has 7 charges. You may use 1 charge to cast Bane at first level (DC 1 5). You may use 1 charge to cast Bless at first level (DC1 5). You may expend 4 charges to cast both Bless and Bane as a single action (DC 1 5). This item regains 1d6 + 1 charges each dawn.</t>
  </si>
  <si>
    <t>7 5 This item has 7 charges. You may use 1 charge to cast Faerie Fire (DC 1 5). You may use 4 charges to cast Confusion at fourth level (DC 1 5). This item regains 1d6 + 1 charges each dawn.</t>
  </si>
  <si>
    <t>74 This item has 7 charges. You may use 1 charges to cast Color Spray (DC 1 5) at first level. You may expend additional charges to increase the power of this spell. You may use 2 charges to cast Mirror Image. You may use 3 charges to cast Slow at third level (DC 1 5). This item regains 1d6 + 1 charges each dawn.</t>
  </si>
  <si>
    <t>73 This item has 7 charges. You may use 1 charge to cast Thunderwave (DC 1 5) at first level. You may use 3 charges to cast Lightning Bolt (DC 1 5) at third level. This item regains 1d6 + 1 charges each dawn.</t>
  </si>
  <si>
    <t>1 5). This item regains 1d6+1 charges each dawn.</t>
  </si>
  <si>
    <t>72 This item has 7 charges. You may use 1 charge to cast Burning Hands (DC 1 5) at first level. You may use 3 charges to cast Fireball at third level (DC</t>
  </si>
  <si>
    <t>71 While attuned to this item, your melee attacks and spells deal an additional 1d6 thunder damage. You also deal an additional 3d10 thunder damage on any critical hit. This item generates extra noise when striking a target or when struck.</t>
  </si>
  <si>
    <t>70 While attuned to this item, your melee attacks and spells deal an additional 1d6 necrotic damage. You also deal an additional 3d10 necrotic damage on any critical hit. This item is decaying.</t>
  </si>
  <si>
    <t>69 While attuned to this item, your melee attacks and spells deal an additional 1d6 radiant damage. You also deal an additional 3d10 radiant damage on any critical hit. You grow a set of ethereal wings.</t>
  </si>
  <si>
    <t>68 While attuned to this item, your melee attacks and spells deal an additional 1d6 psychic damage. You also deal an additional 3d10 psychic damage on any critical hit. This item whispers thoughts to you on occasion.</t>
  </si>
  <si>
    <t>67 While attuned to this item, your melee attacks and spells deal an additional 1d6 force damage. You also deal an additional 3d10 force damage on any critical hit. Small ethereal lights twirl around this item.</t>
  </si>
  <si>
    <t>66 While attuned to this item, your melee attacks and spells deal an additional 1d6 acid damage. You also deal an additional 3d10 acid damage on any critical hit. This item drips acid.</t>
  </si>
  <si>
    <t>65 While attuned to this item, your melee attacks and spells deal an additional 1d6 poison damage. You also deal an additional 3d10 poison damage on any critical hit.. This item exudes toxic fumes to enemies.</t>
  </si>
  <si>
    <t>64 While attuned to this item, your melee attacks and spells deal an additional 1d6 cold damage. You also deal an additional 3d10 cold damage on any critical hit. This item is coated in ice.</t>
  </si>
  <si>
    <t>63 While attuned to this item, your melee attacks and spells deal an additional 1d6 fire damage. You also deal an additional 3d10 fire damage on any critical hit. This item occasionally sends off licks of flame.</t>
  </si>
  <si>
    <t>62 While attuned to this item, your melee attacks and spells deal an additional 1d6 lightning damage. You also deal an additional 3d10 lightning damage on any critical hit. This item crackles with electricity.</t>
  </si>
  <si>
    <t>61 While attuned to this item, increase your Intelligence by 2 to a maximum of 20.</t>
  </si>
  <si>
    <t>60 While attuned to this item, increase your Wisdom by 2 to a maximum of 20.</t>
  </si>
  <si>
    <t>5 9 While attuned to this item, increase your Charisma by 2 to a maximum of 20.</t>
  </si>
  <si>
    <t>58 While attuned to this item, increase your Strength by 2 to a maximum of 20.</t>
  </si>
  <si>
    <t>5 7 While attuned to this item, increase your Constitution by 2 to a maximum of 20.</t>
  </si>
  <si>
    <t>56 While attuned to this item, increase your Dexterity by 2 to a maximum of 20.</t>
  </si>
  <si>
    <t>5 5 This item has 3 charges. When you fail a Dexterity saving throw while it is attuned to you, you may expend a charge to pass that save instead. This item regains 1 charge each dawn.</t>
  </si>
  <si>
    <t>54 A 4th level fighter appears in a space within 30 feet of you. He is the same race as you and serves you faithfully until death or until you become unattuned to the item, at which point he fades away. You control this character.</t>
  </si>
  <si>
    <t>5 3 While attuned to this item, the first time you critically hit while attuned to this item it explodes into a shower of gems. Ten marble sized diamonds clatter to the ground in front of you. The total value of these is equal to 1 50% of the item's value. Keep this property a secret.</t>
  </si>
  <si>
    <t>52 While attuned to this item, you can choose to infuse your attack or spell with additional power by draining your own resources. You may expend any number of Hit Dice and add those dice as damage of the same type to this attack. You regain health equal to the total of these extra dice.</t>
  </si>
  <si>
    <t>5 1 While attuned to this item, whenever you miss an attack, you get advantage on your first attack during your next turn.</t>
  </si>
  <si>
    <t>50 While attuned to this item, your hit point maximum increases by an amount equal to your Constitution score (not modifier) and your maximum health can not be reduced by any effect.</t>
  </si>
  <si>
    <t>49 While attuned to this item, you are not affected by non-magical difficult terrain. Additionally, whenever you make a Dexterity check to reduce the damage of a spell or ability, if you pass you instead tal&lt;e no damage.</t>
  </si>
  <si>
    <t>48 While attuned to this item, whenever you kill an enemy of CR 1 or higher, a blast of energy is released from its body. Each enemy within 10 feet must succeed on a DC 1 3 Constitution saving throw or be stunned until the end of your next turn.</t>
  </si>
  <si>
    <t>47 While attuned to this item, you become soulbound to the next party member you touch. As long as you two are within 30 feet of one another, you each get +1 to your proficiency bonus and AC. You can spend an hour to sever this bond, at which time the next person you touch will become your new soulbonded partner.</t>
  </si>
  <si>
    <t>46 While attuned to this item, you can store up to 5 total spell slots worth of spells in it. This can be a single 5th level spell, five 1st level spells, or any other combination. Anyone can cast the spells into this item and it uses the caster's spell save DC and bonus to hit when unleashed.</t>
  </si>
  <si>
    <t>45 While attuned to this item, you gain a fly speed of 20 ft.</t>
  </si>
  <si>
    <t>44 While attuned to this item, you may use your reaction to cause this item to flash brightly when you are hit with a melee attack. Each creature within 5ft. of you must make a DC 10 Constitution saving throw or become blinded until the start of its next turn.</t>
  </si>
  <si>
    <t>43 While attuned to this item, your weapons gains a thrown property with range 20/60 and will return to you are the end of the turn. You may also deliver touch attacks through your thrown weapon.</t>
  </si>
  <si>
    <t>42 While attuned to this item, rather than rolling hit dice to regain health, you regain health equal to the max value on that dice plus your Con mod. Additionally, health potions always heal you for max value.</t>
  </si>
  <si>
    <t>41 While attuned to this item, whenever you hit an enemy with an attack, you may use your inspiration to turn that attack into a critical hit that rolls triple dice rather than double.</t>
  </si>
  <si>
    <t>40 While attuned to this item you may cask Hulking Hand at will. This spell functions as Mage Hand but has its range increased to 60 ft., can lift items up to 60 pounds, and can be used to strike an enemy for 2d4 Force damage. This ethereal hand glows a faint green. Once per day you can unleash a wave of rage and increase the Hand's potency. For the next minute it can lift objects up to 500 pounds and can strike enemies for 8d4 Force damage.</t>
  </si>
  <si>
    <t>3 5-3 9 When you attune to this item, choose a skill. While attuned to this item, all checks you make using that skill are made with advantage.</t>
  </si>
  <si>
    <t>34 While attuned to this item, you may speak the command word "Scatter" and cause your weapon to explode into a thousand shards of metal. You may mentally control these shards to attack enemies up to 50 ft. away. While your weapon is in this state, you may use your action perform a Shard Storm attack to hit all enemies in a 10 ft. diameter area. Each creature in this area must make on a DC 1 5 Dexterity saving throw or take 4d6 + (half your level) slashing damage, or half as much damage on a successfulone.</t>
  </si>
  <si>
    <t>3 3 While attuned to this item, you have the ability to charge mundane objects with explosive capabilities. You may use your bonus action to infuse an object with this energy. For the next minute, you may throw this item and it will detonate upon impact. This deals 2d6 + (half your level) fire damage to any creature hit. Throwing any object larger than a 4 inches in diameter will cause an explosion of 4d6 + (your level) fire damage to enemies in a 10 foot diameter area, but you will have disadvantage to successfully throw the object at the target.</t>
  </si>
  <si>
    <t>32 While attuned to this item, you can launch a tether of magical string from your wrist up to 50 ft. The end of this tether will stick to nearly and surface and can be used to retrieve objects from a distance, to climb, or to swing from.</t>
  </si>
  <si>
    <t>31 This item comes with two slots that each store a marble, one blue and one orange. These can be thrown at any non-magical surface where they will stick. Once both have been placed, a transdimensional space opens between the two allowing for quick passage as long as they are within 1 20 ft. of each other. Speaking the word "Return" will close the portals and force both marbles to return to the item.</t>
  </si>
  <si>
    <t>30 While attuned to this item, roll an additional d4 whenever you roll for initiative. On a result of 4, you feel a stroke of luck sweep over you. You have advantage on all attack rolls during this encounter.</t>
  </si>
  <si>
    <t>29 While attuned to this item, roll an additional d4 whenever you roll for initiative. On a result of 4 you feel a surge of power sweep over you. During this encounter, at the beginning of each of your turns you regain 10 hit points.</t>
  </si>
  <si>
    <t>28 While attuned to this item, roll an additional d4 whenever you roll for initiative. On a result of 4 you feel a surge of power sweep over you. During this encounter, whenever you hit an enemy with an attack, they always become critically maimed. (Loss of limb, eye, broken bones, etc...)</t>
  </si>
  <si>
    <t>27 While attuned to this item, roll an additional d4 whenever you roll for initiative. On a result of 4 you feel a surge of power sweep over you. During this encounter, you sprout a set of powerful wings. You have a flight speed of 50 ft. and gain the Flyby Attack feature.</t>
  </si>
  <si>
    <t>26 While attuned to this item, roll an additional d4 whenever you roll for initiative. On a result of 4, you feel a stroke of luck sweep over you. During this encounter, your critical hit threshold become 18-20.</t>
  </si>
  <si>
    <t>d100 Effect (Major Beneficial)</t>
  </si>
  <si>
    <t>2 5 While attuned to this item, an ethereal chain that floats around you. You may use your action to launch this chain at an enemy within 30 ft. That creature must succeed on a DC 1 5 Athletics or Acrobatics check or become grappled. While grappled, that creature make its attacks with disadvantage. A grappled creature may repeat this save at the end of each of its turns.</t>
  </si>
  <si>
    <t>24 While attuned to this item, you may cast the Jump spell at will. Whenever you jump at an enemy ten or more feet away, you may make your first attack against that creature this turn with advantage. If you jump away from an enemy, they make their attack of opportunity with disadvantage.</t>
  </si>
  <si>
    <t>23 While attuned to this item, your initiative bonus is increased by 2. Whenever you roll initiative higher than 20, you move so swift that you get an extra edge up on your opponents. On the first round of combat, you act at your normal Initiative value and get a second turn at your Initiative value minus 20.</t>
  </si>
  <si>
    <t>22 While attuned to this item, enemies you hit become affected by the Hunter's Mark spell for one hour.</t>
  </si>
  <si>
    <t>21 While attuned to this item, whenever you are hit by a projectile spell or ranged attack, you may use your reaction to roll a d4. On a result of 4, that projectile phases through you harmlessly.</t>
  </si>
  <si>
    <t>20 While attuned to this item, whenever you roll minimum damage on an attack roll, your target is Frightened until the start of your next turn.</t>
  </si>
  <si>
    <t>1 9 This item has 5 charges. You may expend one of these charges to leap 20 ft. in any direction and attack with a deadly strike. Roll using your primary stat + your proficiency mod. On a hit, deal your lvl x d6 damage to that target. On a critical hit, all enemies within 1 5 feet must make a DC 1 5 Constitution saving throw or be knocked back 1 5 feet and fall prone. This item restores 1d4 + 1 charges at dawn.</t>
  </si>
  <si>
    <t>1 8 While attuned to this item, you may use your bonus action to launch an ethereal hook and chain at an enemy within 20 ft. Make an attack roll at + 7. On hit, the target takes 1d6 piercing damage and you may have them make a DC 1 3 Strength saving . On a fail, the target is ripped to you.</t>
  </si>
  <si>
    <t>1 7 This item has 5 gems embedded in it (a ruby, jade, emerald, sapphire, and topaz). These may be pried off and thrown at an enemy at a +7 bonus to hit. When thrown, these act as a Level 1 Chromatic orb of an element matching the gem. (Ruby - Fire, Jade - Acid, Emerald - Poison, Sapphire - Cold, Topaz - Lightning). These gems are restored at dawn and have no monetary value.</t>
  </si>
  <si>
    <t>1 6 This item has 5 charges. You may expend any number of charges to increase a stat of your choice by that value plus 1 (up to a maximum of 20) for an hour. This item restores 1d4 + 1 charges at dawn.</t>
  </si>
  <si>
    <t>1-15 This item is +2, reroll if it already has an enhancement of equivalent or higher level. If this item is a spellcaster weapon it instead grants +2 to your spell attack bonus and spell save DC instead.</t>
  </si>
  <si>
    <t>MAJOR BENEFICIAL EFFECTS</t>
  </si>
  <si>
    <t>99 This item has a map inscribed upon it. This map leads to a powerful magic item.</t>
  </si>
  <si>
    <t>98 While attuned to this item, if you would die, this item shatters and you are returned to life with 1 hit point.</t>
  </si>
  <si>
    <t>97 While attuned to this item, you have advantage on initiative rolls.</t>
  </si>
  <si>
    <t>96 While attuned to this item, healing potions restore double health to you.</t>
  </si>
  <si>
    <t>95 While attuned to this item, add +3 to your initiative rolls.</t>
  </si>
  <si>
    <t>94 While attuned to this item, you can store up to 2 charges of inspiration. Whenever you gain inspiration you gain 2 charges instead of 1.</t>
  </si>
  <si>
    <t>93 While attuned to this item, you can store up to 3 charges of inspiration.</t>
  </si>
  <si>
    <t>92 While attuned to this item, when an enemy misses you while you are dodging, you may use your reaction to make an attack against them with advantage.</t>
  </si>
  <si>
    <t>91 While attuned to this item, when you deal a killing blow against an enemy, you regain 1d8 + your Proficiency Bonus hit points.</t>
  </si>
  <si>
    <t>86-90 While attuned to this item, you gain resistance to a random element.</t>
  </si>
  <si>
    <t>85 While attuned to this item, increase your movement speed by 5 ft.</t>
  </si>
  <si>
    <t>84 While attuned to this item, treasure erupts from enemies you kill with a CR of 1 or greater. Dealing the killing blow to an opponent causes 1d4 gems to burst forth, each worth 10g. Whenever you kill an enemy with a critical hit, roll 4d4 instead.</t>
  </si>
  <si>
    <t>83 While attuned to this item, whenever you roll a natural 1 6-20 for your initiative roll, you may select any ally and raise their initiative result by 5.</t>
  </si>
  <si>
    <t>82 While attuned to this item, whenever you score a critical hit, roll an additional d20. If the result of the second die is a 17 or higher, the enemy instantly dies if its current health is less than 100.</t>
  </si>
  <si>
    <t>81 While attuned to this item, whenever you kill an enemy, roll a d20. On a result of 17-20, you may immediately take another full turn.</t>
  </si>
  <si>
    <t>80 While attuned to this item, whenever you take a short rest, roll a d20. On a result of 11-20, your next attack is a guaranteed critical hit.</t>
  </si>
  <si>
    <t>79 While attuned to this item, whenever you drink a full potion roll a d20. On a result of 11-20, you gain a charge of inspiration.</t>
  </si>
  <si>
    <t>78 While attuned to this item, whenever you drink a full potion roll a d20. On a result of 11-20, you manage to save enough for a second use.</t>
  </si>
  <si>
    <t>77 While attuned to this item, your deal 1 additional thunder damage on all attacks. Add an additional 2d10 thunder damage to any critical hit. This item generates extra noise when striking foes or when struck.</t>
  </si>
  <si>
    <t>76 While attuned to this item, your deal 1 additional necrotic damage on all attacks. Add an additional 2d10 necrotic damage to any critical hit. This item appears to be decaying.</t>
  </si>
  <si>
    <t>radiant damage on all attacks. Add an additional 2d10 radiant damage to any critical hit. You grow a set of ethereal wings.</t>
  </si>
  <si>
    <t>7 5 While attuned to this item, your deal 1 additional</t>
  </si>
  <si>
    <t>74 While attuned to this item, your deal 1 additional psychic damage on all attacks. Add an additional 2d10 psychic damage to any critical hit. This item whispers thoughts to you on occasion.</t>
  </si>
  <si>
    <t>73 While attuned to this item, your deal 1 additional force damage on all attacks. Add an additional 2d10 force damage to any critical hit. Small ethereal lights twirl around this item.</t>
  </si>
  <si>
    <t>72 While attuned to this item, your deal 1 additional acid damage on all attacks. Add an additional 2d10 acid damage to any critical hit. This item drips acid.</t>
  </si>
  <si>
    <t>71 While attuned to this item, your deal 1 additional poison damage on all attacks. Add an additional 2d10 poison damage to any critical hit. This item exudes black fumes.</t>
  </si>
  <si>
    <t>70 While attuned to this item, your deal 1 additional cold damage on all attacks. Add an additional 2d10 cold damage to any critical hit. This item is coated in ice.</t>
  </si>
  <si>
    <t>69 While attuned to this item, your deal 1 additional fire damage on all attacks. Add an additional 2d10 fire damage to any critical hit. This item occasionally sends off licks of flame.</t>
  </si>
  <si>
    <t>68 While attuned to this item, your deal 1 additional lightning damage on all attacks. Add an additional 2d10 lightning damage to any critical hit. This item crackles with electricity.</t>
  </si>
  <si>
    <t>67 While attuned to this item, you can cast Lightning Bolt at third level once per day. The DC for this spell is 13.</t>
  </si>
  <si>
    <t>66 While attuned to this item, you can cast Fireball at third level once per day. The DC for this spell is 13.</t>
  </si>
  <si>
    <t>Magic once per day</t>
  </si>
  <si>
    <t>6 5 While attuned to this item, you can cast Dispel</t>
  </si>
  <si>
    <t>64 While attuned to this item, you can cast Daylight once per day</t>
  </si>
  <si>
    <t>63 While attuned to this item, you can cast Tongues once per day.</t>
  </si>
  <si>
    <t>62 While attuned to this item, you can cast Enlarge on yourself once per day.</t>
  </si>
  <si>
    <t>61 While attuned to this item, you can cast Gust of Wind once per day. The DC for this spell is 13 .</t>
  </si>
  <si>
    <t>60 While attuned to this item, you can cast See Invisibility once per day.</t>
  </si>
  <si>
    <t>Without Trace once per day.</t>
  </si>
  <si>
    <t>5 9 While attuned to this item, you can cast Pass</t>
  </si>
  <si>
    <t>5 8 While attuned to this item, you can cast Zone of Truth once per day.</t>
  </si>
  <si>
    <t>5 7 While attuned to this item, you can cast Animal Friendship twice per day.</t>
  </si>
  <si>
    <t>56 While attuned to this item, you can cast Faerie Fire twice per day. The DC for this spell is 13.</t>
  </si>
  <si>
    <t>5 5 While attuned to this item, you can cast Shield twice per day.</t>
  </si>
  <si>
    <t>54 While attuned to this item, you can cast Detect Magic twice per day.</t>
  </si>
  <si>
    <t>5 3 While attuned to this item, you can cast Charm Person once per day. The DC for this spell is 13</t>
  </si>
  <si>
    <t>52 While attuned to this item, you cannot be paralyzed.</t>
  </si>
  <si>
    <t>5 1 While attuned to this item, you cannot be petrified.</t>
  </si>
  <si>
    <t>50 While attuned to this item, you cannot be stunned.</t>
  </si>
  <si>
    <t>49 While attuned to this item, you cannot be deafened.</t>
  </si>
  <si>
    <t>48 While attuned to this item, you gain proficiency in Survival. If you are already proficient in this skill, you gain expertise in it instead.</t>
  </si>
  <si>
    <t>47 While attuned to this item, you gain proficiency in Stealth. If you are already proficient in this skill, you gain expertise in it instead.</t>
  </si>
  <si>
    <t>46 While attuned to this item, you gain proficiency in Sleight of Hand. If you are already proficient in this skill, you gain expertise in it instead.</t>
  </si>
  <si>
    <t>45 While attuned to this item, you gain proficiency in Religion. If you are already proficient in this skill, you gain expertise in it instead.</t>
  </si>
  <si>
    <t>44 While attuned to this item, you gain proficiency in Persuasion. If you are already proficient in this skill, you gain expertise in it instead.</t>
  </si>
  <si>
    <t>43 While attuned to this item, you gain proficiency in Performance. If you are already proficient in this skill, you gain expertise in it instead.</t>
  </si>
  <si>
    <t>42 While attuned to this item, you gain proficiency in Perception. If you are already proficient in this skill, you gain expertise in it instead.</t>
  </si>
  <si>
    <t>41 While attuned to this item, you gain proficiency in Nature. If you are already proficient in this skill, you gain expertise in it instead.</t>
  </si>
  <si>
    <t>40 While attuned to this item, you gain proficiency in Medicine. If you are already proficient in this skill, you gain expertise in it instead.</t>
  </si>
  <si>
    <t>39 While attuned to this item, you gain proficiency in Investigation. If you are already proficient in this skill, you gain expertise in it instead.</t>
  </si>
  <si>
    <t>38 While attuned to this item, you gain proficiency in Intimidation. If you are already proficient in this skill, you gain expertise in it instead.</t>
  </si>
  <si>
    <t>37 While attuned to this item, you gain proficiency in Insight. If you are already proficient in this skill, you gain expertise in it instead.</t>
  </si>
  <si>
    <t>36 While attuned to this item, you gain proficiency in History. If you are already proficient in this skill, you gain expertise in it instead.</t>
  </si>
  <si>
    <t>3 5 While attuned to this item, you gain proficiency in Deception. If you are already proficient in this skill, you gain expertise in it instead.</t>
  </si>
  <si>
    <t xml:space="preserve"> item is a spellcaster weapon it instead grants +1 to your spell attack bonus and spell save DC instead. 34 While attuned to this item, you gain proficiency in Athletics. If you are already proficient in this skill, you gain expertise in it instead.</t>
  </si>
  <si>
    <t xml:space="preserve">100 This item is +1, reroll if it already has an enhancement of equivalent or higher level. If this  </t>
  </si>
  <si>
    <t>99 Reroll on this table twice, excluding this result. 33 While attuned to this item, you gain proficiency in Animal Handling. If you are already proficient in this skill, you gain expertise in it instead.</t>
  </si>
  <si>
    <t xml:space="preserve">98 This only weighs a third of its typical weight.  </t>
  </si>
  <si>
    <t xml:space="preserve">  32 While attuned to this item, you gain proficiency in Acrobatics. If you are already proficient in this skill, you gain expertise in it instead.</t>
  </si>
  <si>
    <t xml:space="preserve">97 While attuned to this item, a small sprite follows you around and will occasionally point out hidden objects.  </t>
  </si>
  <si>
    <t xml:space="preserve">  31 While attuned to this item, you gain a +2 bonus to all saving throws in which you are proficient.</t>
  </si>
  <si>
    <t>96 While attuned to this item, fireflies are drawn to you at night. They will light your camps and flash brightly when something approaches. 30 While attuned to this item, you gain a +1 bonus to all saving throws in which you are not proficient.</t>
  </si>
  <si>
    <t xml:space="preserve">95 While attuned to this item, you only need to eat half the normal amount of food on a given day.  </t>
  </si>
  <si>
    <t xml:space="preserve">  29 While attuned to this item, whenever you are critically hit, you gain resistance to the damage type of that attack until you are hit by another critical strike.</t>
  </si>
  <si>
    <t xml:space="preserve">94 While attuned to this item, you always know which way is North.  </t>
  </si>
  <si>
    <t xml:space="preserve">93 While attuned to this item, you learn to speak the language of the next creature you encounter.  </t>
  </si>
  <si>
    <t xml:space="preserve">  28 While attuned to this item, you enter a state of pure calm while asleep. You only need to rest for 2 hours a day to become completely refreshed, but you may still only rest once every 24 hours.</t>
  </si>
  <si>
    <t>92 While attuned to this item, you give off a lovely aroma that makes others attracted to you. Add +5 to any roll when persuading someone who could be attracted to you. 27 While attuned to this item, you feel lucky. Once per day you can reroll an attack, saving throw, or ability check. Take the higher of the two results.</t>
  </si>
  <si>
    <t>91 While attuned to this item, once per day you may reroll an attack roll. You must take the second result.  2d4 + 2 hit points and cure any poisons or diseases, but only to the creature attuned to this item. The flask magically refills at dawn each day.</t>
  </si>
  <si>
    <t xml:space="preserve">  26 There is a small flask attached to this item. The contents of the flask can be consumed to heal for</t>
  </si>
  <si>
    <t xml:space="preserve">  25 While attuned to this item, your Wisdom becomes 1 7.</t>
  </si>
  <si>
    <t xml:space="preserve">90 While attuned to this item, treasure erupts from enemies you kill with a CR of 1 or greater. Dealing the killing blow to an opponent causes 1 gem to burst forth worth 10g. Whenever you kill an enemy with a critical hit, 4 gems burst forth instead.  </t>
  </si>
  <si>
    <t xml:space="preserve">  24 While attuned to this item, your Charisma becomes 1 7.</t>
  </si>
  <si>
    <t>88 While attuned to this item, whenever you take a  becomes 1 7.</t>
  </si>
  <si>
    <t xml:space="preserve">  20 While attuned to this item, your Intelligence becomes 1 7.</t>
  </si>
  <si>
    <t xml:space="preserve">  19 While attuned to this item, you cannot be critically hit.</t>
  </si>
  <si>
    <t xml:space="preserve">86 While attuned to this item, enemies that fall below twenty health begin to glow red to you.  </t>
  </si>
  <si>
    <t>85 While attuned to this item, you can call upon this item to summon a noble elk steed for you to ride. 18 While attuned to this item, when you are within 5 feet of at least two enemies, you may disengage as a bonus action.</t>
  </si>
  <si>
    <t>84 While attuned to this item, you can emit a fog cloud with radius of 20 ft centered on yourself once per day. It persists for one minute. 17 While attuned to this item, you can use an attack of opportunity even against enemies who are disengaging.</t>
  </si>
  <si>
    <t>83 While attuned to this item, you always know its location, no matter how far from you it is taken. 16 While attuned to this item, you deal 1 additional damage with all attacks and spells.</t>
  </si>
  <si>
    <t>82 While attuned to this item, you take only half damage from any fall. This item is decorated with feathers.  item is a spellcaster weapon it instead grants +1 to your spell attack bonus and spell save DC instead.</t>
  </si>
  <si>
    <t xml:space="preserve"> every morning when you wake up. They restore 1 hp when eaten. 1-15 This item is +1. Reroll if it already has an enhancement of equivalent or higher level. If this</t>
  </si>
  <si>
    <t>81 While attuned to this item, you find a bag containing 2d6 + 2 chocolates under your pillow d100 Effect (Medium Beneficial)</t>
  </si>
  <si>
    <t>80 While attuned to this item, you have tremorsense up to 10 ft.</t>
  </si>
  <si>
    <t>79 While attuned to this item, you can breath underwater for up to 5 minutes a day.</t>
  </si>
  <si>
    <t>78 While attuned to this item, you can walk on water for up to 5 minutes a day.</t>
  </si>
  <si>
    <t>77 While attuned to this item, you can detect any sources of water within 1000 ft.</t>
  </si>
  <si>
    <t>76 While attuned to this item, plants spring to life around you. You get a +5 to Survival checks when looking for food.</t>
  </si>
  <si>
    <t>to 30 ft. and your eyes glow brightly at night.</t>
  </si>
  <si>
    <t>7 5 While attuned to this item, you have darkvision up</t>
  </si>
  <si>
    <t>74 While attuned to this item, ethereal butterflies flutter around your head. All healing spells that cast on you heal for an additional amount equal to your proficiency bonus.</t>
  </si>
  <si>
    <t>73 While attuned to this item, your minimum health regained from a hit die during a short rest is equal to 4 + your Con Modifier.</t>
  </si>
  <si>
    <t>72 While attuned to this item, healing potions restore an additional 50% health.</t>
  </si>
  <si>
    <t>71 While attuned to this item, enemies roll their attacks of opportunity against you with disadvantage.</t>
  </si>
  <si>
    <t>70 While attuned to this item, add +2 to your initiative rolls.</t>
  </si>
  <si>
    <t>69 While attuned to this item, you cannot be surprised for any reason.</t>
  </si>
  <si>
    <t>68 While attuned to this item, once per day you may speak to a small critter for 10 minutes.</t>
  </si>
  <si>
    <t>67 While attuned to this item, rain cannot fall upon you. It diverts around the edges of an ethereal bubble of energy instead.</t>
  </si>
  <si>
    <t>66 While attuned to this item, it is invisible to all enemies, making it impossible to see what you are wielding or wearing.</t>
  </si>
  <si>
    <t>64 This item is covered in vines. Every morning it grows a batch of 1d10 Goodberries that can be consumed.</t>
  </si>
  <si>
    <t>63 While attuned to this item, you may use your inspiration to turn your next attack into a critical hit. You may use this ability after your attack has confirmed to hit, but before damage is rolled.</t>
  </si>
  <si>
    <t>62 While attuned to this item, it plays battle music for you in combat that can be heard in a 30 ft. area.</t>
  </si>
  <si>
    <t>61 While attuned to this item, one piece of silver explodes out of this item for every point of damage you deal against enemies of at least CR 1.</t>
  </si>
  <si>
    <t>60 While attuned to this item, whenever you kill an enemy, roll a d20. On a result of 1 9-20, you gain a surge of energy and may immediately take another full turn.</t>
  </si>
  <si>
    <t>59 While attuned to this item, whenever you take a short rest, roll a d20. On a result of 1 6-20, your next attack is a guaranteed critical hit.</t>
  </si>
  <si>
    <t>d100 Effect (Lesser Beneficial)</t>
  </si>
  <si>
    <t>58 While attuned to this item, whenever you drink a full potion roll a d20. On a result of 1 6-20, you manage to save enough for a second use.</t>
  </si>
  <si>
    <t>5 7 While attuned to this item, whenever an enemy critically hits you, roll a d20. On a result of 11-20, the critical hit is negated and only normal damage is dealt. This item is decorated with shields.</t>
  </si>
  <si>
    <t>56 While attuned to this item, you feel at home in the plains. Your proficiency bonus increases by 1 while in this area. This item is decorated with small rolling hills and plantlife.</t>
  </si>
  <si>
    <t>5 5 While attuned to this item, you feel at home when on the coastline. Your proficiency bonus increases by 1 while in this area. This item is decorated with crashing waves.</t>
  </si>
  <si>
    <t>54 While attuned to this item, you feel at home in the mountains. Your proficiency bonus increases by 1 while in this area. This item is decorated with mountains.</t>
  </si>
  <si>
    <t>5 3 While attuned to this item, you feel at home in the desert. Your proficiency bonus increases by 1 while in this area. This item is decorated with cacti and tumbleweeds.</t>
  </si>
  <si>
    <t>52 While attuned to this item, you feel at home in the forest. Your proficiency bonus increases by 1 while in this area. This item is decorated with trees.</t>
  </si>
  <si>
    <t>5 1 While attuned to this item, add an additional 1d10 thunder damage to any critical hit. This item generates extra noise when striking foes or when struck.</t>
  </si>
  <si>
    <t>50 While attuned to this item, add an additional 1d10 necrotic damage to any critical hit. This item appears to be decaying.</t>
  </si>
  <si>
    <t>49 While attuned to this item, add an additional 1d10 radiant damage to any critical hit. You grow a set of ethereal wings.</t>
  </si>
  <si>
    <t>48 While attuned to this item, add an additional 1d10 psychic damage to any critical hit. This item whispers thoughts to you on occasion.</t>
  </si>
  <si>
    <t>47 While attuned to this item, add an additional 1d10 force damage to any critical hit. Small ethereal lights twirl around this item.</t>
  </si>
  <si>
    <t>46 While attuned to this item, add an additional 1d10 acid damage to any critical hit. This item drips acid.</t>
  </si>
  <si>
    <t>45 While attuned to this item, add an additional 1d10 poison damage to any critical hit. This item exudes black fumes.</t>
  </si>
  <si>
    <t>44 While attuned to this item, add an additional 1d10 cold damage to any critical hit. This item is coated in ice.</t>
  </si>
  <si>
    <t>43 While attuned to this item, add an additional 1d10 fire damage to any critical hit. This item occasionally sends off licks of flame.</t>
  </si>
  <si>
    <t>42 While attuned to this item, add an additional 1d10 lightning damage to any critical hit. This item crackles with electricity.</t>
  </si>
  <si>
    <t>41 While attuned to this item, a pint of beer has the same effect as a minor healing potion for you.</t>
  </si>
  <si>
    <t>40 While attuned to this item, you can cast Message at will.</t>
  </si>
  <si>
    <t>3 9 While attuned to this item, you can cast Dancing Lights at will.</t>
  </si>
  <si>
    <t>38 While attuned to this item, you can cast Mage Hand at will.</t>
  </si>
  <si>
    <t>3 7 While attuned to this item, you can cast Prestidigitation at will.</t>
  </si>
  <si>
    <t>36 While attuned to this item, you have resistance to necrotic damage. A tiny skeleton follows you around.</t>
  </si>
  <si>
    <t>3 5 While attuned to this item, you have resistance to radiant damage. A tiny angelic creature follows you around.</t>
  </si>
  <si>
    <t>34 While attuned to this item, you have resistance to psychic damage. A flumph follows you around.</t>
  </si>
  <si>
    <t>3 3 While attuned to this item, you have resistance to force damage. A small mana wyrm follows you around.</t>
  </si>
  <si>
    <t>32 While attuned to this item, you have resistance to acid damage. A small ooze creature follows you around.</t>
  </si>
  <si>
    <t>30 While attuned to this item, you have resistance to cold damage. A tiny ice elemental follows you around.</t>
  </si>
  <si>
    <t>29 While attuned to this item, you have resistance to fire damage. A tiny fire elemental follows you around.</t>
  </si>
  <si>
    <t>28 While attuned to this item, you have resistance to lightning damage. A small storm cloud follows you around.</t>
  </si>
  <si>
    <t>27 While attuned to this item, you have resistance to thunder damage. A tiny air elemental follows you around.</t>
  </si>
  <si>
    <t>26 While attuned to this item, you can't be poisoned. Small vials of poison float over your head.</t>
  </si>
  <si>
    <t>24 While attuned to this item, you can't be charmed. Small ethereal hearts float above your head.</t>
  </si>
  <si>
    <t>2 3 While attuned to this item, you gain proficiency in Survival. If you are already proficient in this skill, you gain expertise in it instead.</t>
  </si>
  <si>
    <t>22 While attuned to this item, you gain proficiency in Stealth. If you are already proficient in this skill, you gain expertise in it instead.</t>
  </si>
  <si>
    <t>21 While attuned to this item, whenever you make a Survival check, roll an additional d4 and add that value to your result.</t>
  </si>
  <si>
    <t>20 While attuned to this item, whenever you make a Stealth check, roll an additional d4 and add that value to your result.</t>
  </si>
  <si>
    <t>1 9 While attuned to this item, whenever you make a Sleight of Hand check, roll an additional d4 and add that value to your result.</t>
  </si>
  <si>
    <t>18 While attuned to this item, whenever you make a Religion check, roll an additional d4 and add that value to your result.</t>
  </si>
  <si>
    <t>1 7 While attuned to this item, whenever you make a Persuasion check, roll an additional d4 and add that value to your result.</t>
  </si>
  <si>
    <t>16 While attuned to this item, whenever you make a Performance check, roll an additional d4 and add that value to your result.</t>
  </si>
  <si>
    <t>1 5 While attuned to this item, whenever you make a Perception check, roll an additional d4 and add that value to your result.</t>
  </si>
  <si>
    <t>14 While attuned to this item, whenever you make a Nature check, roll an additional d4 and add that value to your result.</t>
  </si>
  <si>
    <t>1 3 While attuned to this item, whenever you make a Medicine check, roll an additional d4 and add that value to your result.</t>
  </si>
  <si>
    <t>12 While attuned to this item, whenever you make an Investigation check, roll an additional d4 and add that value to your result.</t>
  </si>
  <si>
    <t>11 While attuned to this item, whenever you make an Intimidation check, roll an additional d4 and add that value to your result.</t>
  </si>
  <si>
    <t>10 While attuned to this item, whenever you make an Insight check, roll an additional d4 and add that value to your result.</t>
  </si>
  <si>
    <t>9 While attuned to this item, whenever you make a History check, roll an additional d4 and add that value to your result.</t>
  </si>
  <si>
    <t>8 While attuned to this item, whenever you make a Deception check, roll an additional d4 and add that value to your result.</t>
  </si>
  <si>
    <t>7 While attuned to this item, whenever you make an Athletics check, roll an additional d4 and add that value to your result.</t>
  </si>
  <si>
    <t>6 While attuned to this item, whenever you make an Acrobatics check, roll an additional d4 and add that value to your result.</t>
  </si>
  <si>
    <t>5 This item glows when within 100 ft of fey.</t>
  </si>
  <si>
    <t>4 This item glows when within 100 ft of</t>
  </si>
  <si>
    <t>3 This item glows when within 100 ft of devils.</t>
  </si>
  <si>
    <t>2 This item glows when within 100 ft of elementals.</t>
  </si>
  <si>
    <t>1 This item glows when within 100 ft of demons.</t>
  </si>
  <si>
    <t>LESSER BENEFICIAL EFFECTS</t>
  </si>
  <si>
    <t>[SECTION A.2] - RANDOM ITEM ENCHANTMENTS</t>
  </si>
  <si>
    <t>100 Discovere a massive ruined city/dungeon [Large dungeon + valuable treasure].</t>
  </si>
  <si>
    <t>99 Incredibly Difficult Monster Encounter!</t>
  </si>
  <si>
    <t>98 You find a young woman lost in the forest. Tells you her family is wealthy. Actually a Doppelganger.</t>
  </si>
  <si>
    <t>97 Hard Monster Encounter.</t>
  </si>
  <si>
    <t>96 Find a cultist summoning circle. Looks to have been recently used and lingering magics are still detectable.</t>
  </si>
  <si>
    <t>95 Medium Difficulty Monster Encounter.</t>
  </si>
  <si>
    <t>94 Easy Monster Encounter [Avoidable]</t>
  </si>
  <si>
    <t>93 An airship is seen soaring overhead. It is crewed by a group of bandits and has been harassing local villages.</t>
  </si>
  <si>
    <t>92 Find a treasure map found in the dirt leading to a nearby area of interest.</t>
  </si>
  <si>
    <t>91 Discover a random dungeon (From Section E).</t>
  </si>
  <si>
    <t>90 Weapon rolled from the Random Item Enchantments table lays in the middle of the path. (Good and bad attributes).</t>
  </si>
  <si>
    <t>89 Spot a small band of goblins struggling with a stolen Wyvern egg.</t>
  </si>
  <si>
    <t>88 Find a small hedron is found on the ground. A perfect eight-sided structure a foot high and a four inches wide.</t>
  </si>
  <si>
    <t>87 Small village of Satyrs. Massive hedonists and will make requests for fragrant flowers, beautiful art, or lovely poems.</t>
  </si>
  <si>
    <t>86 Evidence of gemstone mine nearby.</t>
  </si>
  <si>
    <t>85 Medium Difficulty Monster Encounter.</t>
  </si>
  <si>
    <t>84 Party discovers a potential pet (A colorful peacock, a large curious rabbit, a friendly owl).</t>
  </si>
  <si>
    <t>83 Find evidence of a nearby lizardfolk encampment.</t>
  </si>
  <si>
    <t>82 Hard Monster Encounter.</t>
  </si>
  <si>
    <t>81 Easy Monster Encounter [Avoidable].</t>
  </si>
  <si>
    <t>80 Find a pool of blood in the middle of the path with a large, still pulsing heart at its center.</t>
  </si>
  <si>
    <t>7 9 Party overhears the cries of a pair of baby manticores. Their mother was killed.</t>
  </si>
  <si>
    <t>78 Find evidence of a Roc nest nearby. Three eggs within.</t>
  </si>
  <si>
    <t>77 Find a massive stash of fake gold coins. Some are clearly wooden but others are decent counterfeits.</t>
  </si>
  <si>
    <t>76 Party finds evidence of a unicorn nearby.</t>
  </si>
  <si>
    <t>7 5 Medium Difficulty Monster Encounter.</t>
  </si>
  <si>
    <t>74 Party hears beautiful singing. Local peasant woman who is forbidden to sing practices out here.</t>
  </si>
  <si>
    <t>73 Stumble upon a gnoll tribe preparing a massive bonfire to sacrifice locally kidnapped citizens to Yeenoghu.</t>
  </si>
  <si>
    <t>72 Spot an exotic animal (A noble stag wearing gilded armor, a panther with a strange red pattern).</t>
  </si>
  <si>
    <t>71 Find a strange stone. History/Arcana check will find it is a "Blight Stone". Best be careful.</t>
  </si>
  <si>
    <t>70 Nearby bog infested with zombies. Bloodied man runs up to the party asking them to save his companions.</t>
  </si>
  <si>
    <t>69 Easy Monster Encounter [Avoidable].</t>
  </si>
  <si>
    <t>68 A mysterious snowstorm blows through. A powerful gnoll shaman is controlling the weather from a nearby location.</t>
  </si>
  <si>
    <t>67 Stumble upon a small family of Faerie Dragons.</t>
  </si>
  <si>
    <t>66 Find a cockatrice breeder's farm out in the wild. Has a valuable, prized cockatrice as his pet.</t>
  </si>
  <si>
    <t>65 Medium Difficulty Monster Encounter.</t>
  </si>
  <si>
    <t>64 Find the lost crown of a local bullywug king. Made from a large seashell.</t>
  </si>
  <si>
    <t>63 Find evidence of a Goblin encampment nearby.</t>
  </si>
  <si>
    <t>62 Find a large bushel of highly deadly berries. Can be used to make potent poisons.</t>
  </si>
  <si>
    <t>61 Find a hidden slaver's camp.</t>
  </si>
  <si>
    <t>60 Armor rolled from the Random Item Enchantments table lays in the middle of the path. (Good and bad attributes)</t>
  </si>
  <si>
    <t>5 9 Hard Monster Encounter.</t>
  </si>
  <si>
    <t>5 8 Easy Monster Encounter [Avoidable].</t>
  </si>
  <si>
    <t>5 7 A beautiful gemstone is embedded in the center of the path. It glows a vibrantly with some strange magic.</t>
  </si>
  <si>
    <t>5 6 Find a beautiful home out in the wilds with a Medusa living inside (Sedissa Liventhia) with a task for the party.</t>
  </si>
  <si>
    <t>5 5 Medium Difficulty Monster Encounter.</t>
  </si>
  <si>
    <t>54 The party will be attacked by a were-creature in the night.</t>
  </si>
  <si>
    <t>5 3 Party discovers a small treasure chest with no discernable way to open it. No key slot.</t>
  </si>
  <si>
    <t>5 2 Party comes across a river. Seems normal except for the fact that the water is purple. As are the fish.</t>
  </si>
  <si>
    <t>5 1 Party discovers a potential pet (psuedodragon, a large rat, a business of ferrets).</t>
  </si>
  <si>
    <t>50 A powerful natural disaster strikes the area: tornado, earthquake, tsunami, etc...</t>
  </si>
  <si>
    <t>49 Find an archway of stone with symbols etched all around its border. It appears to be some sort of doorway.</t>
  </si>
  <si>
    <t>48 Find a Power Gem. Can be used to give life to constructs or sold for a good price to the right buyer.</t>
  </si>
  <si>
    <t>47 Find a pile of goblin corpses stacked up with a banner impaled through the center.</t>
  </si>
  <si>
    <t>46 Find a patch of trees knocked down and destroyed. Evidence a massive creature has moved through recently.</t>
  </si>
  <si>
    <t>45 Medium Difficulty Monster Encounter.</t>
  </si>
  <si>
    <t>44 Find the home of a friendly Oni. He is wearing clothes that appears stitched together by those of other adventurers.</t>
  </si>
  <si>
    <t>43 Find a lovely garden out in the forest that appears to be unattended. A dryad will appear should they disturb it.</t>
  </si>
  <si>
    <t>42 Hard monster encounter.</t>
  </si>
  <si>
    <t>41 Easy monster encounter [Avoidable].</t>
  </si>
  <si>
    <t>40 Find a field of vibrantly glowing fireflies. Caused by a nearby magical source that can be used to dye gear.</t>
  </si>
  <si>
    <t>3 9 Meteor strikes the ground a few hundreds yards off. Xorn unconscious amongst the debris.</t>
  </si>
  <si>
    <t>38 Wild Magic Zone (Roll on Sorcerer table after each spell cast while here).</t>
  </si>
  <si>
    <t>37 Find a bloodstained bit of parchment. Written upon it is a confession of love for a woman in a nearby town.</t>
  </si>
  <si>
    <t>36 Find an outcast ogre. The “smartest” of his clan and often abused because of this. (7 Intelligence)</t>
  </si>
  <si>
    <t>3 5 Medium Difficulty Monster Encounter.</t>
  </si>
  <si>
    <t>34 Find a paladin out in the wilds, searching for a nearby demon that he must vanquish.</t>
  </si>
  <si>
    <t>3 3 Find evidence of an Ogre encampment nearby. Attacked another party - maybe survivors.</t>
  </si>
  <si>
    <t>32 Spot an exotic animal (A deer with emerald antlers, a squirrel with wings of a dragon, etc...).</t>
  </si>
  <si>
    <t>31 Find a strange stone well. There is a bucket attached which holds a skull and a single sapphire. Interesting.</t>
  </si>
  <si>
    <t>30 Amulet rolled from the Random Item Enchantments table lays in the middle of the path. (Good and bad attributes).</t>
  </si>
  <si>
    <t>29 Hard Monster Encounter.</t>
  </si>
  <si>
    <t>28 Stumble upon the carcass of a massive, dead sea creature, even if there is no water nearby.</t>
  </si>
  <si>
    <t>27 Find a thin stream of lava that has broken through to the surface. Lava mephits abound.</t>
  </si>
  <si>
    <t>26 Find a crazy old Githzerai apothecary in a wooden hut out in the woods.</t>
  </si>
  <si>
    <t>a thin stream of lava that has broken through to the surface. Lava mephits abound.</t>
  </si>
  <si>
    <t>2 5 Medium Difficulty Monster Encounter.</t>
  </si>
  <si>
    <t>a crazy old Githzerai apothecary in a wooden hut out in the woods.</t>
  </si>
  <si>
    <t>24 Find a traveling bard. Tells a legend of nearby powerful creatures | ruins | etc...</t>
  </si>
  <si>
    <t>2 3 Find an ogre trap. It is a large hole with a sign out front that reads “FUD” and points down.</t>
  </si>
  <si>
    <t>a traveling bard. Tells a legend of nearby powerful creatures | ruins | etc...</t>
  </si>
  <si>
    <t>Find</t>
  </si>
  <si>
    <t>22 Stumble upon evidence of a bandit encampment.</t>
  </si>
  <si>
    <t>an ogre trap. It is a large hole with a sign out front that reads “FUD” and points down.</t>
  </si>
  <si>
    <t>21 Easy Monster Encounter [Avoidable].</t>
  </si>
  <si>
    <t>20 Discover ruins (Inhabited by nagas I formerly inhabited by naga depending on party level).</t>
  </si>
  <si>
    <t>19 A ladder ascends the side of a large tree all the way into the canopy 100 ft. up. Glowing fruit await at the top.</t>
  </si>
  <si>
    <t>18 Find a lost diary with many entries inside written in an unknown language.</t>
  </si>
  <si>
    <t>1 7 Find a group of fairies riding squirrels as their mounts. They are hunting pixies.</t>
  </si>
  <si>
    <t>16 Find a piece of alien technology (i.e. pistol, dynamite) in some wreckage.</t>
  </si>
  <si>
    <t>Find a group of fairies riding squirrels as their mounts. They are hunting pixies.</t>
  </si>
  <si>
    <t>1 5 Medium Difficulty Monster Encounter.</t>
  </si>
  <si>
    <t>14 There is a wanted criminal with a bounty on their head in the area and are desperate to not get caught.</t>
  </si>
  <si>
    <t>1 3 Bad Luck! Incredibly Difficult Monster Encounter.</t>
  </si>
  <si>
    <t>1 2 Stumble upon a series of caves leading deep into the ground.</t>
  </si>
  <si>
    <t>11 Find evidence of an Orc encampment nearby.</t>
  </si>
  <si>
    <t>10 A swift, powerful rainstorm blows in through the area, knocking down trees and flooding rivers.</t>
  </si>
  <si>
    <t>9 A large group of low CR monsters ambush the party.</t>
  </si>
  <si>
    <t>8 Find a great chasm leading deep into the ground at least a few miles long and a hundred feet across.</t>
  </si>
  <si>
    <t>7 It's your lucky day! A rainbow appears in the sky. A leprechaun awaits at its end guarding a pot of gold.</t>
  </si>
  <si>
    <t>6 Party finds airship wreckage.</t>
  </si>
  <si>
    <t>5 Medium Difficulty Monster Encounter.</t>
  </si>
  <si>
    <t>4 Party finds hints of a rare ore or tree nearby.</t>
  </si>
  <si>
    <t>3 A 150 ft. sheer cliff with a spear sticking out of its side halfway up and a banner hanging from it.</t>
  </si>
  <si>
    <t>2 Hard Monster Encounter.</t>
  </si>
  <si>
    <t>1 Party stumbles upon a dragon's lair (Age appropriate).</t>
  </si>
  <si>
    <t>d20</t>
  </si>
  <si>
    <t>Name Element 1</t>
  </si>
  <si>
    <t>Name Element 2</t>
  </si>
  <si>
    <t>Name Element 3</t>
  </si>
  <si>
    <t>Name Element 4</t>
  </si>
  <si>
    <t>Adjective</t>
  </si>
  <si>
    <t>Footwork</t>
  </si>
  <si>
    <t>Favored Combat Action</t>
  </si>
  <si>
    <t>Order of the</t>
  </si>
  <si>
    <t>Hundred</t>
  </si>
  <si>
    <t>Broken</t>
  </si>
  <si>
    <t>Truth(s)</t>
  </si>
  <si>
    <t>Subtle</t>
  </si>
  <si>
    <t>Cyclical</t>
  </si>
  <si>
    <t>Dash</t>
  </si>
  <si>
    <t>Manual of the</t>
  </si>
  <si>
    <t>Dozen</t>
  </si>
  <si>
    <t>Adamantine</t>
  </si>
  <si>
    <t>Blade(s)</t>
  </si>
  <si>
    <t>Flashy</t>
  </si>
  <si>
    <t>Strategic</t>
  </si>
  <si>
    <t>Masters of the</t>
  </si>
  <si>
    <t>Six</t>
  </si>
  <si>
    <t>Golden</t>
  </si>
  <si>
    <t>Master(s)</t>
  </si>
  <si>
    <t>Savage</t>
  </si>
  <si>
    <t>Dancing</t>
  </si>
  <si>
    <t>School of the</t>
  </si>
  <si>
    <t>Three</t>
  </si>
  <si>
    <t>Silver</t>
  </si>
  <si>
    <t>Path(s)</t>
  </si>
  <si>
    <t>Calculated</t>
  </si>
  <si>
    <t>Staccato</t>
  </si>
  <si>
    <t>Insight</t>
  </si>
  <si>
    <t>Students of the</t>
  </si>
  <si>
    <t>Universal</t>
  </si>
  <si>
    <t>Enlightened</t>
  </si>
  <si>
    <t>Dance(s)</t>
  </si>
  <si>
    <t>Reckless</t>
  </si>
  <si>
    <t>Flowing</t>
  </si>
  <si>
    <t>Grappling</t>
  </si>
  <si>
    <t>Brotherhood of the</t>
  </si>
  <si>
    <t>Nine</t>
  </si>
  <si>
    <t>Everlasting</t>
  </si>
  <si>
    <t>Touch(es)</t>
  </si>
  <si>
    <t>Furious</t>
  </si>
  <si>
    <t>Minimal</t>
  </si>
  <si>
    <t>Sisterhood of the</t>
  </si>
  <si>
    <t>Unbreakable</t>
  </si>
  <si>
    <t>Hidden</t>
  </si>
  <si>
    <t>Secret(s)</t>
  </si>
  <si>
    <t>Rapid-fire</t>
  </si>
  <si>
    <t>Leaping</t>
  </si>
  <si>
    <t>Disciples of the</t>
  </si>
  <si>
    <t>Geometrical</t>
  </si>
  <si>
    <t>Unyielding</t>
  </si>
  <si>
    <t>Whisper(s)</t>
  </si>
  <si>
    <t>Graceful</t>
  </si>
  <si>
    <t>Spinning</t>
  </si>
  <si>
    <t>Intimidation</t>
  </si>
  <si>
    <t>Practioners of the</t>
  </si>
  <si>
    <t>Holy</t>
  </si>
  <si>
    <t>Scholastic</t>
  </si>
  <si>
    <t>Laugh(s)</t>
  </si>
  <si>
    <t>Relentless</t>
  </si>
  <si>
    <t>Serpentine</t>
  </si>
  <si>
    <t>Shoving</t>
  </si>
  <si>
    <t>Children of the</t>
  </si>
  <si>
    <t>Damned</t>
  </si>
  <si>
    <t>Ancient</t>
  </si>
  <si>
    <t>Strike(s)</t>
  </si>
  <si>
    <t>Methodical</t>
  </si>
  <si>
    <t>Flamboyant</t>
  </si>
  <si>
    <t>Opponents of the</t>
  </si>
  <si>
    <t>Utterly</t>
  </si>
  <si>
    <t>Breath</t>
  </si>
  <si>
    <t>Manuever(s)</t>
  </si>
  <si>
    <t>Quick</t>
  </si>
  <si>
    <t>Linear</t>
  </si>
  <si>
    <t>Answer to the</t>
  </si>
  <si>
    <t>Half</t>
  </si>
  <si>
    <t>Heart</t>
  </si>
  <si>
    <t>Technique(s)</t>
  </si>
  <si>
    <t>Precise</t>
  </si>
  <si>
    <t>Rushing</t>
  </si>
  <si>
    <t>Climb</t>
  </si>
  <si>
    <t>System of the</t>
  </si>
  <si>
    <t>Mistakenly</t>
  </si>
  <si>
    <t>Mountain</t>
  </si>
  <si>
    <t>Science(s)</t>
  </si>
  <si>
    <t>Smashing</t>
  </si>
  <si>
    <t>Hypnotic</t>
  </si>
  <si>
    <t>Dodge</t>
  </si>
  <si>
    <t>Academy of the</t>
  </si>
  <si>
    <t>Once</t>
  </si>
  <si>
    <t>River</t>
  </si>
  <si>
    <t>Method(s)</t>
  </si>
  <si>
    <t>Brutal</t>
  </si>
  <si>
    <t>Perpendicular</t>
  </si>
  <si>
    <t>Way of the</t>
  </si>
  <si>
    <t>Lost</t>
  </si>
  <si>
    <t>Brigand</t>
  </si>
  <si>
    <t>Question(s)</t>
  </si>
  <si>
    <t>Silent</t>
  </si>
  <si>
    <t>Aggressive</t>
  </si>
  <si>
    <t>Army of the</t>
  </si>
  <si>
    <t>Predatory</t>
  </si>
  <si>
    <t>Death(s)</t>
  </si>
  <si>
    <t>Swift</t>
  </si>
  <si>
    <t>Evasive</t>
  </si>
  <si>
    <t>Help</t>
  </si>
  <si>
    <t>Bloody</t>
  </si>
  <si>
    <t>Correct</t>
  </si>
  <si>
    <t>Shield(s)</t>
  </si>
  <si>
    <t>Powerful</t>
  </si>
  <si>
    <t>Fluid</t>
  </si>
  <si>
    <t>Ready</t>
  </si>
  <si>
    <t>Dark</t>
  </si>
  <si>
    <t>[BEAST]</t>
  </si>
  <si>
    <t>Hammer(s)</t>
  </si>
  <si>
    <t>Nimble</t>
  </si>
  <si>
    <t>Rigid</t>
  </si>
  <si>
    <t>Drunken</t>
  </si>
  <si>
    <t>[MONSTER]</t>
  </si>
  <si>
    <t>Hand(s)</t>
  </si>
  <si>
    <t>Whirling</t>
  </si>
  <si>
    <t>Light</t>
  </si>
  <si>
    <t>Discovered</t>
  </si>
  <si>
    <t>Brilliant</t>
  </si>
  <si>
    <t>Ending(s)</t>
  </si>
  <si>
    <t>Sweeping</t>
  </si>
  <si>
    <t>Firm</t>
  </si>
  <si>
    <t>Jump</t>
  </si>
  <si>
    <t>Forests</t>
  </si>
  <si>
    <t>Tundra tribal warr.</t>
  </si>
  <si>
    <t>Hills &amp; Mountains</t>
  </si>
  <si>
    <t>White kobolds</t>
  </si>
  <si>
    <t>Giant tundra owl</t>
  </si>
  <si>
    <t>Day Description</t>
  </si>
  <si>
    <t>Night Description</t>
  </si>
  <si>
    <t>Ice mephits</t>
  </si>
  <si>
    <t>Yellow light filters through the foliage.</t>
  </si>
  <si>
    <t>The wood's denziens sulk in the dark.</t>
  </si>
  <si>
    <t>Tundra orcs</t>
  </si>
  <si>
    <t>The trees draw suffocatingly close.</t>
  </si>
  <si>
    <t>A dense mist envelopes you.</t>
  </si>
  <si>
    <t>Half-ogre</t>
  </si>
  <si>
    <t>A huge beast has trampled trees here.</t>
  </si>
  <si>
    <t>The cries of owls penetrate the night.</t>
  </si>
  <si>
    <t>Arctic Cirlce druids</t>
  </si>
  <si>
    <t>The stench of wet moss hangs in th air.</t>
  </si>
  <si>
    <t>Distant thunder heralds a storm.</t>
  </si>
  <si>
    <t>Tundra griffon</t>
  </si>
  <si>
    <t>Thunder rumbles above the foliage.</t>
  </si>
  <si>
    <t>The air is lanquid with humidity.</t>
  </si>
  <si>
    <t>Polar bear</t>
  </si>
  <si>
    <t>A drizzle makes a quiet symphony.</t>
  </si>
  <si>
    <t>An acrid smell - sulphur? - lingers.</t>
  </si>
  <si>
    <t>Saber-toothed tiger</t>
  </si>
  <si>
    <t>The air is heavy and hot under the sun.</t>
  </si>
  <si>
    <t>You pass an old wooden shrine.</t>
  </si>
  <si>
    <t>Manticore</t>
  </si>
  <si>
    <t>The scent of lavender follows you.</t>
  </si>
  <si>
    <t>Fireflies glimmer through the trees.</t>
  </si>
  <si>
    <t>Tundra veteran</t>
  </si>
  <si>
    <t>Small green flags mark out a safe path.</t>
  </si>
  <si>
    <t>The forest is utterly still tonight.</t>
  </si>
  <si>
    <t>Winter wolves</t>
  </si>
  <si>
    <t>You come across a tranquil glade.</t>
  </si>
  <si>
    <t>Silver moonlight illuminates the wood.</t>
  </si>
  <si>
    <t>Young remorhaz</t>
  </si>
  <si>
    <t>Tundra troll</t>
  </si>
  <si>
    <t>Yng. white dragon</t>
  </si>
  <si>
    <t>Thunder clashes atop the mountains.</t>
  </si>
  <si>
    <t>Strange cries echo through the valleys.</t>
  </si>
  <si>
    <t>Frost giant</t>
  </si>
  <si>
    <t>The road is uneven and steep here.</t>
  </si>
  <si>
    <t>A crescent moon casts shadows on the rocks.</t>
  </si>
  <si>
    <t>Tundra roc</t>
  </si>
  <si>
    <t>You spot vultures following your path.</t>
  </si>
  <si>
    <t>The air is humid and thick tonight.</t>
  </si>
  <si>
    <t>Remorhaz</t>
  </si>
  <si>
    <t>The smell of sulphur lingers here.</t>
  </si>
  <si>
    <t>Wolves howl at the low-hanging moon.</t>
  </si>
  <si>
    <t>Adult white dragon 1 3</t>
  </si>
  <si>
    <t>You come across a burnt-out campsite.</t>
  </si>
  <si>
    <t>The air smells of mud and loam tonight.</t>
  </si>
  <si>
    <t>The air is fresh and sweet up here.</t>
  </si>
  <si>
    <t>You spy a flurry of bats among the crags.</t>
  </si>
  <si>
    <t>A drizzle cools and calms your skin.</t>
  </si>
  <si>
    <t>A midnight traveller tells you a tale.</t>
  </si>
  <si>
    <t>| Day Description</t>
  </si>
  <si>
    <t>A passing rider bids you good day.</t>
  </si>
  <si>
    <t>The land is still and quiet tonight.</t>
  </si>
  <si>
    <t>You spot a huge shard of ice that looks like an arrow.</t>
  </si>
  <si>
    <t>There is no moonlight tonight, and your steps are uncertain.</t>
  </si>
  <si>
    <t>The hills seem to hum pleasantly.</t>
  </si>
  <si>
    <t>Constellations glimmer above the hilltops.</t>
  </si>
  <si>
    <t>Jagged ice underfoot makes the terrain hard to traverse.</t>
  </si>
  <si>
    <t>A single stars shines red tonight. An omen, perhaps...?</t>
  </si>
  <si>
    <t>You find an unopened keg of ale.</t>
  </si>
  <si>
    <t>The hills resound with the music of owls.</t>
  </si>
  <si>
    <t>You hallucinate seeing a face appear under the ice.</t>
  </si>
  <si>
    <t>The night is full of the howls of wolves in the darkness.</t>
  </si>
  <si>
    <t>It's probably just the wind, but it sounds like crying...</t>
  </si>
  <si>
    <t>All night the scent of burning follows you relentlessly.</t>
  </si>
  <si>
    <t>The strange scent of oil lingers in your nose for a while.</t>
  </si>
  <si>
    <t>Somehow you can sense something moving below the ice.</t>
  </si>
  <si>
    <t>At each step the bog tries to drag you in.</t>
  </si>
  <si>
    <t>Thunder crashes over the marshland.</t>
  </si>
  <si>
    <t>You hear the barking of wolves in the distance.</t>
  </si>
  <si>
    <t>It's especially cold and silent tonight.</t>
  </si>
  <si>
    <t>The stench of mud is overwhelming.</t>
  </si>
  <si>
    <t>You hear squelching in the dark.</t>
  </si>
  <si>
    <t>A woman on a dog sled passes without comment.</t>
  </si>
  <si>
    <t>In the dark, someone has left you a fresh fish. But who...?</t>
  </si>
  <si>
    <t>You think you see faces in the waters.</t>
  </si>
  <si>
    <t>Strange cries pierce the night air.</t>
  </si>
  <si>
    <t>Various fish are preserved in the ice underfoot.</t>
  </si>
  <si>
    <t>Bizarrely, you swear you can hear a child's laugh somewhere...</t>
  </si>
  <si>
    <t>A huge creature darts into the clouds.</t>
  </si>
  <si>
    <t>The earth smells wet and rotten.</t>
  </si>
  <si>
    <t>You catch a glimpse of a polar bear tending its young.</t>
  </si>
  <si>
    <t>The full moon makes the snowy landscape seem like a dream.</t>
  </si>
  <si>
    <t>Flies are constantly nibbling your skin.</t>
  </si>
  <si>
    <t>You spy odd lights in the distance.</t>
  </si>
  <si>
    <t>A solitary fishermen offers you a fresh catch.</t>
  </si>
  <si>
    <t>The aurora bathes the tundra in a medley of light and colour.</t>
  </si>
  <si>
    <t>The air is humid and heavy as you walk.</t>
  </si>
  <si>
    <t>The night is hot and uncomfortable.</t>
  </si>
  <si>
    <t>You come across an empty cottage.</t>
  </si>
  <si>
    <t>The glittering stars offer comfort.</t>
  </si>
  <si>
    <t>The ground is firmer here, the air softer.</t>
  </si>
  <si>
    <t>You hear soft singing on the wind.</t>
  </si>
  <si>
    <t>A traveller trades a few jokes with you.</t>
  </si>
  <si>
    <t>The full moon hangs low and bright.</t>
  </si>
  <si>
    <t>The scent of wet moss is</t>
  </si>
  <si>
    <t>Constellations cover</t>
  </si>
  <si>
    <t>invigorating.</t>
  </si>
  <si>
    <t>the sky tonight.</t>
  </si>
  <si>
    <t>Sleet and driving rain hit like stones.</t>
  </si>
  <si>
    <t>Lightning pierces the midnight dark.</t>
  </si>
  <si>
    <t>The churning waves batter your boat.</t>
  </si>
  <si>
    <t>Strange cries sound in the deep.</t>
  </si>
  <si>
    <t>The salt air is coarse and cutting.</t>
  </si>
  <si>
    <t>Bizarrely, you can smell peat and mud.</t>
  </si>
  <si>
    <t>The scent of rotten fish is on the wind.</t>
  </si>
  <si>
    <t>Tonight there are no stars to guide you.</t>
  </si>
  <si>
    <t>The ship bobs rhythmically.</t>
  </si>
  <si>
    <t>The night is eerily still and silent.</t>
  </si>
  <si>
    <t>You chase a patch of blue sky overhead.</t>
  </si>
  <si>
    <t>A chill wind glides over the waves.</t>
  </si>
  <si>
    <t>The seas are calm and collected today.</t>
  </si>
  <si>
    <t>The scent of fresh fruit lingers.</t>
  </si>
  <si>
    <t>A cool breeze brushes your cheeks.</t>
  </si>
  <si>
    <t>You spot blue lights in the distance.</t>
  </si>
  <si>
    <t>You hear melodious singing from far off.</t>
  </si>
  <si>
    <t>The moon hangs low and large tonight.</t>
  </si>
  <si>
    <t>You happen upon a floating barrel of ale.</t>
  </si>
  <si>
    <t>Bright constellations guide the way.</t>
  </si>
  <si>
    <t>Dungeons</t>
  </si>
  <si>
    <t>Urban</t>
  </si>
  <si>
    <t>Eerie cries echo through the corridors.</t>
  </si>
  <si>
    <t>The scent of blood is in the air.</t>
  </si>
  <si>
    <t>You spot movement in the shdaows.</t>
  </si>
  <si>
    <t>Strange whispers float on the breeze.</t>
  </si>
  <si>
    <t>There's a sound of scuttling nearby.</t>
  </si>
  <si>
    <t>Shadows dance upon the walls.</t>
  </si>
  <si>
    <t>You can smell brimstone and smoke.</t>
  </si>
  <si>
    <t>You come upon some odd slime.</t>
  </si>
  <si>
    <t>A strange mist covers the floor.</t>
  </si>
  <si>
    <t>You hear the sound of footsteps...</t>
  </si>
  <si>
    <t>You find some luminous mushrooms.</t>
  </si>
  <si>
    <t>There's a smell of wet moss about.</t>
  </si>
  <si>
    <t>There's a faint scent of roses near.</t>
  </si>
  <si>
    <t>You come across an old helmet.</t>
  </si>
  <si>
    <t>You think you can hear laughter.</t>
  </si>
  <si>
    <t>An elven voice can be heard singing.</t>
  </si>
  <si>
    <t>You find a small box of food supplies.</t>
  </si>
  <si>
    <t>You find a small keg of red wine.</t>
  </si>
  <si>
    <t>Faint sunlight filters through the roof.</t>
  </si>
  <si>
    <t>Through a hole you spot the night sky.</t>
  </si>
  <si>
    <t>A group of cloaked figures watch you pass.</t>
  </si>
  <si>
    <t>You think you hear steps behind you.</t>
  </si>
  <si>
    <t>The rain floods the gutters and streets.</t>
  </si>
  <si>
    <t>The smell of incense lingers.</t>
  </si>
  <si>
    <t>The smell of sewage is overwhelming.</t>
  </si>
  <si>
    <t>The driving rain is the only sound.</t>
  </si>
  <si>
    <t>Rats scurry underfoot, their fangs gleaming.</t>
  </si>
  <si>
    <t>Owl eyes watch you from the dark.</t>
  </si>
  <si>
    <t>The air is full of expectation.</t>
  </si>
  <si>
    <t>The night is still and strangely quiet.</t>
  </si>
  <si>
    <t>Two guardsmen nod gravely as you pass.</t>
  </si>
  <si>
    <t>The streets here are curtained and black.</t>
  </si>
  <si>
    <t>You pick up the sound of a lute nearby.</t>
  </si>
  <si>
    <t>You pass a guard dozing at his post.</t>
  </si>
  <si>
    <t>A few urchin children follow you, laughing.</t>
  </si>
  <si>
    <t>The scent of spiced meat is in the air.</t>
  </si>
  <si>
    <t>The streets are bustling with colour.</t>
  </si>
  <si>
    <t>You hear the loud laughter of an inn.</t>
  </si>
  <si>
    <t>You come upon a lost leather coin pouch.</t>
  </si>
  <si>
    <t>A brilliant sky lights up the streets.</t>
  </si>
  <si>
    <t>COUNTRYSIDE NON-COMBAT ENCOUNTERS</t>
  </si>
  <si>
    <t>ROAD &amp; TRAIL NON-COMBAT CREATURES</t>
  </si>
  <si>
    <t>Non-Combat Encounters using monsters of the appropriate Challenge Rating</t>
  </si>
  <si>
    <t>d20 Low-Level Non-Combat Encounters</t>
  </si>
  <si>
    <t>1d20 Low-Level Non-Combat Encounters</t>
  </si>
  <si>
    <t>NON-COMBAT CREATURES (LEVEL 1-4)</t>
  </si>
  <si>
    <t>A group of acolytes and guards are going into the wilds to perform a wedding ceremony and celebration. Invite the party along.</t>
  </si>
  <si>
    <t>RUINS NON-COMBAT CREATURES</t>
  </si>
  <si>
    <t>A lonely half-orc (stats of an orc) is riding an old draft horse. Tries talking about the weather, farming, livestock and crop rotations.</t>
  </si>
  <si>
    <t>1 d20 Ruins Non-Combat Creatures</t>
  </si>
  <si>
    <t>2 half-ogres carry a heavy coffin to a nearby site. Unaware of contents</t>
  </si>
  <si>
    <t>A few worried bandits are looking for a pet dog that has gone missing</t>
  </si>
  <si>
    <t>A few acolytes led by a pious knight are performing a religious rite</t>
  </si>
  <si>
    <t>1 curious nothic has been attracted here by magical energies nearby</t>
  </si>
  <si>
    <t>A few bullywugs are taking giant frogs to market. One speaks Common</t>
  </si>
  <si>
    <t>Several deep gnomes are singing songs around a campfire. They come to the surface once a decade to see the stars.</t>
  </si>
  <si>
    <t>1 noble with 1d2 commoner servants is on a quest. They have a veteran family retainer who deals with any dangers or difficulties.</t>
  </si>
  <si>
    <t>A scout is training a young owlbear. Currently it is afraid of everything.</t>
  </si>
  <si>
    <t>An ettin guards part of the ruins but heads argue over where and the ettin always moves around. Asks characters where it should guard</t>
  </si>
  <si>
    <t>2 rogue tridrones have recently fled Mechanus and are trying to make sense of the strange plane they now find themselves on</t>
  </si>
  <si>
    <t>A veteran recognizes one of the characters. They are a retired soldier.</t>
  </si>
  <si>
    <t>A few mirthful kobolds watch over an array of traps. Designed to make mess (paint, oil, insects, etc) rather than harm. Part of a rite of passage.</t>
  </si>
  <si>
    <t>1d4+1 giant centipedes feeding on the corpse of a githzerai traveller. They flee if disturbed and lurk to finish their meal</t>
  </si>
  <si>
    <t>A spectator (or deva) guards a nearby shrine of sun but hasn't had trouble for a century. It is always trying to raise funds for the shrine.</t>
  </si>
  <si>
    <t>An androsphinx guards a planar portal. It offers the party a boon if they can find people worthy of taking its tests and quests</t>
  </si>
  <si>
    <t>A family of starving commoners are moving out of the area pulling a rickety cart. Desperate and offer to sell a healing potion for 5 gp</t>
  </si>
  <si>
    <t>A pair of industrious ogres are restoring some of the ruins and have a good supply of wood, stone, tools and other building supplies</t>
  </si>
  <si>
    <t>A beholder is looking after land of an abandoned farm. It is missing its central eye and locals report it seems to think it is one of them</t>
  </si>
  <si>
    <t>A talking crab claims to be a powerful sorcerer cursed by a local hag. It has a fly speed of 30 feet.</t>
  </si>
  <si>
    <t>A few spies from a nearby city are spying on a local. They are badly disguised as locals and have horrible accents.</t>
  </si>
  <si>
    <t>A ghast is obsessed with lore of the ruins and is investigating with a</t>
  </si>
  <si>
    <t>1 mercenary priest needs funds to build a temple is seeking work</t>
  </si>
  <si>
    <t>A herd of wild ponies are fascinated by one character or companion</t>
  </si>
  <si>
    <t>A brightly-dressed gladiator retired to a farm and lost everything. Now they look for any work that doesn't involve fighting</t>
  </si>
  <si>
    <t>magnifying glass. Usually kills snakes for food.</t>
  </si>
  <si>
    <t>An orphaned silver dragon wyrmling is looking for a place to call home</t>
  </si>
  <si>
    <t>A renegade mind flayer arcanist is curious about wizardry on the surface world and is keen to find a place they can study and experiment.</t>
  </si>
  <si>
    <t>1 scarred druid who protects a family of nearby owlbears with young</t>
  </si>
  <si>
    <t>1 mummy is desperate to retrieve stolen item it was protecting. Speaks Common, offering ancient lore in exchange for scouting nearby villages</t>
  </si>
  <si>
    <t>1d4+1 blink dogs are here to join a festival at a nearby portal to the Feywild. They will try to invite one of the party along.</t>
  </si>
  <si>
    <t>A dao is serving penance for a sin by spending 101 years on the mortal world helping farmers grow crops and tend to beasts</t>
  </si>
  <si>
    <t>An adult blue dragon (or copper dragon) is curious about an entrance it is too large for. Wants the party to scout beyond the entrance for it.</t>
  </si>
  <si>
    <t>1 d4+2 cultists whose leader was killed by nearby monsters while performing a ritual. Now trying to find allies to help finish ritual.</t>
  </si>
  <si>
    <t>A noble is desperate for news and invites the group to their estate</t>
  </si>
  <si>
    <t>A few hobgoblin mercenaries are having a celebratory feast. Invite party to join them before they look for next work.</t>
  </si>
  <si>
    <t>1 mischievous will-o'-wisp haunts the nearby area. It plays tricks on travelers and flees if attacked before returning later.</t>
  </si>
  <si>
    <t>A patrol of a few scouts (or veterans) are led by a mage (oryoung brass dragon). They are relaxed and dismiss any worries of trouble</t>
  </si>
  <si>
    <t>Several bandits led by a bandit captain are asking about an armored wagon they are planning to rob. They are worried they've missed it.</t>
  </si>
  <si>
    <t>1 githzerai monk who is looking for a companion who was last seen</t>
  </si>
  <si>
    <t>A thri-kreen with a camel is lost and holding a crude map upside down</t>
  </si>
  <si>
    <t>1 8 nearby. Has a book with a few phrases in Common</t>
  </si>
  <si>
    <t>Several vultures feast on a messenger's body. They died falling off their mount. A note in elven with a map is among the messages.</t>
  </si>
  <si>
    <t>1 outcast salamander is trying to set up as a weapons merchant and has a few swords. Interested in weapons, scrap metal and tools.</t>
  </si>
  <si>
    <t>A centaur is stopping travelers to make crude wood carvings of them.</t>
  </si>
  <si>
    <t>2d4 skeletons are picking herbs and flowers and putting in a handcart. If disturbed they continue with their task as well as they can.</t>
  </si>
  <si>
    <t>Several acolytes, tribal warriors and guards are making a pilgrimage into the wilds. they don't seem prepared for a dangerous journey</t>
  </si>
  <si>
    <t>NON-COMBAT CREATURES (LEVEL 5-10)</t>
  </si>
  <si>
    <t>A strange armored wagon is pulled by 1 triceratops (or hydra) and driven by two lizardfolk (oryuan-ti) . It is carrying weapons for their clan.</t>
  </si>
  <si>
    <t>1 d20 Low-Level Non-Combat Encounters</t>
  </si>
  <si>
    <t>A unarmed wight is a historian researching local tales. Runs if in danger.</t>
  </si>
  <si>
    <t>2 cyclops are herding a huge herd of goats following a vision westwards</t>
  </si>
  <si>
    <t>A dryad seeks allies to fight a great evil. Offers magical beans as reward</t>
  </si>
  <si>
    <t>1 bulette has been enchanted with the mind of a cat. It adopts one of the party, asking for food, treats and someone to play with.</t>
  </si>
  <si>
    <t>1 raven is intently studying monster tracks on the trail. They are the familiar of a nearby green hag (orguardian naga)</t>
  </si>
  <si>
    <t>1 scared green slaad in dwarf form seeks news of events, especially magical ones. It almost has knowledge to become a gray slaad</t>
  </si>
  <si>
    <t>1 exhausted tribal warrior is carrying a message requesting aid. Their mount collapses as it passes the party.</t>
  </si>
  <si>
    <t>1d2 xorns have located a cache of gems in a nearby pool. They are scared of the water and try to get the party to retrieve gems for them</t>
  </si>
  <si>
    <t>A pair of satyrs have a bet on which is funnier. Ask travelers to judge</t>
  </si>
  <si>
    <t>1 sobbing mage is with an owlbear companion which is trying to console them over a recent break-up</t>
  </si>
  <si>
    <t>The wagon of to a commoner merchant is guarded by an acolyte, a guard and a spy. Ask group if they are real adventurers and beg for stories</t>
  </si>
  <si>
    <t>1 young bronze dragon is curious about local area and has taken a vow</t>
  </si>
  <si>
    <t>1 5 Several kenku are begging for food, scraps or work from the roadside.</t>
  </si>
  <si>
    <t>16 A knight is traveling with several commoner squires and servants. They ask the group of any local threats that a brave warrior might vanquish</t>
  </si>
  <si>
    <t>of pacifism for a year. Asks party lots of questions about surroundings.</t>
  </si>
  <si>
    <t>1 7 Six heavily laden elephants are protected by a talkative stone giant trader</t>
  </si>
  <si>
    <t>A marid has seen one of the party in a dream and gives them an invite to a party somewhere exotic</t>
  </si>
  <si>
    <t>A scout and a berserker are just married and ask for local sites to visit</t>
  </si>
  <si>
    <t>A clever cloaker trades in magical scrolls and cloaks and keeps a stone golem as protection.</t>
  </si>
  <si>
    <t>1 9 Several skeletons are repairing the road commanded by a priest. They do not fight and the priest will flee if attacked</t>
  </si>
  <si>
    <t>1 questing fire giant claims to be a champion of good and is searching for a hidden shrine to a minor god</t>
  </si>
  <si>
    <t>20 An nycaloth asks if they need protecting. They have be set to keep this section of road safe by a greater power.</t>
  </si>
  <si>
    <t>1 d3+1 werebears who serve a powerful druid are searching for a rare herb. They know its name but can't remember anything else about it.</t>
  </si>
  <si>
    <t>1 night hag gives a bag of holding full of copper coins to a character.</t>
  </si>
  <si>
    <t>18 The Foolish Five are guarding campsite of more powerful adventurers. They are a guard, 2 thugs, a lizardfolk shaman and githzerai monk.</t>
  </si>
  <si>
    <t>2d6 priests are looking for a suitable place to start a community promoting love, peace and prosperity.</t>
  </si>
  <si>
    <t>1 9 Two yuan-ti malisons are here for few days of prayer and mediation and are not looking for trouble. They try to escape as snakes if threatened</t>
  </si>
  <si>
    <t>2 shield golems who are linked to each other are trying to make sense of the world and their place in it.</t>
  </si>
  <si>
    <t>20 A axe beak (or rhinoceros) with a with a saddle and barding has lost its rider. It is used to company and seeks someone to look after it</t>
  </si>
  <si>
    <t>1 horned devil has spent centuries in the world without trouble. It has collected 99 masks and needs 2 more. It needs help getting them</t>
  </si>
  <si>
    <t>1 air elemental that is trying to return home via a planar portal high up. It can only be opened by a humanoid and tries to get party to help.</t>
  </si>
  <si>
    <t>The Flying Fish are adventurers on an elephant. 1 d3 knights, 1 druid and 1 scout. They are looking for a new quest after screwing up the last one</t>
  </si>
  <si>
    <t>1 unusual aboleth desires only to live peacefully among a humanoid society. It still searches for away to do this</t>
  </si>
  <si>
    <t>1 drow mage is the last remaining adventurer of a group from the</t>
  </si>
  <si>
    <t>Underdark. Now seeks to make a new life on the surface.</t>
  </si>
  <si>
    <t>2 progressive trolls are trying to find work as mercenaries or guards. Can speak a some Common (Intelligence 8) and wield axes.</t>
  </si>
  <si>
    <t>1 humorless assassin asks the party to kill them to fulfill a contract.</t>
  </si>
  <si>
    <t>They also ask them to carry out their will and contact their family</t>
  </si>
  <si>
    <t>Джерело: &lt;http://cauldronsandclerics.blogspot.com/2014/12/campsites-table-where-do-your-pcs-rest.html&gt;</t>
  </si>
  <si>
    <t>Джерело: &lt;http://cauldronsandclerics.blogspot.com/search/label/D%26D5E&gt;</t>
  </si>
  <si>
    <t>Survival (d20)</t>
  </si>
  <si>
    <t>Safety</t>
  </si>
  <si>
    <t>d6</t>
  </si>
  <si>
    <t>Feature</t>
  </si>
  <si>
    <t>d6 + Safety (once for each)</t>
  </si>
  <si>
    <t>Water</t>
  </si>
  <si>
    <t>Food</t>
  </si>
  <si>
    <t>Shelter</t>
  </si>
  <si>
    <t>Encounter</t>
  </si>
  <si>
    <t>Size</t>
  </si>
  <si>
    <t>Detail</t>
  </si>
  <si>
    <t>Number</t>
  </si>
  <si>
    <t>HP</t>
  </si>
  <si>
    <t>Actions</t>
  </si>
  <si>
    <t>Traits</t>
  </si>
  <si>
    <t>Skills</t>
  </si>
  <si>
    <t>XP</t>
  </si>
  <si>
    <t>Treasure</t>
  </si>
  <si>
    <t>1 or less</t>
  </si>
  <si>
    <t>very dangerous (-4)</t>
  </si>
  <si>
    <t>ancient standing stones (2d4*) of (2d4: 2 jade, 3 marble, 4 sandstone, 5 granite, 6 basalt, 7 obsidian, 8 quartz)</t>
  </si>
  <si>
    <t>0 or less</t>
  </si>
  <si>
    <t>poisonous or disease-bearing water</t>
  </si>
  <si>
    <t>poisonous or diseased foods (1d6: 1 berries, 2 grubs, 3 rats, 4 locusts, 5 roots, 6 nuts)</t>
  </si>
  <si>
    <t>treacherous, in bad weather saves are at a disadvantage</t>
  </si>
  <si>
    <t>Yellowlander Commoners</t>
  </si>
  <si>
    <t>medium or small</t>
  </si>
  <si>
    <t>Rarely encountered alone, the commoners of the Yellowlander pastoralists are hardy folk, ready to spring to action against the many dangers of the Veld.</t>
  </si>
  <si>
    <t>Day: 1d6, Night: in camp with herders.</t>
  </si>
  <si>
    <t>1d8 (4)</t>
  </si>
  <si>
    <t>Sling: +2 bludgeoning 1d4. Hand axe: +2 slashing 1d6.</t>
  </si>
  <si>
    <t>Perception 10</t>
  </si>
  <si>
    <t>0 (10)</t>
  </si>
  <si>
    <t>1d10 coppers each</t>
  </si>
  <si>
    <t>2–5</t>
  </si>
  <si>
    <t>dangerous (-2)</t>
  </si>
  <si>
    <t>a copse of trees (2d4*), they are (2d4: 2 dragon trees, 3 baobabs, 4 acacias, 5 palms, 6 saguaros, 7 flame trees, 8 ebony)</t>
  </si>
  <si>
    <t>1–2</t>
  </si>
  <si>
    <t>no water</t>
  </si>
  <si>
    <t>no food</t>
  </si>
  <si>
    <t>no shelter</t>
  </si>
  <si>
    <t>Yellowlander Herders</t>
  </si>
  <si>
    <t>medium</t>
  </si>
  <si>
    <t>The armed herders of the Veld always carry axes and flammable oil, in addition to their bows, to scare away Vulcana's evil vegetation. Each herder has 3d20 cows and 1d6 commoners.</t>
  </si>
  <si>
    <t>Day: 1d4, Night: 2d8 (camp)</t>
  </si>
  <si>
    <t>2d8 + 2 (11)</t>
  </si>
  <si>
    <t>Bow: +3 piercing 1d6+1, range 60/120. Axe: +3 slashing 1d8+1. Burning oil: +3 fire 2d6, range 20/60, burst 5</t>
  </si>
  <si>
    <t>Pack Tactics: advantage if at least one ally is attacking same target</t>
  </si>
  <si>
    <t>Perception 12</t>
  </si>
  <si>
    <t>1/8 (25)</t>
  </si>
  <si>
    <t>1d10 silvers each, herding equipment</t>
  </si>
  <si>
    <t>6–10</t>
  </si>
  <si>
    <t>unsafe (-1)</t>
  </si>
  <si>
    <t>an abandoned dwelling of (2d4: 2 fine marble, 3 granite blocks, 4 rough sandstone, 5 bleached planks, 6 adobe, 7 woven thorn and branches, 8 porcelain)</t>
  </si>
  <si>
    <t>3–4</t>
  </si>
  <si>
    <t>bad water</t>
  </si>
  <si>
    <t>poor food (1d6: 1 lost dried rations, 2 tubers, 3 bugs, 4 semi-edible nuts, 5 cacti, 6 lichen)</t>
  </si>
  <si>
    <t>poor shelter, but passable</t>
  </si>
  <si>
    <t>Yellowlander Herdmaster</t>
  </si>
  <si>
    <t>A larger group of herders will be accompanied by a herdmaster, generally the most experienced warrior and herder of their clan. Each herdmaster is accompanied by 3d10 herders, 5d20 additional cows and 2d6 additional commoners. Herdmaster names: Don Jusco de Velder, Dona Pinta la Guapa, Don Brasco el Viejo, Dona Nuna de la Nina</t>
  </si>
  <si>
    <t>10d8 + 20 (65)</t>
  </si>
  <si>
    <t>Multiattack: three melee attacks, two with axe (+5 slashing 1d8 + 3) and one with dagger (+5 piercing 1d4 + 3, range 20/60). Bow: +5 piercing 1d6 + 3, range 60/120.</t>
  </si>
  <si>
    <t>Saves Str +5, Dex +5, Wis +2.</t>
  </si>
  <si>
    <t>2 (450)</t>
  </si>
  <si>
    <t>2d100 gp, potion of healing, saffron pouch worth 1d100 gp</t>
  </si>
  <si>
    <t>11–17</t>
  </si>
  <si>
    <t>safe (-)</t>
  </si>
  <si>
    <t>a water source (2d4: 2 an old pumping station, 3 a secluded gorge and pool, 4 a muddy creek, 5 a herdsman cistern, 6 an animal watering hole, 7 a fine well, 8 a deep cenote with a spiralling staircase)</t>
  </si>
  <si>
    <t>5–6</t>
  </si>
  <si>
    <t>good water</t>
  </si>
  <si>
    <t>good food (1d6: 1 veldt rats or rabbits, 2 nuts, 3 berries, 4 succulent tubers, 5 sweetmeat grubs, 6 frogs)</t>
  </si>
  <si>
    <t>good shelter, in bad weather, saves are at an advantage</t>
  </si>
  <si>
    <t>Yellowlander Hunters</t>
  </si>
  <si>
    <t>The Yellowlands teem with gazelles, antelope and stripe-horses, which the local hunters will, well, hunt. They are also skilled trackers.</t>
  </si>
  <si>
    <t>Day: 1d2, Night: 1d6 (camp)</t>
  </si>
  <si>
    <t>3d8 + 3 (16)</t>
  </si>
  <si>
    <t>Multiattack: two melee or ranged attacks. Longbow: +4 piercing 1d8 + 2, range 150/600. Axe: +2 slashing 1d8. Dagger: +4 piercing 1d4 + 2, range 20/60</t>
  </si>
  <si>
    <t>Keen hearing and sight</t>
  </si>
  <si>
    <t>Nature +4, Perception 15, Stealth +6, Survival +6</t>
  </si>
  <si>
    <t>1/2 (100)</t>
  </si>
  <si>
    <t>2d20 silvers each, hunting equipment, 10% chance of a map</t>
  </si>
  <si>
    <t>18–20</t>
  </si>
  <si>
    <t>very safe (+1)</t>
  </si>
  <si>
    <t>a cave or hole (2d4: 2 a cracked egg-like structure half buried, 3 an abandoned mine shaft, 4 a natural wind canyon, 5 a cleft in a hill, 6 a dry spring, 7 a crater, 8 a rusted metal vault)</t>
  </si>
  <si>
    <t>7+</t>
  </si>
  <si>
    <t>mineral water, +1 hp regained per HD</t>
  </si>
  <si>
    <t>a feast (1d6: 1 veldt gazelle, 2 yellow cabbage, 3 fish, 4 eggs, 5 fruit, 6 lost tins of spam), enough to replenish rations right here!</t>
  </si>
  <si>
    <t>fantastic shelter, saves at advantage and soothing, +1 hp regained per HD</t>
  </si>
  <si>
    <t>Shooting Cactus</t>
  </si>
  <si>
    <t>large</t>
  </si>
  <si>
    <t>A pricklier pear cactus, imbued by Vulcana's suspicious possessiveness of the Yellow Goddess, it shoots soporiffic spiked pears at creatures that approach it. Once they are knocked out, it creeps up to them and slowly drains their vital bodily fluids.</t>
  </si>
  <si>
    <t>Day: 1d8, Night: 1d2</t>
  </si>
  <si>
    <t>3d10 + 6 (22)</t>
  </si>
  <si>
    <t>Multiattack: the pricklier pear makes two ranged attacks (lobbed pear +2 piercing 1d4, burst 5, Con vs. DC 10 or knocked unconscious) or two prickly clubbing melee attacks (+3 bludgeoning 1d6 + 2).</t>
  </si>
  <si>
    <t>Keen tremorsense, has advantage on perception checks against walking targets. Prickly skin: deals 1d4 damage to anyone who attacks it in melee.</t>
  </si>
  <si>
    <t>Perception 13</t>
  </si>
  <si>
    <t>each shooting cactus has 2d20 ripe soporiffic pears, each of which is worth 1d10 gp to tequila makers in towns and inns</t>
  </si>
  <si>
    <t>21–23</t>
  </si>
  <si>
    <t>serene (+2)</t>
  </si>
  <si>
    <t>a lookout point, the (2d4: 2 top of an abandoned and cracked monolith, 3 crown of a tangled growth of dessicated plants, 4 windswept hilltop, 5 panoramic concealed outcrop, 6 the top of a small mesa, 7 a flat shelf on a cliff face, 8 brow of a giant bone)</t>
  </si>
  <si>
    <t>Tumbling Weeds</t>
  </si>
  <si>
    <t>small</t>
  </si>
  <si>
    <t>Yellowlanders say the tumbling weeds are awakened by Vulcana's scheming distrust of the Yellow Goddess. During the day they tumble harmlessly, but at night they congregate in large numbers to subdue weakened animals—or humans. They are said to drink water from their victims with bladed root appendages.</t>
  </si>
  <si>
    <t>Day: 1–2, Night: 5d12</t>
  </si>
  <si>
    <t>3d6 (10)</t>
  </si>
  <si>
    <t>waterdrinking root: +1 piercing 1d4 - 1</t>
  </si>
  <si>
    <t>ulnerable fire, resistant piercing</t>
  </si>
  <si>
    <t>Percept 10</t>
  </si>
  <si>
    <t>nil</t>
  </si>
  <si>
    <t>24+</t>
  </si>
  <si>
    <t>blissful (+4)</t>
  </si>
  <si>
    <t>Creeping Tree</t>
  </si>
  <si>
    <t>huge</t>
  </si>
  <si>
    <t>Trees are rare in the Yellowland velds because the Yellowlanders cut them down religiously in the wild, trusting only those they plant themselves and consecrate to the Green god. The native red-leaves are said to be inspired by fiery Vulcana to seek water and life fluids from the walking creatures, gone mad in their desire to keep the Yellow Goddess alone for Vulcana in her land. They move only at night, creeping stealthily and striking with aerial tap roots to drain the vital bodily fluids of living creatures.</t>
  </si>
  <si>
    <t>Day: 1, Night: 2d4</t>
  </si>
  <si>
    <t>7d12+14 (59)</t>
  </si>
  <si>
    <t>bodily fluid stealing roots: +6 piercing 3d6 + 4, reach 10'</t>
  </si>
  <si>
    <t>vulnerable fire, resistant piercing, bludgeoning</t>
  </si>
  <si>
    <t>a few worn pieces of jewelry embedded in the tree's branches and roots</t>
  </si>
  <si>
    <t>Vulcana's Sniffing Saffron</t>
  </si>
  <si>
    <t>tiny</t>
  </si>
  <si>
    <t>The precious sniffing saffron is cultivated around Puerto Safran and used as a spice by many wizards, particularly diviners and necromancers, to increase the potency of their spells—or so they say. It is also used as an inebriant. The wild version is sometimes more potent, if exposed to Vulcana's wiles, and actually boosts caster level by +1d4. Wis vs. DC 12 to avoid hallucinations (act as confusion)</t>
  </si>
  <si>
    <t>Day: 1d8, Night: 0</t>
  </si>
  <si>
    <t>1d4 (2)</t>
  </si>
  <si>
    <t>suicidal puff of hallucinogens (DC 15), dies after puffing to save it's flower-bed-mates</t>
  </si>
  <si>
    <t>vulnerable to everything</t>
  </si>
  <si>
    <t>Percept 12</t>
  </si>
  <si>
    <t>0 (0)</t>
  </si>
  <si>
    <t>an unpuffed dried saffron is worth 2d20 gp</t>
  </si>
  <si>
    <t>The floor in the area is considered difficult terrain. Any creature on the ground that starts moving on its turn while in the area must succeed on a Dexterity (Acrobatics) check or fall prone. If a creature uses a Dash action or bonus action, it must make another check.</t>
  </si>
  <si>
    <t>Setback Hazard</t>
  </si>
  <si>
    <t>Unsteady Ground</t>
  </si>
  <si>
    <t>Any check that relies on sight is made with disadvantage for the duration of the sandstorm.</t>
  </si>
  <si>
    <t>Any creature in the sandstorm must make a Constitution saving throw or be blinded until the sandstorm ends. A creature can repeat the saving throw at the end of each of its turns, ending the effect on itself on a success. A creature cannot be blinded by the sandstorm if it’s wearing goggles or something that protects its eyes.</t>
  </si>
  <si>
    <t>Dangerous Hazard</t>
  </si>
  <si>
    <t>Sandstorms</t>
  </si>
  <si>
    <t>A creature caught by the wave can move by swimming and it can make a Strength (Athletics) check to swim out of the wave.</t>
  </si>
  <si>
    <t>A large and unexpected wave that can be extremely dangerous. When a creature is hit by the rogue wave, it must succeed on a Strength saving throw or take bludgeoning damage, or half as much damage on a successful save. The rogue wave, along with any creatures in it, moves in a straight line at a speed of 50 feet per turn, and any Huge or smaller creature inside the wall must succeed on a Strength saving throw or take damage. The wave damage is reduced by Id 10 on each subsequent round. When the damage is reduced to 0, the wave ends.</t>
  </si>
  <si>
    <t>Number of Creatures</t>
  </si>
  <si>
    <t>When a creature enters the cloud, it must make a Constitution saving throw, taking poison damage on a failed save, or half as much damage on a successful one. A creature that ends its turn in the cloud must make another saving throw.</t>
  </si>
  <si>
    <t>Poison Clouds and Spores</t>
  </si>
  <si>
    <t>Magma erupts from a point on the ground, creating a 20-foot- high, 5-foot-radius geyser. Each creature in the geyser's area must make a Dexterity saving throw, taking fire damage on a failed save, or half as much on a successful one.</t>
  </si>
  <si>
    <t>Magma Eruptions</t>
  </si>
  <si>
    <t>Thin Ice    DMG, P.111</t>
  </si>
  <si>
    <t>WSG, P.19</t>
  </si>
  <si>
    <t>The creatures hit by a lightning are determined by the DM, and any creature in the area under total cover from above cannot take damage.</t>
  </si>
  <si>
    <t>Near Volcanoes</t>
  </si>
  <si>
    <t>Slippery Ice    DMG, P.110</t>
  </si>
  <si>
    <t>Rivers only</t>
  </si>
  <si>
    <t>Lightning Storms</t>
  </si>
  <si>
    <t>Chasms and Ice Cracks DMG, P.1 22 Use the pits trap</t>
  </si>
  <si>
    <t>P.19</t>
  </si>
  <si>
    <t>WSG,</t>
  </si>
  <si>
    <t>Near volcanoes</t>
  </si>
  <si>
    <t>WSG, P.18</t>
  </si>
  <si>
    <t>Lava</t>
  </si>
  <si>
    <t>Dangerous or Deadly Hazard</t>
  </si>
  <si>
    <t>Hailstorm</t>
  </si>
  <si>
    <t>Ocean only</t>
  </si>
  <si>
    <t>Rogue Wave</t>
  </si>
  <si>
    <t>DMG, P.110</t>
  </si>
  <si>
    <t>Frigid Water</t>
  </si>
  <si>
    <t>Unsteady Ground    WSG,    P.19</t>
  </si>
  <si>
    <t>P.18 Mostly red clouds</t>
  </si>
  <si>
    <t>Elemental Cloud</t>
  </si>
  <si>
    <t>Razorvine</t>
  </si>
  <si>
    <t>Rapids</t>
  </si>
  <si>
    <t>Blizzard</t>
  </si>
  <si>
    <t>Cyan clouds only</t>
  </si>
  <si>
    <t>WSG. P18</t>
  </si>
  <si>
    <t>Rockfalls    WSG,    P.18</t>
  </si>
  <si>
    <t>P.18</t>
  </si>
  <si>
    <t>Earthquakes</t>
  </si>
  <si>
    <t>Avalanches, rockfalls and mudslides</t>
  </si>
  <si>
    <t>Quicksand</t>
  </si>
  <si>
    <t>The lava is considered difficult terrain. Any creature that enters the lava takes fire damage. A creature that ends its turn in the lava takes fire damage.</t>
  </si>
  <si>
    <t>Pits    DMG,    P.122</t>
  </si>
  <si>
    <t>Might cause a forest fire</t>
  </si>
  <si>
    <t>Notes</t>
  </si>
  <si>
    <t>Source</t>
  </si>
  <si>
    <t>Hazard</t>
  </si>
  <si>
    <t>Deadly Hazard</t>
  </si>
  <si>
    <t>Only near mountains</t>
  </si>
  <si>
    <t>Avalanches</t>
  </si>
  <si>
    <t>Lava    WSG,    P.18</t>
  </si>
  <si>
    <t>Environmental Hazards</t>
  </si>
  <si>
    <t>Insect Swarms</t>
  </si>
  <si>
    <t>Only near arctic zones</t>
  </si>
  <si>
    <t>Mudslides</t>
  </si>
  <si>
    <t>Elemental Cloud    WSG,    P.18</t>
  </si>
  <si>
    <r>
      <t xml:space="preserve">Water Scarcity. </t>
    </r>
    <r>
      <rPr>
        <sz val="9.5"/>
        <color rgb="FF000000"/>
        <rFont val="Times New Roman"/>
        <family val="1"/>
        <charset val="204"/>
      </rPr>
      <t>Finding water in a desert is extremely difficult, unless you're near an Oasis. All checks made for getting water have a DC equal to 20.</t>
    </r>
  </si>
  <si>
    <t>A strong wind in a desert can create a sandstorm that imposes disadvantage on Wisdom (Perception) checks that rely on sight.</t>
  </si>
  <si>
    <t>A cloud of swarming insects fills a 20-foot-radius sphere. The swarm moves at 20 feet on each round. When a creature enters the cloud, it must make a Constitution saving throw. On a failed save, it takes piercing damage, or half as much damage on a successful one. A creature that ends its turn in the cloud must roll another saving throw. A creature cannot be damaged by the insect swarm if it’s wielding a torch or if it is at least 5 feet from a fire.</t>
  </si>
  <si>
    <t>Earthquakes    WSG, P.18    Might cause rockfalls</t>
  </si>
  <si>
    <t>Might cause trees to fall</t>
  </si>
  <si>
    <r>
      <t xml:space="preserve">Strong wind. </t>
    </r>
    <r>
      <rPr>
        <sz val="9.5"/>
        <color rgb="FF000000"/>
        <rFont val="Times New Roman"/>
        <family val="1"/>
        <charset val="204"/>
      </rPr>
      <t>A strong wind imposes disadvantage on ranged weapon attack rolls and Wisdom (Perception) checks that rely on hearing. A strong wind also extinguishes open flames, disperses fog, and makes flying by nonmagical means nearly impossible. A flying creature in a strong wind must land at the end of its turn or fall</t>
    </r>
  </si>
  <si>
    <r>
      <t xml:space="preserve">Shelter. </t>
    </r>
    <r>
      <rPr>
        <sz val="9.5"/>
        <color rgb="FF000000"/>
        <rFont val="Times New Roman"/>
        <family val="1"/>
        <charset val="204"/>
      </rPr>
      <t>In general, the arctic areas are vast frozen plains with big glaciers and rocks, making it difficult to find a natural shelter.</t>
    </r>
  </si>
  <si>
    <r>
      <t xml:space="preserve">Strong Wind. </t>
    </r>
    <r>
      <rPr>
        <sz val="9.5"/>
        <color rgb="FF000000"/>
        <rFont val="Times New Roman"/>
        <family val="1"/>
        <charset val="204"/>
      </rPr>
      <t>A strong wind imposes disadvantage on ranged weapon attack rolls and Wisdom (Perception) checks that rely on hearing. A strong wind also extinguishes open flames, disperses fog, and makes flying by nonmagical means nearly impossible. A flying creature in a strong wind must land at the end of its turn or fall</t>
    </r>
  </si>
  <si>
    <t>Breathing creatures can become acclimated to a high altitude by spending 30 days or more at this elevation. Breathing creatures can't become acclimated to elevations above 20,000 feet unless they are native to such environments.</t>
  </si>
  <si>
    <t>Insect Swarm</t>
  </si>
  <si>
    <r>
      <t xml:space="preserve">Food Scarcity. </t>
    </r>
    <r>
      <rPr>
        <sz val="9.5"/>
        <color rgb="FF000000"/>
        <rFont val="Times New Roman"/>
        <family val="1"/>
        <charset val="204"/>
      </rPr>
      <t>It's hard to find food like plants and creatures due the low temperatures. All the checks for foraging and hunting have a DC equal to 20.</t>
    </r>
  </si>
  <si>
    <r>
      <t xml:space="preserve">Shelter. </t>
    </r>
    <r>
      <rPr>
        <sz val="9.5"/>
        <color rgb="FF000000"/>
        <rFont val="Times New Roman"/>
        <family val="1"/>
        <charset val="204"/>
      </rPr>
      <t>In general, the desert areas are just sand and rocks (in some areas they might be some scattered shrubs) making it difficult to find a safe campsite.</t>
    </r>
  </si>
  <si>
    <r>
      <t xml:space="preserve">Water streams. </t>
    </r>
    <r>
      <rPr>
        <sz val="9.5"/>
        <color rgb="FF000000"/>
        <rFont val="Times New Roman"/>
        <family val="1"/>
        <charset val="204"/>
      </rPr>
      <t>The river streams can change drastically depending on the terrain around the rivers, like the terrain elevation, inclination and waterfalls.</t>
    </r>
  </si>
  <si>
    <t>Traveling at altitudes of 10,000 feet or higher above sea level is taxing for a creature that needs to breathe, because of the reduced amount of oxygen in the air. Each hour such a creature spends traveling at high altitude counts as 2 hours for the purpose of determining how long that creature can travel.</t>
  </si>
  <si>
    <t>Similar to a blizzard, the terrain affected by the hailstorm is considered difficult terrain. When a creature without proper shelter is in the area affected by the hailstorm for one hour, it must make a Constitution saving throw, taking cold damage on a failed save or half as much damage on a successful one.</t>
  </si>
  <si>
    <t>Whenever the temperature is at or below 0 degrees Fahrenheit, a creature exposed to the cold must succeed on a DC 1 0 Constitution saving throw at the end of each hour or gain one level of exhaustion. Creatures with resistance or immunity to cold damage automatically succeed on the saving throw, as do creatures wearing cold weather gear (thick coats, gloves, and the like) and creatures naturally adapted to cold climates.</t>
  </si>
  <si>
    <t>Flooding. Some parts of the caves might be close to a water source or any other liquid that can quickly fill a room.</t>
  </si>
  <si>
    <t>When the temperature is at or above 1 00 degrees Fahrenheit, a creature exposed to the heat and without access to drinkable water must succeed on a Constitution saving throw at the end of each hour or gain one level of exhaustion. The DC is 5 for the first hour and increases by 1 for each additional hour. Creatures wearing medium or heavy armor, or who are clad in heavy clothing, have disadvantage on the saving throw. Creatures with resistance or immunity to fire damage automatically succeed on the saving throw, as do creatures naturally adapted to hot climates.</t>
  </si>
  <si>
    <r>
      <t xml:space="preserve">Sight and hearing. </t>
    </r>
    <r>
      <rPr>
        <sz val="9.5"/>
        <color rgb="FF000000"/>
        <rFont val="Times New Roman"/>
        <family val="1"/>
        <charset val="204"/>
      </rPr>
      <t>It might be more difficult to see or hear your surroundings because the density of the forest, the tree shadows, obstacles (such a fallen tree) and the sound of the trees and vegetation moving with the wind.</t>
    </r>
  </si>
  <si>
    <r>
      <t xml:space="preserve">Shipwrecks. </t>
    </r>
    <r>
      <rPr>
        <sz val="9.5"/>
        <color rgb="FF000000"/>
        <rFont val="Times New Roman"/>
        <family val="1"/>
        <charset val="204"/>
      </rPr>
      <t>In the ocean, lakes and even in rivers there're rocks, icebergs, and more that can damage or destroy a ship or boat.</t>
    </r>
  </si>
  <si>
    <t>High Altitude (DMG, P.110)</t>
  </si>
  <si>
    <r>
      <t xml:space="preserve">Low visibility. </t>
    </r>
    <r>
      <rPr>
        <sz val="9.5"/>
        <color rgb="FF000000"/>
        <rFont val="Times New Roman"/>
        <family val="1"/>
        <charset val="204"/>
      </rPr>
      <t>Mist, fog and lowlands are common in this terrain and they reduce the visibility of any creature.</t>
    </r>
  </si>
  <si>
    <t>Extreme Cold (DMG, P.110)</t>
  </si>
  <si>
    <t>Orientation and tracking. Inside a cave it's almost impossible to determine where's North: lots of caves are just tunnels connected, making it more difficult to create an accurate map of it.</t>
  </si>
  <si>
    <t>Extreme Heat (DMG, P.110)</t>
  </si>
  <si>
    <r>
      <t xml:space="preserve">Orientation and tracking. </t>
    </r>
    <r>
      <rPr>
        <sz val="9.5"/>
        <color rgb="FF000000"/>
        <rFont val="Times New Roman"/>
        <family val="1"/>
        <charset val="204"/>
      </rPr>
      <t>Inside a forest, the trees covers the sky, making it hard to determine where's North, and depending the density of the forest it might be harder to keep a track</t>
    </r>
  </si>
  <si>
    <r>
      <t xml:space="preserve">Altitude. </t>
    </r>
    <r>
      <rPr>
        <sz val="9.5"/>
        <color rgb="FF000000"/>
        <rFont val="Times New Roman"/>
        <family val="1"/>
        <charset val="204"/>
      </rPr>
      <t>When you're traveling at altitudes of 10,000 feet or higher above sea level, you must follow the high altitude rules.</t>
    </r>
  </si>
  <si>
    <r>
      <t xml:space="preserve">Warmth. </t>
    </r>
    <r>
      <rPr>
        <sz val="9.5"/>
        <color rgb="FF000000"/>
        <rFont val="Times New Roman"/>
        <family val="1"/>
        <charset val="204"/>
      </rPr>
      <t>The swamps are wet and soggy, so finding dry resources for making a fire it's almost impossible.</t>
    </r>
  </si>
  <si>
    <r>
      <t xml:space="preserve">Cold and Extreme Cold. </t>
    </r>
    <r>
      <rPr>
        <sz val="9.5"/>
        <color rgb="FF000000"/>
        <rFont val="Times New Roman"/>
        <family val="1"/>
        <charset val="204"/>
      </rPr>
      <t>The temperatures in this environment are lower than other places, and you need proper gear for resisting this temperatures. Whenever the temperature is at or below 0 degrees Fahrenheit, you must follow the rules of extreme cold.</t>
    </r>
  </si>
  <si>
    <t>Darkness and Light. Most of the natural caves don't have light sources, so anyone who enters must bring their sources of light and fire for warmth, cooking and in some cases, defense. A caves might have some light sources, such as groups of fluorescent fungus or other dangerous light sources, like lava.</t>
  </si>
  <si>
    <r>
      <t xml:space="preserve">Heat and Extreme Heat. </t>
    </r>
    <r>
      <rPr>
        <sz val="9.5"/>
        <color rgb="FF000000"/>
        <rFont val="Times New Roman"/>
        <family val="1"/>
        <charset val="204"/>
      </rPr>
      <t>The oposite of the arctic terrain, temperatures in this environment are higher than other places, and you need enough water supplies for resisting the heat. Whenever the temperature is at or above 100 degrees Fahrenheit, you must follow the rules of extreme heat.</t>
    </r>
  </si>
  <si>
    <r>
      <t xml:space="preserve">Density. </t>
    </r>
    <r>
      <rPr>
        <sz val="9.5"/>
        <color rgb="FF000000"/>
        <rFont val="Times New Roman"/>
        <family val="1"/>
        <charset val="204"/>
      </rPr>
      <t>Sometimes is hard to walk through a forest due the great number of plants, trees and vegetation. In most of the cases, you can't walk in a straight line through the forest.</t>
    </r>
  </si>
  <si>
    <r>
      <t xml:space="preserve">Orientation and tracking. </t>
    </r>
    <r>
      <rPr>
        <sz val="9.5"/>
        <color rgb="FF000000"/>
        <rFont val="Times New Roman"/>
        <family val="1"/>
        <charset val="204"/>
      </rPr>
      <t>In the middle of the ocean or under a storm, it's difficult to determine the cardinal points without the proper tools.</t>
    </r>
  </si>
  <si>
    <r>
      <t xml:space="preserve">Clean water. </t>
    </r>
    <r>
      <rPr>
        <sz val="9.5"/>
        <color rgb="FF000000"/>
        <rFont val="Times New Roman"/>
        <family val="1"/>
        <charset val="204"/>
      </rPr>
      <t>Swamps are characterized by having slow- moving water and stagnant waters, making a bit difficult to find drinkable water. Drinking stagnant water might cause diseases.</t>
    </r>
  </si>
  <si>
    <t>Arctic</t>
  </si>
  <si>
    <t>Caves</t>
  </si>
  <si>
    <t>Desert</t>
  </si>
  <si>
    <t>Forests and Jungles</t>
  </si>
  <si>
    <t>Lakes, rivers and ocean</t>
  </si>
  <si>
    <t>Mountains</t>
  </si>
  <si>
    <t>Swamps</t>
  </si>
  <si>
    <t>A local ranger (stats of a bandit captain) mounted on a giant boar is patrolling for any signs of trouble. Stops to chat with the group.</t>
  </si>
  <si>
    <t>1</t>
  </si>
  <si>
    <t>1d102</t>
  </si>
  <si>
    <t>encounter</t>
  </si>
  <si>
    <t>6 5 While attuned to this item, you may store up to two charges of inspiration.</t>
  </si>
  <si>
    <t>3 1 While attuned to this item, you have resistance to poison damage. A tiny poison cloud hovers over your head.</t>
  </si>
  <si>
    <t>2 5 While attuned to this item, you can't be frightened. Small ethereal skulls float above your head.</t>
  </si>
  <si>
    <t xml:space="preserve">d100 Effect (Lesser Beneficial) </t>
  </si>
  <si>
    <t>MEDIUM BENEFICIAL EFFECTS</t>
  </si>
  <si>
    <t xml:space="preserve"> 21 While attuned to this item, your Dexterity</t>
  </si>
  <si>
    <t>87 While attuned to this item, you may speak a command work to make this item exude bright light in a ten foot radius and dim light another five   feet.</t>
  </si>
  <si>
    <t xml:space="preserve"> short rest, roll a d20. On a result of 16-20, you automatically pass your next saving throw this day. </t>
  </si>
  <si>
    <t>22 While attuned to this item, your Constitution becomes 1 7.</t>
  </si>
  <si>
    <t xml:space="preserve">89 While attuned to this item, whenever you take a short rest, you gain temporary health equal to your level. This does not stack and lasts up to 8 hours. </t>
  </si>
  <si>
    <t>23 While attuned to this item, your Strength becomes 1 7.</t>
  </si>
  <si>
    <t>6-10</t>
  </si>
  <si>
    <t>11-15</t>
  </si>
  <si>
    <r>
      <t>Life-engine</t>
    </r>
    <r>
      <rPr>
        <vertAlign val="superscript"/>
        <sz val="11"/>
        <color theme="1"/>
        <rFont val="Calibri"/>
        <family val="2"/>
        <charset val="204"/>
        <scheme val="minor"/>
      </rPr>
      <t>[†††] [‡‡‡]</t>
    </r>
  </si>
  <si>
    <r>
      <t>5</t>
    </r>
    <r>
      <rPr>
        <sz val="11"/>
        <color theme="1"/>
        <rFont val="Calibri"/>
        <family val="2"/>
        <charset val="204"/>
        <scheme val="minor"/>
      </rPr>
      <t xml:space="preserve"> gp</t>
    </r>
  </si>
  <si>
    <r>
      <t>75</t>
    </r>
    <r>
      <rPr>
        <sz val="11"/>
        <color theme="1"/>
        <rFont val="Calibri"/>
        <family val="2"/>
        <charset val="204"/>
        <scheme val="minor"/>
      </rPr>
      <t xml:space="preserve"> gp</t>
    </r>
  </si>
  <si>
    <r>
      <t>Camel</t>
    </r>
    <r>
      <rPr>
        <vertAlign val="superscript"/>
        <sz val="11"/>
        <color theme="1"/>
        <rFont val="Calibri"/>
        <family val="2"/>
        <charset val="204"/>
        <scheme val="minor"/>
      </rPr>
      <t>1</t>
    </r>
  </si>
  <si>
    <r>
      <t>Pegasus</t>
    </r>
    <r>
      <rPr>
        <vertAlign val="superscript"/>
        <sz val="11"/>
        <color theme="1"/>
        <rFont val="Calibri"/>
        <family val="2"/>
        <charset val="204"/>
        <scheme val="minor"/>
      </rPr>
      <t>10</t>
    </r>
  </si>
  <si>
    <r>
      <t>Rower</t>
    </r>
    <r>
      <rPr>
        <vertAlign val="superscript"/>
        <sz val="11"/>
        <color theme="1"/>
        <rFont val="Calibri"/>
        <family val="2"/>
        <charset val="204"/>
        <scheme val="minor"/>
      </rPr>
      <t>2</t>
    </r>
  </si>
  <si>
    <r>
      <t>Rigging</t>
    </r>
    <r>
      <rPr>
        <vertAlign val="superscript"/>
        <sz val="11"/>
        <color theme="1"/>
        <rFont val="Calibri"/>
        <family val="2"/>
        <charset val="204"/>
        <scheme val="minor"/>
      </rPr>
      <t>3</t>
    </r>
  </si>
  <si>
    <r>
      <t>Rigging, Topped out</t>
    </r>
    <r>
      <rPr>
        <vertAlign val="superscript"/>
        <sz val="11"/>
        <color theme="1"/>
        <rFont val="Calibri"/>
        <family val="2"/>
        <charset val="204"/>
        <scheme val="minor"/>
      </rPr>
      <t>3</t>
    </r>
  </si>
  <si>
    <r>
      <t>Steam Engine, Small</t>
    </r>
    <r>
      <rPr>
        <vertAlign val="superscript"/>
        <sz val="11"/>
        <color theme="1"/>
        <rFont val="Calibri"/>
        <family val="2"/>
        <charset val="204"/>
        <scheme val="minor"/>
      </rPr>
      <t>4</t>
    </r>
  </si>
  <si>
    <r>
      <t>Animated</t>
    </r>
    <r>
      <rPr>
        <vertAlign val="superscript"/>
        <sz val="11"/>
        <color theme="1"/>
        <rFont val="Calibri"/>
        <family val="2"/>
        <charset val="204"/>
        <scheme val="minor"/>
      </rPr>
      <t>5</t>
    </r>
  </si>
  <si>
    <r>
      <t>Golem, Flesh</t>
    </r>
    <r>
      <rPr>
        <vertAlign val="superscript"/>
        <sz val="11"/>
        <color theme="1"/>
        <rFont val="Calibri"/>
        <family val="2"/>
        <charset val="204"/>
        <scheme val="minor"/>
      </rPr>
      <t>6</t>
    </r>
  </si>
  <si>
    <r>
      <t>Golem, Stone</t>
    </r>
    <r>
      <rPr>
        <vertAlign val="superscript"/>
        <sz val="11"/>
        <color theme="1"/>
        <rFont val="Calibri"/>
        <family val="2"/>
        <charset val="204"/>
        <scheme val="minor"/>
      </rPr>
      <t>6</t>
    </r>
  </si>
  <si>
    <r>
      <t>Golem, Iron</t>
    </r>
    <r>
      <rPr>
        <vertAlign val="superscript"/>
        <sz val="11"/>
        <color theme="1"/>
        <rFont val="Calibri"/>
        <family val="2"/>
        <charset val="204"/>
        <scheme val="minor"/>
      </rPr>
      <t>6</t>
    </r>
  </si>
  <si>
    <r>
      <t>Corporeal Undead</t>
    </r>
    <r>
      <rPr>
        <vertAlign val="superscript"/>
        <sz val="11"/>
        <color theme="1"/>
        <rFont val="Calibri"/>
        <family val="2"/>
        <charset val="204"/>
        <scheme val="minor"/>
      </rPr>
      <t>7</t>
    </r>
  </si>
  <si>
    <r>
      <t>Incorporeal Undead</t>
    </r>
    <r>
      <rPr>
        <vertAlign val="superscript"/>
        <sz val="11"/>
        <color theme="1"/>
        <rFont val="Calibri"/>
        <family val="2"/>
        <charset val="204"/>
        <scheme val="minor"/>
      </rPr>
      <t>7</t>
    </r>
  </si>
  <si>
    <t>100/lvl</t>
  </si>
  <si>
    <t>HIRELING</t>
  </si>
  <si>
    <t>GP / MONTH</t>
  </si>
  <si>
    <t>GP / DAY</t>
  </si>
  <si>
    <r>
      <t xml:space="preserve">10 </t>
    </r>
    <r>
      <rPr>
        <i/>
        <vertAlign val="superscript"/>
        <sz val="11"/>
        <color rgb="FF000000"/>
        <rFont val="Arial"/>
        <family val="2"/>
        <charset val="204"/>
      </rPr>
      <t xml:space="preserve">x </t>
    </r>
    <r>
      <rPr>
        <i/>
        <sz val="11"/>
        <color rgb="FF000000"/>
        <rFont val="Arial"/>
        <family val="2"/>
        <charset val="204"/>
      </rPr>
      <t>cost of troops</t>
    </r>
  </si>
  <si>
    <r>
      <t>Lieutenant 2</t>
    </r>
    <r>
      <rPr>
        <i/>
        <vertAlign val="superscript"/>
        <sz val="11"/>
        <color rgb="FF000000"/>
        <rFont val="Arial"/>
        <family val="2"/>
        <charset val="204"/>
      </rPr>
      <t>nd</t>
    </r>
    <r>
      <rPr>
        <i/>
        <sz val="11"/>
        <color rgb="FF000000"/>
        <rFont val="Arial"/>
        <family val="2"/>
        <charset val="204"/>
      </rPr>
      <t xml:space="preserve"> to 3</t>
    </r>
    <r>
      <rPr>
        <i/>
        <vertAlign val="superscript"/>
        <sz val="11"/>
        <color rgb="FF000000"/>
        <rFont val="Arial"/>
        <family val="2"/>
        <charset val="204"/>
      </rPr>
      <t>rd</t>
    </r>
    <r>
      <rPr>
        <i/>
        <sz val="11"/>
        <color rgb="FF000000"/>
        <rFont val="Arial"/>
        <family val="2"/>
        <charset val="204"/>
      </rPr>
      <t xml:space="preserve"> level (required per 30 men):</t>
    </r>
  </si>
  <si>
    <r>
      <t>Captain 4</t>
    </r>
    <r>
      <rPr>
        <i/>
        <vertAlign val="superscript"/>
        <sz val="11"/>
        <color rgb="FF000000"/>
        <rFont val="Arial"/>
        <family val="2"/>
        <charset val="204"/>
      </rPr>
      <t>th</t>
    </r>
    <r>
      <rPr>
        <i/>
        <sz val="11"/>
        <color rgb="FF000000"/>
        <rFont val="Arial"/>
        <family val="2"/>
        <charset val="204"/>
      </rPr>
      <t xml:space="preserve"> to 6</t>
    </r>
    <r>
      <rPr>
        <i/>
        <vertAlign val="superscript"/>
        <sz val="11"/>
        <color rgb="FF000000"/>
        <rFont val="Arial"/>
        <family val="2"/>
        <charset val="204"/>
      </rPr>
      <t>th</t>
    </r>
    <r>
      <rPr>
        <i/>
        <sz val="11"/>
        <color rgb="FF000000"/>
        <rFont val="Arial"/>
        <family val="2"/>
        <charset val="204"/>
      </rPr>
      <t xml:space="preserve"> level (required per 100 men):</t>
    </r>
  </si>
  <si>
    <t>KNIGHT</t>
  </si>
  <si>
    <t>MAGE</t>
  </si>
  <si>
    <t>ARCHMAGE</t>
  </si>
  <si>
    <t>GUARD</t>
  </si>
  <si>
    <t>SCOUT</t>
  </si>
  <si>
    <t>SOLDIER</t>
  </si>
  <si>
    <t>BERSERKER</t>
  </si>
  <si>
    <t>1 orc warchief who has renounced a life of violence and only wants to talk about the peaceful god they now worship</t>
  </si>
  <si>
    <t>1 kuo-toa monitor (whip variant), a renegade trying to find a monastery or other society they can find others searching for enlightenment</t>
  </si>
  <si>
    <t>30d 10h 30</t>
  </si>
  <si>
    <t>m</t>
  </si>
  <si>
    <t>miles</t>
  </si>
  <si>
    <t>http://archive.wizards.com/default.asp?x=dnd/frx/20050525x</t>
  </si>
  <si>
    <t>The Drawing Down</t>
  </si>
  <si>
    <t>The Rotting</t>
  </si>
  <si>
    <t>Leaffall</t>
  </si>
  <si>
    <t>Nightal</t>
  </si>
  <si>
    <t>Uktar</t>
  </si>
  <si>
    <t>Marpenoth</t>
  </si>
  <si>
    <t>The Fading</t>
  </si>
  <si>
    <t>Highsun</t>
  </si>
  <si>
    <t>Summertide</t>
  </si>
  <si>
    <t>Eleint</t>
  </si>
  <si>
    <t>Eleasias</t>
  </si>
  <si>
    <t>Flamerule</t>
  </si>
  <si>
    <t>The Time of Flowers</t>
  </si>
  <si>
    <t>The Melting</t>
  </si>
  <si>
    <t>The Claw of Storms</t>
  </si>
  <si>
    <t>Kythorn</t>
  </si>
  <si>
    <t>Mirtul</t>
  </si>
  <si>
    <t>Tarsakh</t>
  </si>
  <si>
    <t>The Claw of Sunsets</t>
  </si>
  <si>
    <t>The Claw of Winter</t>
  </si>
  <si>
    <t>Deepwinter</t>
  </si>
  <si>
    <t>Ches</t>
  </si>
  <si>
    <t>Alturiak</t>
  </si>
  <si>
    <t>Hammer</t>
  </si>
  <si>
    <t>The Calendar of Harptos</t>
  </si>
  <si>
    <r>
      <t>New Moon</t>
    </r>
    <r>
      <rPr>
        <sz val="10"/>
        <color theme="1"/>
        <rFont val="Arial"/>
        <family val="2"/>
        <charset val="204"/>
      </rPr>
      <t> - Selûne's unilluminated side is facing Toril. Selûne is not visible (except during a solar eclipse).</t>
    </r>
  </si>
  <si>
    <t xml:space="preserve">🌑 </t>
  </si>
  <si>
    <r>
      <t>First Quarter</t>
    </r>
    <r>
      <rPr>
        <sz val="10"/>
        <color theme="1"/>
        <rFont val="Arial"/>
        <family val="2"/>
        <charset val="204"/>
      </rPr>
      <t> - One-half of Selûne appears to be illuminated by direct sunlight. The fraction of Selûne 's disk that is illuminated is increasing.</t>
    </r>
  </si>
  <si>
    <t>🌓</t>
  </si>
  <si>
    <r>
      <t>Waxing Gibbous</t>
    </r>
    <r>
      <rPr>
        <sz val="10"/>
        <color theme="1"/>
        <rFont val="Arial"/>
        <family val="2"/>
        <charset val="204"/>
      </rPr>
      <t> - Selûne appears to be more than one-half but not fully illuminated by direct sunlight. The fraction of Selûne 's disk that is illuminated is increasing.</t>
    </r>
  </si>
  <si>
    <t xml:space="preserve">🌒  </t>
  </si>
  <si>
    <r>
      <t>Waxing Crescent</t>
    </r>
    <r>
      <rPr>
        <sz val="10"/>
        <color theme="1"/>
        <rFont val="Arial"/>
        <family val="2"/>
        <charset val="204"/>
      </rPr>
      <t> - Selûne appears to be partly but less than one-half illuminated by direct sunlight. The fraction of the Selûne 's disk that is illuminated is increasing.</t>
    </r>
  </si>
  <si>
    <t xml:space="preserve">🌔 </t>
  </si>
  <si>
    <r>
      <t>Waning Crescent</t>
    </r>
    <r>
      <rPr>
        <sz val="10"/>
        <color theme="1"/>
        <rFont val="Arial"/>
        <family val="2"/>
        <charset val="204"/>
      </rPr>
      <t> - Selûne appears to be partly but less than one-half illuminated by direct sunlight. The fraction of Selûne 's disk that is illuminated is decreasing.</t>
    </r>
  </si>
  <si>
    <t>🌘</t>
  </si>
  <si>
    <r>
      <t>Last Quarter</t>
    </r>
    <r>
      <rPr>
        <sz val="10"/>
        <color theme="1"/>
        <rFont val="Arial"/>
        <family val="2"/>
        <charset val="204"/>
      </rPr>
      <t> - One-half of Selûne appears to be illuminated by direct sunlight. The fraction of Selûne's disk that is illuminated is decreasing.</t>
    </r>
  </si>
  <si>
    <t xml:space="preserve">🌗 </t>
  </si>
  <si>
    <r>
      <t>Waning Gibbous</t>
    </r>
    <r>
      <rPr>
        <sz val="10"/>
        <color theme="1"/>
        <rFont val="Arial"/>
        <family val="2"/>
        <charset val="204"/>
      </rPr>
      <t> - Selûne appears to be more than one-half but not fully illuminated by direct sunlight. The fraction of Selûne's disk that is illuminated is decreasing.</t>
    </r>
  </si>
  <si>
    <t xml:space="preserve">🌖 </t>
  </si>
  <si>
    <r>
      <t>Full Moon</t>
    </r>
    <r>
      <rPr>
        <sz val="10"/>
        <color theme="1"/>
        <rFont val="Arial"/>
        <family val="2"/>
        <charset val="204"/>
      </rPr>
      <t> - Selûne 's illuminated side is facing Toril. Selûne appears to be completely illuminated by direct sunlight.</t>
    </r>
  </si>
  <si>
    <t xml:space="preserve">🌕 </t>
  </si>
  <si>
    <t>The Feast of the Moon</t>
  </si>
  <si>
    <t>III</t>
  </si>
  <si>
    <t>Holiday:</t>
  </si>
  <si>
    <t xml:space="preserve"> Winter Solstice</t>
  </si>
  <si>
    <t>II</t>
  </si>
  <si>
    <t>I</t>
  </si>
  <si>
    <t>Nightal / "The Drawing Down" (DECEMBER)</t>
  </si>
  <si>
    <t xml:space="preserve"> Uktar / "The Rotting" (NOVEMBER)</t>
  </si>
  <si>
    <t>HarvestTide</t>
  </si>
  <si>
    <t>A</t>
  </si>
  <si>
    <t xml:space="preserve"> Autumn Equinox</t>
  </si>
  <si>
    <t>Marpenoth / "Leaf Fall" (OCTOBER)</t>
  </si>
  <si>
    <t>Eleint / "The Fading" (SEPTEMBER)</t>
  </si>
  <si>
    <t>Midsummer</t>
  </si>
  <si>
    <t>Elesias / "High Sun" (AUGUST)</t>
  </si>
  <si>
    <t>Flamerule / "Summertide" (JULY)</t>
  </si>
  <si>
    <t xml:space="preserve"> Summer Solstice</t>
  </si>
  <si>
    <t>Kythorn / "The Time of Flowers" (JUNE)</t>
  </si>
  <si>
    <t>Mirtul / "The Melting" (MAY)</t>
  </si>
  <si>
    <t>Greengrass</t>
  </si>
  <si>
    <t>Spring Equinox</t>
  </si>
  <si>
    <t>Tarsakh / "The Claw of the Storms" (APRIL)</t>
  </si>
  <si>
    <t>Ches / "The Claw of the Sunsets" (MARCH)</t>
  </si>
  <si>
    <t>MidWinter</t>
  </si>
  <si>
    <t>Alturiak / "The Claw of Winter" (FEBRUARY)</t>
  </si>
  <si>
    <t>Hammer / "DeepWinter" (January)</t>
  </si>
  <si>
    <t>1492 DR - YEAR OF THREE SAILING SHIPS</t>
  </si>
  <si>
    <t xml:space="preserve">30
🌔 </t>
  </si>
  <si>
    <t>22
🌓</t>
  </si>
  <si>
    <t>20
Winter Solstice</t>
  </si>
  <si>
    <t>15
🌑</t>
  </si>
  <si>
    <t>7
🌓</t>
  </si>
  <si>
    <t>Feast of the Moon</t>
  </si>
  <si>
    <t>23
🌓</t>
  </si>
  <si>
    <t xml:space="preserve">30
Liar's Night, 🌔 </t>
  </si>
  <si>
    <t>20
Gods' Day</t>
  </si>
  <si>
    <t>10
Reign of Misrule</t>
  </si>
  <si>
    <t>7
Stoneshar, 🌓</t>
  </si>
  <si>
    <t>3
Day of Wonders</t>
  </si>
  <si>
    <t>Leafall</t>
  </si>
  <si>
    <t>Highharvestide</t>
  </si>
  <si>
    <t>21
Autumn Equinox, Brightswords</t>
  </si>
  <si>
    <t>8
🌓</t>
  </si>
  <si>
    <t xml:space="preserve">1
Ahghairon's Day, 🌔 </t>
  </si>
  <si>
    <t>Eleasis</t>
  </si>
  <si>
    <t>Shieldmeet (once every 4 years)</t>
  </si>
  <si>
    <t>24
🌓</t>
  </si>
  <si>
    <t>16
🌑</t>
  </si>
  <si>
    <t>9
🌓</t>
  </si>
  <si>
    <t>7
Lliira's Night</t>
  </si>
  <si>
    <t>5
Sornyn Ends</t>
  </si>
  <si>
    <t>3
Sornyn Starts</t>
  </si>
  <si>
    <t xml:space="preserve">1
Founders' Day, 🌔 </t>
  </si>
  <si>
    <t>24
🌑</t>
  </si>
  <si>
    <t>20
Summer Solstice, Dragondown</t>
  </si>
  <si>
    <t>14
Guildhall</t>
  </si>
  <si>
    <t xml:space="preserve">1
Trolltide, 🌔 </t>
  </si>
  <si>
    <t>Time of Flowers</t>
  </si>
  <si>
    <t>9
The Plowing and the Running Ends</t>
  </si>
  <si>
    <t>6
The Plowing and the Running Starts</t>
  </si>
  <si>
    <t xml:space="preserve">1
🌔 </t>
  </si>
  <si>
    <t>10
Waukeen -tide Ends, Leiruin</t>
  </si>
  <si>
    <t>7
Guildsmeet</t>
  </si>
  <si>
    <t>5
Goldenight</t>
  </si>
  <si>
    <t xml:space="preserve">1
Waukeen -tide Starts, Caravance, 🌔 </t>
  </si>
  <si>
    <t>Stormclaw</t>
  </si>
  <si>
    <t>30
Fleetswake Ends</t>
  </si>
  <si>
    <t>20
Fleetswake Starts</t>
  </si>
  <si>
    <t>19
Spring Equinox, Fay Day</t>
  </si>
  <si>
    <t>1
Rhystertide</t>
  </si>
  <si>
    <t>Claw of Sunsets</t>
  </si>
  <si>
    <t>14
Grand Revel</t>
  </si>
  <si>
    <t>Cold Claws</t>
  </si>
  <si>
    <t>Midwinter</t>
  </si>
  <si>
    <t xml:space="preserve">16
</t>
  </si>
  <si>
    <t xml:space="preserve">1
Wintershield, 🌔 </t>
  </si>
  <si>
    <t>Day of year</t>
  </si>
  <si>
    <t>From:</t>
  </si>
  <si>
    <t>1492: Year of Three Ships Sailing</t>
  </si>
  <si>
    <t>Tax Collectors, Treasurers, Waukeen</t>
  </si>
  <si>
    <t>Tax Day</t>
  </si>
  <si>
    <t>5' 6"</t>
  </si>
  <si>
    <t>Midnight</t>
  </si>
  <si>
    <t>to</t>
  </si>
  <si>
    <t>Disseminating</t>
  </si>
  <si>
    <t>Lycanthrope</t>
  </si>
  <si>
    <t>Cold Moon</t>
  </si>
  <si>
    <t>5' 8"</t>
  </si>
  <si>
    <t>Full</t>
  </si>
  <si>
    <t>Lycanthrope, Selûne</t>
  </si>
  <si>
    <t>6'</t>
  </si>
  <si>
    <t>5' 2"</t>
  </si>
  <si>
    <t>Gibbous</t>
  </si>
  <si>
    <t>5' 4"</t>
  </si>
  <si>
    <t>5'</t>
  </si>
  <si>
    <t>4' 10"</t>
  </si>
  <si>
    <t>Waxing</t>
  </si>
  <si>
    <t>Chauntea, Earth Mother, Mielikki</t>
  </si>
  <si>
    <t>Winter</t>
  </si>
  <si>
    <t>4' 8"</t>
  </si>
  <si>
    <t>New</t>
  </si>
  <si>
    <t>Chapmen, Shop Owners, Waukeen</t>
  </si>
  <si>
    <t>Sales Day</t>
  </si>
  <si>
    <t>5' 10"</t>
  </si>
  <si>
    <t>Crescent</t>
  </si>
  <si>
    <t>Moradin, Corellion Larethian</t>
  </si>
  <si>
    <t>Demi-Human</t>
  </si>
  <si>
    <t>Waning</t>
  </si>
  <si>
    <t>4' 6"</t>
  </si>
  <si>
    <t>Blue Moon</t>
  </si>
  <si>
    <t>Interested Parties</t>
  </si>
  <si>
    <t>Name</t>
  </si>
  <si>
    <t>Low</t>
  </si>
  <si>
    <t>High</t>
  </si>
  <si>
    <t>Depth</t>
  </si>
  <si>
    <t>Moon Light</t>
  </si>
  <si>
    <t>Set</t>
  </si>
  <si>
    <t>Rise</t>
  </si>
  <si>
    <t>Phase</t>
  </si>
  <si>
    <t>The Sun</t>
  </si>
  <si>
    <t>The Holidays</t>
  </si>
  <si>
    <t>The Tides</t>
  </si>
  <si>
    <t>Outdoor Illumination</t>
  </si>
  <si>
    <t>The Moon</t>
  </si>
  <si>
    <t>Day</t>
  </si>
  <si>
    <t>Nightal - The Drawing Down</t>
  </si>
  <si>
    <r>
      <t>Fearun, Bhaal, Lliira, Kelemvor, Myrkul, Sel</t>
    </r>
    <r>
      <rPr>
        <sz val="6"/>
        <color rgb="FF000000"/>
        <rFont val="Calibri"/>
        <family val="2"/>
      </rPr>
      <t>ûne,</t>
    </r>
    <r>
      <rPr>
        <sz val="6"/>
        <color rgb="FF000000"/>
        <rFont val="Calibri"/>
        <family val="2"/>
        <scheme val="minor"/>
      </rPr>
      <t xml:space="preserve"> Shar, Talos</t>
    </r>
  </si>
  <si>
    <t>Moonfeast</t>
  </si>
  <si>
    <t>4' 4"</t>
  </si>
  <si>
    <t>Farmers, Herdsmen, Hunters, Fishermen</t>
  </si>
  <si>
    <t>Farmer's Market</t>
  </si>
  <si>
    <t>4' 2"</t>
  </si>
  <si>
    <t>Frost Moon</t>
  </si>
  <si>
    <t>Outdoor Illuminatio</t>
  </si>
  <si>
    <t>Uktar - The Rotting</t>
  </si>
  <si>
    <t>Millers, Bakers, Butchers, Cheesa Makers</t>
  </si>
  <si>
    <t>Food Fair</t>
  </si>
  <si>
    <t>Mystra, Torm</t>
  </si>
  <si>
    <t>God's Day</t>
  </si>
  <si>
    <t>4'</t>
  </si>
  <si>
    <t>Lycanthrope, Malar</t>
  </si>
  <si>
    <t>Hunter Moon</t>
  </si>
  <si>
    <t>Lycanthrope, Selûne, Malar</t>
  </si>
  <si>
    <t>Marpenoth - Leafall</t>
  </si>
  <si>
    <t>Fearun, Chauntea</t>
  </si>
  <si>
    <t>High Harvest</t>
  </si>
  <si>
    <t>3' 10"</t>
  </si>
  <si>
    <t>Brewers, Vintners, Distillers</t>
  </si>
  <si>
    <t>Cask Fair</t>
  </si>
  <si>
    <t>Autumn</t>
  </si>
  <si>
    <t>Lycanthrope, Chauntea, Earth Mother</t>
  </si>
  <si>
    <t>Harvest Moon</t>
  </si>
  <si>
    <t>Lycanthrope, Selûne, Chauntae, Earth Mother</t>
  </si>
  <si>
    <t>Lycanthrope, Chauntae, Earth Mother</t>
  </si>
  <si>
    <t>Elient - The Fading</t>
  </si>
  <si>
    <t>Craftsmen, Merchants</t>
  </si>
  <si>
    <t>Trade Fair</t>
  </si>
  <si>
    <t>Torm</t>
  </si>
  <si>
    <t>Divine Death</t>
  </si>
  <si>
    <t>Red Moon</t>
  </si>
  <si>
    <t>Eleasias - Highsun</t>
  </si>
  <si>
    <t>Corellion Larethian, Denier, Torm</t>
  </si>
  <si>
    <t>Shieldmeet</t>
  </si>
  <si>
    <t>Lliira, Oghma, Mielikki, Sune, Talos</t>
  </si>
  <si>
    <t>Champion's Fray</t>
  </si>
  <si>
    <t>Competition</t>
  </si>
  <si>
    <t>Hay Moon</t>
  </si>
  <si>
    <t>Mielikki</t>
  </si>
  <si>
    <t>Sornyn</t>
  </si>
  <si>
    <t>Flamerule - Summertide</t>
  </si>
  <si>
    <t>Bards, Entertainers</t>
  </si>
  <si>
    <t>Carnival</t>
  </si>
  <si>
    <t>Summer</t>
  </si>
  <si>
    <t>Talos</t>
  </si>
  <si>
    <t>Thunder Moon</t>
  </si>
  <si>
    <t>Lycanthrope, Selûne, Talos</t>
  </si>
  <si>
    <t>Lycanthrope, Talos</t>
  </si>
  <si>
    <t>Herdsmen, Breaders, Farmers, Shepherds</t>
  </si>
  <si>
    <t>Market</t>
  </si>
  <si>
    <t>Kythorn - Time of Flowers</t>
  </si>
  <si>
    <t>Lycanthrope, Chauntae</t>
  </si>
  <si>
    <t>Planting Moon</t>
  </si>
  <si>
    <t>Lycanthrope, Selûne, Chauntae</t>
  </si>
  <si>
    <t>6' 2"</t>
  </si>
  <si>
    <t>Chauntae</t>
  </si>
  <si>
    <t>Gond</t>
  </si>
  <si>
    <t>Ipponsheir</t>
  </si>
  <si>
    <t>Gond, Artisans, Craftsmen</t>
  </si>
  <si>
    <t>Craft Fair</t>
  </si>
  <si>
    <t>6' 4"</t>
  </si>
  <si>
    <t>Mirtul - The Melting</t>
  </si>
  <si>
    <t>Chauntea, Eldath, Lliira, Mielikki, Sune, Talos</t>
  </si>
  <si>
    <t>Green Grass</t>
  </si>
  <si>
    <t>Fish Moon</t>
  </si>
  <si>
    <t>Lycanthrope, Selûne, Umberlee, Valkur</t>
  </si>
  <si>
    <t>The Shattering</t>
  </si>
  <si>
    <t>6' 6"</t>
  </si>
  <si>
    <t>Wizards, Alchemists, Sorcerors, Witches</t>
  </si>
  <si>
    <t>Mage Fair</t>
  </si>
  <si>
    <t>6' 8"</t>
  </si>
  <si>
    <t>Tarsakh - Claw of Storms</t>
  </si>
  <si>
    <t>Crow Moon</t>
  </si>
  <si>
    <r>
      <t>Lycanthrope, Sel</t>
    </r>
    <r>
      <rPr>
        <sz val="6"/>
        <color rgb="FF000000"/>
        <rFont val="Calibri"/>
        <family val="2"/>
      </rPr>
      <t>ûne, Chauntea,  Earth Mother, Mielikki</t>
    </r>
  </si>
  <si>
    <t>Spring</t>
  </si>
  <si>
    <t>6' 10"</t>
  </si>
  <si>
    <t>Textiles, Trappers, Clothiers, Socialites</t>
  </si>
  <si>
    <t>Cloak Swirl</t>
  </si>
  <si>
    <t>Ches - Claw of Sunsets</t>
  </si>
  <si>
    <t>Snow Moon</t>
  </si>
  <si>
    <t>Artisans, Craftsmen, Guildsmen</t>
  </si>
  <si>
    <t>Art Fair</t>
  </si>
  <si>
    <t>Alturiak - Claw of the Cold</t>
  </si>
  <si>
    <r>
      <t>Faer</t>
    </r>
    <r>
      <rPr>
        <sz val="8"/>
        <color theme="1"/>
        <rFont val="Calibri"/>
        <family val="2"/>
      </rPr>
      <t>ûn, Auril, Lliira, Talos</t>
    </r>
  </si>
  <si>
    <t>Wolf Moon</t>
  </si>
  <si>
    <t>Apprentices, Guild Masters</t>
  </si>
  <si>
    <t>Guild Fair</t>
  </si>
  <si>
    <t>10;54</t>
  </si>
  <si>
    <r>
      <t>Fear</t>
    </r>
    <r>
      <rPr>
        <sz val="8"/>
        <color theme="1"/>
        <rFont val="Calibri"/>
        <family val="2"/>
      </rPr>
      <t>ûn, Lathander, Tymora, Waukeen</t>
    </r>
  </si>
  <si>
    <t>New Year</t>
  </si>
  <si>
    <t>Hammer - Deepwinter</t>
  </si>
  <si>
    <t>* 31 days **32 days every 4 years</t>
  </si>
  <si>
    <t>Uktar*</t>
  </si>
  <si>
    <t>Tarsakh*</t>
  </si>
  <si>
    <t>Eleint*</t>
  </si>
  <si>
    <t>Flamerule**</t>
  </si>
  <si>
    <t>Hammer*</t>
  </si>
  <si>
    <t>The Roll of Months</t>
  </si>
  <si>
    <t>Night of Another Year; Great Clang; Day of Drawing Down</t>
  </si>
  <si>
    <t>Orbar; Talona Festival</t>
  </si>
  <si>
    <t>The Binding</t>
  </si>
  <si>
    <t>Winter Solstice; Four Feasts; Great Clang; Ceremony of Introspection</t>
  </si>
  <si>
    <t>Communion of Laughter; Maiming; Talona Festival</t>
  </si>
  <si>
    <t>The Impending Doom</t>
  </si>
  <si>
    <t>Great Clang</t>
  </si>
  <si>
    <t>Seeing Justice; Talona festival</t>
  </si>
  <si>
    <t>NIGHTAL</t>
  </si>
  <si>
    <t>Binding; Great Clang</t>
  </si>
  <si>
    <t>Great Clang; Talona festival</t>
  </si>
  <si>
    <t>Communion of Laughter; Maiming</t>
  </si>
  <si>
    <t>Tehennteahan; Great Clang</t>
  </si>
  <si>
    <t>Talona Festival</t>
  </si>
  <si>
    <t>Seeing Justice</t>
  </si>
  <si>
    <t>UKTAR</t>
  </si>
  <si>
    <t>Destruction of Moander; Great Clang</t>
  </si>
  <si>
    <t>Ascension of Mystra; True Resurrection</t>
  </si>
  <si>
    <t>Talona festival</t>
  </si>
  <si>
    <t>Marthoon; Seeing Justice</t>
  </si>
  <si>
    <t>MARPENOTH</t>
  </si>
  <si>
    <t>High harvestide</t>
  </si>
  <si>
    <t>Autumn Equinox, Talona festival</t>
  </si>
  <si>
    <t>The Penultimate Thunder</t>
  </si>
  <si>
    <t>Spryndalstar</t>
  </si>
  <si>
    <t>ELEINT</t>
  </si>
  <si>
    <t>Huldark</t>
  </si>
  <si>
    <t>Communion of Laughter; Divine Death; Maiming</t>
  </si>
  <si>
    <t>ELEASIS</t>
  </si>
  <si>
    <t>The 32nd day, Shieldmeet, is only added every 4 years; count from 1372 DR</t>
  </si>
  <si>
    <t>Lurue revels; Sharess revels; Great Clang; Celebration to the Moon</t>
  </si>
  <si>
    <t>The Binding; Talona Festival</t>
  </si>
  <si>
    <t>FLAMERULE</t>
  </si>
  <si>
    <t>Brightbuckle; Newborn Celebration</t>
  </si>
  <si>
    <t>Summer Solstice; Four Feasts; Great Clang; Ceremony of Introspection</t>
  </si>
  <si>
    <t>KYTHORN</t>
  </si>
  <si>
    <t>Sammardach</t>
  </si>
  <si>
    <t>Melding</t>
  </si>
  <si>
    <t>Ippensheir; Seeing Justice; Unwrapping</t>
  </si>
  <si>
    <t>MIRTUL</t>
  </si>
  <si>
    <t>Windride</t>
  </si>
  <si>
    <t>Spheres; Great Clang</t>
  </si>
  <si>
    <t>Queen's Gambit; Seeing Justice</t>
  </si>
  <si>
    <t>TARSAKH</t>
  </si>
  <si>
    <t>High Coin; Great Clang</t>
  </si>
  <si>
    <t>CHES</t>
  </si>
  <si>
    <t>Great Weave, Great Clang</t>
  </si>
  <si>
    <t>ALTURIAK</t>
  </si>
  <si>
    <t>Rallying; Graverending; Putrescent Death; Great Clang</t>
  </si>
  <si>
    <t>Cold Counting Comfort</t>
  </si>
  <si>
    <t>Thunder Blessing Day; Seeing Justice</t>
  </si>
  <si>
    <t>HAMMER</t>
  </si>
  <si>
    <t>”</t>
  </si>
  <si>
    <t>Джерело: &lt;http://forgottenrealms.wikia.com/wiki/Smokepowder&gt;</t>
  </si>
  <si>
    <t>The difference was in the composition of the powder.[citation needed] The secret to making smokepowder was given by Gond to the Lantanese for sheltering him during the Time of Troubles in 1358 DR. The church of Gond are one of the few manufacturers of smokepowder. It was banned on many cities and a source of friction as it is considered dangerous to use and a threat to the status quo.[3]</t>
  </si>
  <si>
    <t>Edit</t>
  </si>
  <si>
    <t>History</t>
  </si>
  <si>
    <t>Smokepowder was the Realms magical alchemical equivalent of black powder.[1]</t>
  </si>
  <si>
    <t>— Drizzt Do'Urden, Streams of Silver</t>
  </si>
  <si>
    <t>Beware the engineers of society, I say, who would make everyone in all the world equal.[2]</t>
  </si>
  <si>
    <t>“</t>
  </si>
  <si>
    <t>Gunpowder.</t>
  </si>
  <si>
    <t>Wikipedia has an article about:</t>
  </si>
  <si>
    <t>Smallwikipedialogo</t>
  </si>
  <si>
    <t>3rd[1]</t>
  </si>
  <si>
    <t>Game Edition</t>
  </si>
  <si>
    <t>25 gp[1]</t>
  </si>
  <si>
    <t>Value</t>
  </si>
  <si>
    <t>9th[1]</t>
  </si>
  <si>
    <t>Level</t>
  </si>
  <si>
    <t>Rules Information</t>
  </si>
  <si>
    <t>Smokepowder</t>
  </si>
  <si>
    <t> SHARE</t>
  </si>
  <si>
    <t>EDIT</t>
  </si>
  <si>
    <t>20 вересня 2017 р.</t>
  </si>
  <si>
    <t>Dragon+ Issue 14</t>
  </si>
  <si>
    <t>LATEST GAMES</t>
  </si>
  <si>
    <t>WALLPAPER - 07/12/2017</t>
  </si>
  <si>
    <t>TOMB OF ANNIHILATION</t>
  </si>
  <si>
    <t>LATEST WALLPAPER</t>
  </si>
  <si>
    <t>MORE INFO</t>
  </si>
  <si>
    <t>Join us for an ultimate game of Dungeons &amp; Dragons set within the new Tomb of Annihilation storyline! Season 2 finds our intrepid adventurers—Joe Manganiello, Deborah Ann Woll, Brian Posehn, Utkarsh Ambudkar, and...</t>
  </si>
  <si>
    <t>LOST CITY OF OMU - 07/25/2017</t>
  </si>
  <si>
    <t>FORCE GREY</t>
  </si>
  <si>
    <t>Force Grey</t>
  </si>
  <si>
    <t>Comedian Dan Telfer (@dantelfer) calls in to talk about his stint as Dungeon Master on Brian Posehn’s Nerd Poker D&amp;D live play podcast. Hosts Greg Tito (@gregtito) and Shelly Mazzanoble (@shellymoo) get into some...</t>
  </si>
  <si>
    <t>By Shelly Mazzanoble and Greg Tito</t>
  </si>
  <si>
    <t>DAN TELFER ON NERD POKER</t>
  </si>
  <si>
    <t>Dan Telfer on Nerd Poker</t>
  </si>
  <si>
    <t>Announcing a new program as part of the Dungeon Masters Guild.</t>
  </si>
  <si>
    <t>By Chris Lindsay</t>
  </si>
  <si>
    <t>GUILD ADEPT PROGRAM</t>
  </si>
  <si>
    <t>Guild Adept Program</t>
  </si>
  <si>
    <t>Three pillars of adventuring make up the D&amp;D game: exploration, social interaction, and combat. But when it comes to earning experience, the combat pillar often supports most of the game’s weight.</t>
  </si>
  <si>
    <t>By Mike Mearls</t>
  </si>
  <si>
    <t>THREE-PILLAR EXPERIENCE</t>
  </si>
  <si>
    <t>Three-Pillar Experience</t>
  </si>
  <si>
    <t>FEATURED ARTICLE</t>
  </si>
  <si>
    <t>Before 1985, D&amp;D had only played with stepping outside of the boundaries of traditional medieval fantasy. However, the release of Oriental Adventures that year acted as a catalyst. Afterward, non-Western fantasy invaded the Forgotten Realms and the Known World, then it became basis of brand-new settings, resulting in some of the most innovative takes on D&amp;D in the 1990s, with the legacy living on in worlds such as Eberron and Dark Sun.</t>
  </si>
  <si>
    <t>CONCLUSION</t>
  </si>
  <si>
    <t>Most importantly, it provided a new take on D&amp;D adventuring for the 21st century—one that lay beyond feudalism.</t>
  </si>
  <si>
    <t>The second was an evocative and innovative setting that recalled the AD&amp;D heights of settings like Dark Sun and Planescape: the world of Eberron (2004). This new campaign world offered a very different take on D&amp;D and, like many of the best, it escaped easy classification. It was cosmopolitan, somewhat technological, a little post-apocalyptic, and definitely pulp.</t>
  </si>
  <si>
    <t>The first was a brand-new Oriental Adventures (2001), which now focused on the Legends of the Five Rings world of Rokugan; it was later extensively supported by AEG.</t>
  </si>
  <si>
    <t>Meanwhile, Wizards was also playing with a pair of non-Western campaign settings that were new to the game of D&amp;D.</t>
  </si>
  <si>
    <t>However, Wizards of the Coast also continued to support a few of the older non-Western D&amp;D settings, to remind players that D&amp;D could be more than just feudal castles. Fans updated settings like Spelljammer and Planescape, while Wizards themselves returned to Dark Sun with a 4th Edition release (2010).</t>
  </si>
  <si>
    <t>In more recent days, D&amp;D has largely returned to its feudal fantasy origins, focusing on settings such as Greyhawk, Krynn, the Forgotten Realms, and the Nentir Vale. It largely fell to d20 trademark licensees and open gaming licensees to produce the next far-flung D&amp;D settings. Those licensees fulfilled that obligation in spades, creating some of the strangest D&amp;D settings ever, such as the science fantasy Dragonstar (2001) and the steampunk DragonMech (2004). Though not technically D&amp;D, Wizards of the Coast helped to push the envelope with d20 Modern (2003)—a modern-day D&amp;D ruleset complete with three settings: "Shadow Chasers", "Agents of PSI", and "Urban Arcana."</t>
  </si>
  <si>
    <t>INTO THE 21ST CENTURY: 2000–PRESENT</t>
  </si>
  <si>
    <t>Planescape (1994) was the last 2nd Edition setting to really push D&amp;D beyond its medieval fantasy origins, but it was a doozie of a finale. Planescape was D&amp;D’s planar adventure setting, taking players across the many Outer Planes. However, it really challenged the D&amp;D norms through its aesthetics, which lay somewhere between punk and dark fantasy. This was seen not only in the setting, but also in the dark and moody artwork that ran through its books.</t>
  </si>
  <si>
    <t>From the Ashes (1992) offered a new take on the Greyhawk setting. It was still a feudal, medieval world, but like so many of the settings of the 2nd Edition era, it adopted one of the genres that TSR had played with in the 1970s and ’80s; Greyhawk was now a world of dark fantasy, where evil had advanced to become a dominant force. Unfortunately the change wasn’t enough to save the old setting. After a short run (1992–1993), From the Ashes was retired; when Greyhawk returned it would once more be a gonzo Medieval world.</t>
  </si>
  <si>
    <t>Al-Qadim (1992) was TSR’s third major take on Arabian Nights adventures, following the Known World’s Ylaruam and the Forgotten Realms’ Calimshan. Like Calimshan, Al-Qadim was also set in the Forgotten Realms, but it was presented as a distinct, standalone setting. Three years of supplements followed, providing the best support ever for an Arabic D&amp;D setting.</t>
  </si>
  <si>
    <t>Dark Sun (1991) was probably TSR’s most distinct campaign setting to date. It offered a very primitive, survival-oriented take on D&amp;D. Dragon Kings ruled the post-apocalyptic “Dying Earth” setting of Athas, and players were as likely to be slaves as bold adventurers. The result was about as far as you could get from the idea of feudal societies—and another hit setting, since it also resulted in an Expanded and Revised edition (1995).</t>
  </si>
  <si>
    <t>Of all of D&amp;D’s widely variant settings of the 1990s, Ravenloft was supported for the longest, from 1990–1998. Even when the Ravenloft campaign world went away toward the end of 2nd Edition’s run, the Ravenloft brand remained as a line of horror supplements for D&amp;D, which suggests that while medieval feudalism has always been D&amp;D’s touchstone, horror isn’t a bad alternative.</t>
  </si>
  <si>
    <t>Ravenloft: Realm of Terror (1990) similarly expanded the horror setting of Ravenloft (1983) into an entire world. It introduces many different evil rulers (not just Strahd) and many different horrific and monstrous races (not just vampires). The setting was successful enough that it was revised as the Ravenloft Campaign Setting (1994) and then spun off the Masque of the Red Death and Other Tales (1994) campaign setting. The latter was one of the furthest stretches ever for D&amp;D, as it introduced Gothic Earth, a horrific Victorian setting.</t>
  </si>
  <si>
    <t>This began with Spelljammer (1989), which was D&amp;D’s new take on the science fantasy genre. Monstrous races zoomed from world to world in magical space ships. Though Spelljammer didn’t put as much focus on scientific technology as some of D&amp;D’s early adventures, it nonetheless created an entirely new paradigm for adventure.</t>
  </si>
  <si>
    <t>The 2nd Edition era was a time of great experimentation for D&amp;D. Many, many new settings were created, some of them reinterpreting the genres that D&amp;D had played with in the 1970s and ’80s—but taking them further than had been possible in the predominantly feudal worlds of Greyhawk, the Known World, and Blackmoor. The result was the first full-blown D&amp;D settings that moved beyond standard medieval fantasy.</t>
  </si>
  <si>
    <t>NONFEUDAL SETTINGS: 1989–2000</t>
  </si>
  <si>
    <t>Some of these books were different takes on feudalism, and most of them had been covered in other forms in the Known World or the Forgotten Realms, but A Mighty Fortress was something entirely new: it moved D&amp;D up to the Elizabethan Era, complete with guns and other elements that had never before been seen in the feudal D&amp;D game. It was a signpost for how far D&amp;D had expanded beyond its medieval roots during the era of AD&amp;D second edition (1989–2000).</t>
  </si>
  <si>
    <t>Of course, both the Known World and the Forgotten Realms were reflections of the ultimate composite world: Earth. D&amp;D experimented with this campaign world a few years later with seven “Historical Reference” books: Vikings (1992),Charlemagne’s Paladins (1992), Celts (1992), A Mighty Fortress (1992), The Glory of Rome (1993), Age of Heroes (1994), and The Crusades (1994).</t>
  </si>
  <si>
    <t>In 1988, TSR combined the non-Western setting of Oriental Adventures with its most successful composite setting. The result was Kara-Tur: The Eastern Realms (1988), which shrunk Kara-Tur a bit to fit it into the Realms. TSR soon followed that up with The Horde (1990) and the rest of the Empires event, which placed a Mongol-like land between Kara-Tur and the western Realms. A year later, TSR published the Maztica Campaign Set (1991), which introduced another continent to the Realms, based on Aztec and Mayan fantasy. Just five years after the introduction of the Realms, you could travel from a fantasy Asia through fantasy Eurasia, then across the sea to fantasy South America. It was every bit as impressive as the expansion of the Known World beyond its feudalistic roots.</t>
  </si>
  <si>
    <t>Ed Greenwood’s Forgotten Realms began publication a bit later in 1987. Though it has a stronger basis in feudal societies than the Known World, it wandered further afield too, in part thanks to the work of myriad hands such as Jeff Grubb, Douglas Niles, and Scott Haring. Moonshae (1987) brought Celtic fantasy to the Realms, then Empires of the Sands (1988) introduced the country of Calimshan, which was the Realms’ own Arabian Nights principality (or rather its first, as Greenwood created a few Arabic lands to the edges of the Realms). Barbaric fantasy came into the Realms through The Savage Frontier (1988) and then Egyptian fantasy made its influence felt in Old Empires (1990).</t>
  </si>
  <si>
    <t>A number of other analogue Earth cultures appeared for the Known World in the years that followed. The Kingdom of Ierendi (1987) depicts a Hawaiian vacation paradise; The Northern Reaches (1988) reveals a Scandinavia with Vikings; The Republic of Darokin (1989) describes a Renaissance-era country; The Golden Khan of Ethengar (1989) introduces Mongol hordes; The Atruaghin Clans (1991) details Native American–like people; and Dawn of the Emperors: Thyatis and Alphatia (1989) includes a Roman Empire analogue (or maybe a Byzantine Empire analogue). It’s a pretty impressive list of non-feudal settings that was created in just five years’ time.</t>
  </si>
  <si>
    <t>The Known World was the first of TSR’s composite worlds, as envisioned in a series of Gazetteers (1987–1991) overseen by Bruce Heard. The Emirates of Ylaruam (1987) was the Known World’s inaugural take on nonfeudal societies; it was an “Arabian Nights” setting that offered a more magical take on D&amp;D than anything before it.</t>
  </si>
  <si>
    <t>Though Oriental Adventures created an entirely new fantasy setting that did not have a Western focus, it’d be a few years before TSR would go that far again. Instead they experimented with the idea of different worldviews by filling out two of their fantasy worlds with a variety of settings, some of which broke new ground for D&amp;D. These composite settings offered players the best of all worlds—not just the singular worldview that had previously been the heart of D&amp;D.</t>
  </si>
  <si>
    <t>COMPOSITE WORLDS: 1987–1994</t>
  </si>
  <si>
    <t>In 1985, the release of Oriental Adventures marked something totally new for D&amp;D: a departure from the traditional medieval fantasies that had dominated the game through its first decade.</t>
  </si>
  <si>
    <t>By Shannon Appelcline - 06/06/2014</t>
  </si>
  <si>
    <t>D&amp;D Alumni</t>
  </si>
  <si>
    <t>14 серпня 2017 р.</t>
  </si>
  <si>
    <t>Yundraer</t>
  </si>
  <si>
    <t>Yridnae</t>
  </si>
  <si>
    <t>BEYOND FEUDALISM: PART 2</t>
  </si>
  <si>
    <t>Yeschant</t>
  </si>
  <si>
    <t>Xantrani</t>
  </si>
  <si>
    <t>Whitethistle</t>
  </si>
  <si>
    <t>Waelvor</t>
  </si>
  <si>
    <t>Veverell</t>
  </si>
  <si>
    <t>Vandiir</t>
  </si>
  <si>
    <t>Favored weapon: The Black Bow (longbow)</t>
  </si>
  <si>
    <t>Uirthur</t>
  </si>
  <si>
    <t>Tyrneladhelu</t>
  </si>
  <si>
    <t>Portfolio: crusades, hatred of the drow, loss, and vengeance</t>
  </si>
  <si>
    <t>Toryvhallen</t>
  </si>
  <si>
    <t>Torthtan</t>
  </si>
  <si>
    <t>Domains: Chaos, Elf, Pride, Retribution, War, and Wrath</t>
  </si>
  <si>
    <t>Toralynnsyr</t>
  </si>
  <si>
    <t>Tohrthaal</t>
  </si>
  <si>
    <t>Symbol: Broken arrow above a teardrop</t>
  </si>
  <si>
    <t>Teshurr</t>
  </si>
  <si>
    <t>Tellynnan</t>
  </si>
  <si>
    <t>Clerics: CG, CN</t>
  </si>
  <si>
    <t>Tarsis</t>
  </si>
  <si>
    <t>Tarsap</t>
  </si>
  <si>
    <t>Worshipers: LG, NG, CG, LN, N, CN</t>
  </si>
  <si>
    <t>Tamlyranth</t>
  </si>
  <si>
    <t>Talesspur</t>
  </si>
  <si>
    <t>Alignment: CN</t>
  </si>
  <si>
    <t>Swordstar</t>
  </si>
  <si>
    <t>Sunweaver</t>
  </si>
  <si>
    <t>Title: The Black Archer, the Night Hunter, the Arrow Bringer</t>
  </si>
  <si>
    <t>Suldusk</t>
  </si>
  <si>
    <t>Strongbow</t>
  </si>
  <si>
    <t>Power: Demigod</t>
  </si>
  <si>
    <t>Stillhawk</t>
  </si>
  <si>
    <t>Starym</t>
  </si>
  <si>
    <t>Shevarash</t>
  </si>
  <si>
    <t>Starbrow</t>
  </si>
  <si>
    <t>Starnar</t>
  </si>
  <si>
    <t>Джерело: &lt;http://www.candlekeep.com/library/articles/elven_names.htm&gt;</t>
  </si>
  <si>
    <t>Spellstalker</t>
  </si>
  <si>
    <t>Slenderbow</t>
  </si>
  <si>
    <t>Silveroak</t>
  </si>
  <si>
    <t>Silverhand</t>
  </si>
  <si>
    <t>Yraueme</t>
  </si>
  <si>
    <t>Yhendorn</t>
  </si>
  <si>
    <t>Sicafei</t>
  </si>
  <si>
    <t>Shyr</t>
  </si>
  <si>
    <t>Windwalker</t>
  </si>
  <si>
    <t>Windstar</t>
  </si>
  <si>
    <t>Sharrith</t>
  </si>
  <si>
    <t>Shalandalan</t>
  </si>
  <si>
    <t>Vyshaan</t>
  </si>
  <si>
    <t>Vispasial</t>
  </si>
  <si>
    <t>Shadowwater</t>
  </si>
  <si>
    <t>Shadowmantle</t>
  </si>
  <si>
    <t>Ulongyr</t>
  </si>
  <si>
    <t>Ulondarr</t>
  </si>
  <si>
    <t>Selakiir</t>
  </si>
  <si>
    <t>Sarsantyr</t>
  </si>
  <si>
    <t>Tsornyl</t>
  </si>
  <si>
    <t>Trueshot</t>
  </si>
  <si>
    <t>Rivleam</t>
  </si>
  <si>
    <t>Rhyllgallohyr</t>
  </si>
  <si>
    <t>Tornglara</t>
  </si>
  <si>
    <t>Rhaevaern</t>
  </si>
  <si>
    <t>Revven</t>
  </si>
  <si>
    <t>Tlanbourn</t>
  </si>
  <si>
    <t>Thea</t>
  </si>
  <si>
    <t>Raedrimn</t>
  </si>
  <si>
    <t>Rachiilstar</t>
  </si>
  <si>
    <t>Taurntyrith</t>
  </si>
  <si>
    <t>Tassarion</t>
  </si>
  <si>
    <t>Pholont</t>
  </si>
  <si>
    <t>Phenthae</t>
  </si>
  <si>
    <t>Tarnruth</t>
  </si>
  <si>
    <t>Tanagathor</t>
  </si>
  <si>
    <t>Orbryn</t>
  </si>
  <si>
    <t>Talandren</t>
  </si>
  <si>
    <t>Symbaern</t>
  </si>
  <si>
    <t>Omberdawn</t>
  </si>
  <si>
    <t>Olyrnn</t>
  </si>
  <si>
    <t>Summerstars</t>
  </si>
  <si>
    <t>Sultaasar</t>
  </si>
  <si>
    <t>Oakstaff</t>
  </si>
  <si>
    <t>Nyntynel</t>
  </si>
  <si>
    <t>Straeth</t>
  </si>
  <si>
    <t>Stilmyst</t>
  </si>
  <si>
    <t>Nlossae</t>
  </si>
  <si>
    <t>Starglow</t>
  </si>
  <si>
    <t>Starglance</t>
  </si>
  <si>
    <t>Nierde</t>
  </si>
  <si>
    <t>Ni’Tessine</t>
  </si>
  <si>
    <t>Srinshee</t>
  </si>
  <si>
    <t>Soryn</t>
  </si>
  <si>
    <t>Nightstar</t>
  </si>
  <si>
    <t>Nharimlur</t>
  </si>
  <si>
    <t>Sinaran</t>
  </si>
  <si>
    <t>Silverspear</t>
  </si>
  <si>
    <t>Never</t>
  </si>
  <si>
    <t>Nelnueve</t>
  </si>
  <si>
    <t>Silverbow</t>
  </si>
  <si>
    <t>Siltral</t>
  </si>
  <si>
    <t>Narlbeth</t>
  </si>
  <si>
    <t>Naelgrath</t>
  </si>
  <si>
    <t>Shraiee</t>
  </si>
  <si>
    <t>Shaurlanglar</t>
  </si>
  <si>
    <t>Mornmist</t>
  </si>
  <si>
    <t>Morningdove</t>
  </si>
  <si>
    <t>Shaethe</t>
  </si>
  <si>
    <t>Shaeremae</t>
  </si>
  <si>
    <t>Moonglamaer</t>
  </si>
  <si>
    <t>Moonglade</t>
  </si>
  <si>
    <t>Selorn</t>
  </si>
  <si>
    <t>Selmer</t>
  </si>
  <si>
    <t>Moonbow</t>
  </si>
  <si>
    <t>Mithalvarin</t>
  </si>
  <si>
    <t>Runemaster</t>
  </si>
  <si>
    <t>Rivvikyn</t>
  </si>
  <si>
    <t>Miritar</t>
  </si>
  <si>
    <t>M'Haaren</t>
  </si>
  <si>
    <t>Rhuidhen</t>
  </si>
  <si>
    <t>Rhothomir</t>
  </si>
  <si>
    <t>Maerdrym</t>
  </si>
  <si>
    <t>Maendellyn</t>
  </si>
  <si>
    <t>Reithel</t>
  </si>
  <si>
    <t>Raryndur</t>
  </si>
  <si>
    <t>Llundlar</t>
  </si>
  <si>
    <t>Lhoril</t>
  </si>
  <si>
    <t>Q'Naepp,</t>
  </si>
  <si>
    <t>Presrae</t>
  </si>
  <si>
    <t>Leafsigil</t>
  </si>
  <si>
    <t>Leafbower</t>
  </si>
  <si>
    <t>Oumryn</t>
  </si>
  <si>
    <t>Ortauré</t>
  </si>
  <si>
    <t>Larenthanil</t>
  </si>
  <si>
    <t>Laralytha</t>
  </si>
  <si>
    <t>Orama</t>
  </si>
  <si>
    <t>Ongluth</t>
  </si>
  <si>
    <t>Korianthil</t>
  </si>
  <si>
    <t>Kevanarial</t>
  </si>
  <si>
    <t>Olortynnal</t>
  </si>
  <si>
    <t>Oakwood</t>
  </si>
  <si>
    <t>Kelerandri</t>
  </si>
  <si>
    <t>Kadelaryn</t>
  </si>
  <si>
    <t>Nyamtharsar</t>
  </si>
  <si>
    <t>Nolbrae</t>
  </si>
  <si>
    <t>Ithruen</t>
  </si>
  <si>
    <t>Irithyl</t>
  </si>
  <si>
    <t>Nimesin</t>
  </si>
  <si>
    <t>Nightmeadow</t>
  </si>
  <si>
    <t>Ipyllasc</t>
  </si>
  <si>
    <t>Immeril</t>
  </si>
  <si>
    <t>Nihmedu</t>
  </si>
  <si>
    <t>Nightwing</t>
  </si>
  <si>
    <t>Iliathor</t>
  </si>
  <si>
    <t>Nhaéslal</t>
  </si>
  <si>
    <t>Nhachashaal</t>
  </si>
  <si>
    <t>Ilbenalu</t>
  </si>
  <si>
    <t>Ilbaereth</t>
  </si>
  <si>
    <t>Neirdre</t>
  </si>
  <si>
    <t>Hyshaanth</t>
  </si>
  <si>
    <t>Hlarr</t>
  </si>
  <si>
    <t>Nacnar</t>
  </si>
  <si>
    <t>Mrhulaedir</t>
  </si>
  <si>
    <t>Hawksong</t>
  </si>
  <si>
    <t>Haladar</t>
  </si>
  <si>
    <t>Moonweather</t>
  </si>
  <si>
    <t>Moonsnow</t>
  </si>
  <si>
    <t>Gwaelon</t>
  </si>
  <si>
    <t>Greencloak</t>
  </si>
  <si>
    <t>Moonflower</t>
  </si>
  <si>
    <t>Moondown</t>
  </si>
  <si>
    <t>Goadulphyn</t>
  </si>
  <si>
    <t>Gildenguard</t>
  </si>
  <si>
    <t>Mistwinter</t>
  </si>
  <si>
    <t>Mistrivvin</t>
  </si>
  <si>
    <t>Fflannidan</t>
  </si>
  <si>
    <t>Fenmarel</t>
  </si>
  <si>
    <t>Meirityn</t>
  </si>
  <si>
    <t>Melruth</t>
  </si>
  <si>
    <t>Falanae</t>
  </si>
  <si>
    <t>Faerondarl</t>
  </si>
  <si>
    <t>Lightshiver</t>
  </si>
  <si>
    <t>Loceath</t>
  </si>
  <si>
    <t>Evioro</t>
  </si>
  <si>
    <t>Everlove</t>
  </si>
  <si>
    <t>Lharithlyn</t>
  </si>
  <si>
    <t>Le’Quella</t>
  </si>
  <si>
    <t>Estelda</t>
  </si>
  <si>
    <t>Erlshade</t>
  </si>
  <si>
    <t>Laughingwater</t>
  </si>
  <si>
    <t>Larethian</t>
  </si>
  <si>
    <t>Erkowe</t>
  </si>
  <si>
    <t>Ereuvyn</t>
  </si>
  <si>
    <t>Laelithar</t>
  </si>
  <si>
    <t>Kraok</t>
  </si>
  <si>
    <t>Ellarian</t>
  </si>
  <si>
    <t>Elian</t>
  </si>
  <si>
    <t>Keove</t>
  </si>
  <si>
    <t>Kelpor’ral</t>
  </si>
  <si>
    <t>Echorn</t>
  </si>
  <si>
    <t>Ealoeth</t>
  </si>
  <si>
    <t>Jaglene</t>
  </si>
  <si>
    <t>Iydril</t>
  </si>
  <si>
    <t>Durothil</t>
  </si>
  <si>
    <t>Duirsar</t>
  </si>
  <si>
    <t>Irian</t>
  </si>
  <si>
    <t>Donnathlascen</t>
  </si>
  <si>
    <t>Doedance</t>
  </si>
  <si>
    <t>Ilnatar</t>
  </si>
  <si>
    <t>Iliathorr</t>
  </si>
  <si>
    <t>Dawnhorn</t>
  </si>
  <si>
    <t>Dahast</t>
  </si>
  <si>
    <t>Ildroun</t>
  </si>
  <si>
    <t>Ildacer</t>
  </si>
  <si>
    <t>Coudoarluth</t>
  </si>
  <si>
    <t>Cormyth</t>
  </si>
  <si>
    <t>Ibryiil</t>
  </si>
  <si>
    <t>Iazymnal</t>
  </si>
  <si>
    <t>Chaadren</t>
  </si>
  <si>
    <t>Ceretlan</t>
  </si>
  <si>
    <t>Halavanthlarr</t>
  </si>
  <si>
    <t>Haevaul</t>
  </si>
  <si>
    <t>Calauth</t>
  </si>
  <si>
    <t>Calaudra</t>
  </si>
  <si>
    <t>Haerlgent</t>
  </si>
  <si>
    <t>Haell</t>
  </si>
  <si>
    <t>Brightsong</t>
  </si>
  <si>
    <t>Brightcloak</t>
  </si>
  <si>
    <t>Gourael</t>
  </si>
  <si>
    <t>Goldenleaf</t>
  </si>
  <si>
    <t>Blackhelm</t>
  </si>
  <si>
    <t>Bhephel</t>
  </si>
  <si>
    <t>Fynnasla</t>
  </si>
  <si>
    <t>Floshin</t>
  </si>
  <si>
    <t>Berethryl</t>
  </si>
  <si>
    <t>Bellas</t>
  </si>
  <si>
    <t>Fellmirr</t>
  </si>
  <si>
    <t>Felinaun</t>
  </si>
  <si>
    <t>Auglathla</t>
  </si>
  <si>
    <t>Auglamyr</t>
  </si>
  <si>
    <t>Faerondaerl</t>
  </si>
  <si>
    <t>Eyriendor</t>
  </si>
  <si>
    <t>Ash</t>
  </si>
  <si>
    <t>Arren</t>
  </si>
  <si>
    <t>Eveningfall</t>
  </si>
  <si>
    <t>Evanara</t>
  </si>
  <si>
    <t>Amrallatha</t>
  </si>
  <si>
    <t>Ammath</t>
  </si>
  <si>
    <t>Eroth</t>
  </si>
  <si>
    <t>Erladden</t>
  </si>
  <si>
    <t>Amarallis</t>
  </si>
  <si>
    <t>Amalith</t>
  </si>
  <si>
    <t>Eluarshee</t>
  </si>
  <si>
    <t>Elond</t>
  </si>
  <si>
    <t>Aloevan</t>
  </si>
  <si>
    <t>Alluth</t>
  </si>
  <si>
    <t>Elassidil</t>
  </si>
  <si>
    <t>Elaéyadar</t>
  </si>
  <si>
    <t>Alastrarra</t>
  </si>
  <si>
    <t>Alavara</t>
  </si>
  <si>
    <t>Duthjuth</t>
  </si>
  <si>
    <t>Duskmere</t>
  </si>
  <si>
    <t>Ahmaquissar</t>
  </si>
  <si>
    <t>Agrivar</t>
  </si>
  <si>
    <t>Dree</t>
  </si>
  <si>
    <t>Dracoseir</t>
  </si>
  <si>
    <t>Aerasumé</t>
  </si>
  <si>
    <t>Aendryr</t>
  </si>
  <si>
    <t>Dlardrageth</t>
  </si>
  <si>
    <t>Dhorinshyl</t>
  </si>
  <si>
    <t>Crystalembers</t>
  </si>
  <si>
    <t>Craulnober</t>
  </si>
  <si>
    <t>Clatharla</t>
  </si>
  <si>
    <t>Chamaranthe</t>
  </si>
  <si>
    <t>Cathdeiryn</t>
  </si>
  <si>
    <t>Camusiil</t>
  </si>
  <si>
    <t>Caersaelk</t>
  </si>
  <si>
    <t>Brightwing</t>
  </si>
  <si>
    <t>Briarbosk</t>
  </si>
  <si>
    <t>Braegen</t>
  </si>
  <si>
    <t>Bharaclaiev</t>
  </si>
  <si>
    <t>Berilan</t>
  </si>
  <si>
    <t>Zoastria</t>
  </si>
  <si>
    <t>Zhuirentel</t>
  </si>
  <si>
    <t>Autumnfire</t>
  </si>
  <si>
    <t>Aunglor</t>
  </si>
  <si>
    <t>Ytharra</t>
  </si>
  <si>
    <t>Ysmyrlda</t>
  </si>
  <si>
    <t>Audark</t>
  </si>
  <si>
    <t>Ashgrove</t>
  </si>
  <si>
    <t>Yrlissa</t>
  </si>
  <si>
    <t>Ynshael</t>
  </si>
  <si>
    <t>Argentaamn</t>
  </si>
  <si>
    <t>Anuaer</t>
  </si>
  <si>
    <t>Yeshelné</t>
  </si>
  <si>
    <t>Yathlanae</t>
  </si>
  <si>
    <t>Amarthen</t>
  </si>
  <si>
    <t>Amaratharr</t>
  </si>
  <si>
    <t>Xiiltharra</t>
  </si>
  <si>
    <t>Winterflower</t>
  </si>
  <si>
    <t>Aluviirsaan</t>
  </si>
  <si>
    <t>Aluianti</t>
  </si>
  <si>
    <t>Verrona</t>
  </si>
  <si>
    <t>Veluthil</t>
  </si>
  <si>
    <t>Alerothi</t>
  </si>
  <si>
    <t>Alenuath</t>
  </si>
  <si>
    <t>Vashti</t>
  </si>
  <si>
    <t>Valindra</t>
  </si>
  <si>
    <t>Alantar</t>
  </si>
  <si>
    <t>Alaenree</t>
  </si>
  <si>
    <t>Urmicca</t>
  </si>
  <si>
    <t>Unae</t>
  </si>
  <si>
    <t>Agayous</t>
  </si>
  <si>
    <t>Aeravansel</t>
  </si>
  <si>
    <t>Tsarra</t>
  </si>
  <si>
    <t>Tisharu</t>
  </si>
  <si>
    <t>Aelorothi</t>
  </si>
  <si>
    <t>Aelasar</t>
  </si>
  <si>
    <t>Tiatha</t>
  </si>
  <si>
    <t>Throleatha</t>
  </si>
  <si>
    <t>Surnames</t>
  </si>
  <si>
    <t>Thalanil</t>
  </si>
  <si>
    <t>Thalaera</t>
  </si>
  <si>
    <t>Sylleth</t>
  </si>
  <si>
    <t>Lashrael</t>
  </si>
  <si>
    <t>Tarasynora</t>
  </si>
  <si>
    <t>Tamara</t>
  </si>
  <si>
    <t>Ievos</t>
  </si>
  <si>
    <t>Hasterien</t>
  </si>
  <si>
    <t>Talanashta</t>
  </si>
  <si>
    <t>Talaedra</t>
  </si>
  <si>
    <t>Felarathael</t>
  </si>
  <si>
    <t>Deryth</t>
  </si>
  <si>
    <t>Syviis</t>
  </si>
  <si>
    <t>Syrune</t>
  </si>
  <si>
    <t>Corellon</t>
  </si>
  <si>
    <t>Aloiene</t>
  </si>
  <si>
    <t>Symrustar</t>
  </si>
  <si>
    <t>Sylmae</t>
  </si>
  <si>
    <t>Unknown Gender</t>
  </si>
  <si>
    <t>Soora</t>
  </si>
  <si>
    <t>Soliania</t>
  </si>
  <si>
    <t>Z’Beryl</t>
  </si>
  <si>
    <t>Yulmanda</t>
  </si>
  <si>
    <t>Shyael</t>
  </si>
  <si>
    <t>Yrthraethra</t>
  </si>
  <si>
    <t>Yrneha</t>
  </si>
  <si>
    <t>Shi’larra</t>
  </si>
  <si>
    <t>Shialaevar</t>
  </si>
  <si>
    <t>Ygrainne</t>
  </si>
  <si>
    <t>Yghiilra</t>
  </si>
  <si>
    <t>Sharaera</t>
  </si>
  <si>
    <t>Shanyrria</t>
  </si>
  <si>
    <t>Yalanilue</t>
  </si>
  <si>
    <t>Yaereene</t>
  </si>
  <si>
    <t>Shalendra</t>
  </si>
  <si>
    <t>Shalantha</t>
  </si>
  <si>
    <t>Viansola</t>
  </si>
  <si>
    <t>Vestele</t>
  </si>
  <si>
    <t>Shael</t>
  </si>
  <si>
    <t>Séonais</t>
  </si>
  <si>
    <t>Velatha</t>
  </si>
  <si>
    <t>Velaethaunyl</t>
  </si>
  <si>
    <t>Seirye</t>
  </si>
  <si>
    <t>Schimae</t>
  </si>
  <si>
    <t>Vaervenshalice</t>
  </si>
  <si>
    <t>Uschymna</t>
  </si>
  <si>
    <t>Sakaala</t>
  </si>
  <si>
    <t>Saida</t>
  </si>
  <si>
    <t>Ulelesse</t>
  </si>
  <si>
    <t>Tyllaetha,</t>
  </si>
  <si>
    <t>Ryllae</t>
  </si>
  <si>
    <t>Rubrae</t>
  </si>
  <si>
    <t>Tiriara</t>
  </si>
  <si>
    <t>Tira’allara</t>
  </si>
  <si>
    <t>Renestrae</t>
  </si>
  <si>
    <t>Rathiain</t>
  </si>
  <si>
    <t>Thasitalia</t>
  </si>
  <si>
    <t>Thaola</t>
  </si>
  <si>
    <t>Quamara</t>
  </si>
  <si>
    <t>Qemba</t>
  </si>
  <si>
    <t>Teryani</t>
  </si>
  <si>
    <t>Teharissa</t>
  </si>
  <si>
    <t>Phyrra</t>
  </si>
  <si>
    <t>Phuingara</t>
  </si>
  <si>
    <t>Talindra</t>
  </si>
  <si>
    <t>Talila</t>
  </si>
  <si>
    <t>Phaerl</t>
  </si>
  <si>
    <t>Oluevaera</t>
  </si>
  <si>
    <t>Takari</t>
  </si>
  <si>
    <t>Taenya</t>
  </si>
  <si>
    <t>Nushala</t>
  </si>
  <si>
    <t>Nuovis</t>
  </si>
  <si>
    <t>Synnorha</t>
  </si>
  <si>
    <t>Syndra</t>
  </si>
  <si>
    <t>Nlaea</t>
  </si>
  <si>
    <t>Naumys</t>
  </si>
  <si>
    <t>Susklahava</t>
  </si>
  <si>
    <t>Sorsasta</t>
  </si>
  <si>
    <t>Nanalethalee</t>
  </si>
  <si>
    <t>Namyriitha</t>
  </si>
  <si>
    <t>Sinnafain</t>
  </si>
  <si>
    <t>Shyllisyrr</t>
  </si>
  <si>
    <t>Naevys</t>
  </si>
  <si>
    <t>Myriani</t>
  </si>
  <si>
    <t>Shoulree</t>
  </si>
  <si>
    <t>Muerlara</t>
  </si>
  <si>
    <t>Moryggan</t>
  </si>
  <si>
    <t>Sheera</t>
  </si>
  <si>
    <t>Sheedra</t>
  </si>
  <si>
    <t>Mladris</t>
  </si>
  <si>
    <t>Mistale</t>
  </si>
  <si>
    <t>Shandalar</t>
  </si>
  <si>
    <t>Shalheira</t>
  </si>
  <si>
    <t>Merialeth</t>
  </si>
  <si>
    <t>Merethyl</t>
  </si>
  <si>
    <t>Shalana</t>
  </si>
  <si>
    <t>Shadowmoon</t>
  </si>
  <si>
    <t>Martainn</t>
  </si>
  <si>
    <t>Marissa</t>
  </si>
  <si>
    <t>Selussa</t>
  </si>
  <si>
    <t>Seldanna</t>
  </si>
  <si>
    <t>Makaela</t>
  </si>
  <si>
    <t>Maith</t>
  </si>
  <si>
    <t>Sarya</t>
  </si>
  <si>
    <t>Sariandi</t>
  </si>
  <si>
    <t>Maaleshiira</t>
  </si>
  <si>
    <t>Lyraesel</t>
  </si>
  <si>
    <t>Saélihn</t>
  </si>
  <si>
    <t>Saelihn</t>
  </si>
  <si>
    <t>Llamryl</t>
  </si>
  <si>
    <t>Liluth</t>
  </si>
  <si>
    <t>Ruavia</t>
  </si>
  <si>
    <t>Roanmara</t>
  </si>
  <si>
    <t>Laurlaethee</t>
  </si>
  <si>
    <t>Laerune</t>
  </si>
  <si>
    <t>Raerauntha</t>
  </si>
  <si>
    <t>Raejiisa</t>
  </si>
  <si>
    <t>Kythaela</t>
  </si>
  <si>
    <t>Kileontheal</t>
  </si>
  <si>
    <t>Puorlaas</t>
  </si>
  <si>
    <t>Pollae</t>
  </si>
  <si>
    <t>Kethryllia</t>
  </si>
  <si>
    <t>Keishara</t>
  </si>
  <si>
    <t>Phelorna</t>
  </si>
  <si>
    <t>Phantyni</t>
  </si>
  <si>
    <t>Kavrala</t>
  </si>
  <si>
    <t>Isilfarrel</t>
  </si>
  <si>
    <t>Ochyllyss</t>
  </si>
  <si>
    <t>Nylaathria</t>
  </si>
  <si>
    <t>Ilsevel</t>
  </si>
  <si>
    <t>Jhiilsraa</t>
  </si>
  <si>
    <t>Nueleth</t>
  </si>
  <si>
    <t>Nuala</t>
  </si>
  <si>
    <t>Jhalass</t>
  </si>
  <si>
    <t>Jhaer</t>
  </si>
  <si>
    <t>Nanthleene</t>
  </si>
  <si>
    <t>Nanthee</t>
  </si>
  <si>
    <t>Itylra</t>
  </si>
  <si>
    <t>Itiireae</t>
  </si>
  <si>
    <t>Nambra</t>
  </si>
  <si>
    <t>Nakiasha</t>
  </si>
  <si>
    <t>Irhaal</t>
  </si>
  <si>
    <t>Ioelena</t>
  </si>
  <si>
    <t>Mylaerla</t>
  </si>
  <si>
    <t>Mylaela</t>
  </si>
  <si>
    <t>Imramarthree</t>
  </si>
  <si>
    <t>Imra</t>
  </si>
  <si>
    <t>Morgwais</t>
  </si>
  <si>
    <t>Mnuvae</t>
  </si>
  <si>
    <t>Imdalace</t>
  </si>
  <si>
    <t>Ilythyrra</t>
  </si>
  <si>
    <t>Merlara</t>
  </si>
  <si>
    <t>Meriel</t>
  </si>
  <si>
    <t>Ildilyntra</t>
  </si>
  <si>
    <t>Ikeshia</t>
  </si>
  <si>
    <t>Melarue</t>
  </si>
  <si>
    <t>Meira</t>
  </si>
  <si>
    <t>Hycis</t>
  </si>
  <si>
    <t>Huquethae</t>
  </si>
  <si>
    <t>Mariona</t>
  </si>
  <si>
    <t>Malruthiia</t>
  </si>
  <si>
    <t>Helartha</t>
  </si>
  <si>
    <t>Haramara</t>
  </si>
  <si>
    <t>Maeralya</t>
  </si>
  <si>
    <t>Maelyrra</t>
  </si>
  <si>
    <t>Halaema</t>
  </si>
  <si>
    <t>Halama</t>
  </si>
  <si>
    <t>Lydi’aleera</t>
  </si>
  <si>
    <t>Lorelei</t>
  </si>
  <si>
    <t>Haalija</t>
  </si>
  <si>
    <t>Gylledha</t>
  </si>
  <si>
    <t>Leilatha</t>
  </si>
  <si>
    <t>Lazziar</t>
  </si>
  <si>
    <t>Glynnii</t>
  </si>
  <si>
    <t>Ghilanna</t>
  </si>
  <si>
    <t>Laerdya</t>
  </si>
  <si>
    <t>Laamtora</t>
  </si>
  <si>
    <t>Gaerradh</t>
  </si>
  <si>
    <t>Gaelira</t>
  </si>
  <si>
    <t>Khiipaera</t>
  </si>
  <si>
    <t>Keya</t>
  </si>
  <si>
    <t>Fildaerae</t>
  </si>
  <si>
    <t>Filauria</t>
  </si>
  <si>
    <t>Keerla</t>
  </si>
  <si>
    <t>Kaylessa</t>
  </si>
  <si>
    <t>Fhaertala</t>
  </si>
  <si>
    <t>Faunalyn</t>
  </si>
  <si>
    <t>Immianthe</t>
  </si>
  <si>
    <t>Ilyrana</t>
  </si>
  <si>
    <t>Ester</t>
  </si>
  <si>
    <t>Esta</t>
  </si>
  <si>
    <t>Jhaumrithe</t>
  </si>
  <si>
    <t>Jhanandra</t>
  </si>
  <si>
    <t>Enajharas</t>
  </si>
  <si>
    <t>Emvorele</t>
  </si>
  <si>
    <t>Jeardra</t>
  </si>
  <si>
    <t>Jastra</t>
  </si>
  <si>
    <t>Elora</t>
  </si>
  <si>
    <t>Eloen</t>
  </si>
  <si>
    <t>Ithrythra</t>
  </si>
  <si>
    <t>Isciira</t>
  </si>
  <si>
    <t>Eletha</t>
  </si>
  <si>
    <t>Elénaril</t>
  </si>
  <si>
    <t>Innovindil</t>
  </si>
  <si>
    <t>Imryll</t>
  </si>
  <si>
    <t>Elanil</t>
  </si>
  <si>
    <t>Elanalue</t>
  </si>
  <si>
    <t>Imizael</t>
  </si>
  <si>
    <t>Eallyrl</t>
  </si>
  <si>
    <t>Duilya</t>
  </si>
  <si>
    <t>Ilmadia</t>
  </si>
  <si>
    <t>Delimbiyra</t>
  </si>
  <si>
    <t>Dathlue</t>
  </si>
  <si>
    <t>Ialantha</t>
  </si>
  <si>
    <t>Iahalae</t>
  </si>
  <si>
    <t>Dasyra</t>
  </si>
  <si>
    <t>Darshee</t>
  </si>
  <si>
    <t>Holone</t>
  </si>
  <si>
    <t>Hhora</t>
  </si>
  <si>
    <t>Csharynn</t>
  </si>
  <si>
    <t>Claire</t>
  </si>
  <si>
    <t>Hamalitia</t>
  </si>
  <si>
    <t>Halanaestra</t>
  </si>
  <si>
    <t>Chomylla</t>
  </si>
  <si>
    <t>Chin’nesstre</t>
  </si>
  <si>
    <t>Hacathra</t>
  </si>
  <si>
    <t>Chandrelle</t>
  </si>
  <si>
    <t>Chalsarda</t>
  </si>
  <si>
    <t>Gwynnestri</t>
  </si>
  <si>
    <t>Gweyr</t>
  </si>
  <si>
    <t>Calarel</t>
  </si>
  <si>
    <t>Caerthynna</t>
  </si>
  <si>
    <t>Gemstarzah</t>
  </si>
  <si>
    <t>Gaylia</t>
  </si>
  <si>
    <t>Blythswana</t>
  </si>
  <si>
    <t>Bhuraelea</t>
  </si>
  <si>
    <t>Francessca</t>
  </si>
  <si>
    <t>Fox-at-Twilight</t>
  </si>
  <si>
    <t>Axilya</t>
  </si>
  <si>
    <t>Ava</t>
  </si>
  <si>
    <t>Filaurel</t>
  </si>
  <si>
    <t>Fieryat</t>
  </si>
  <si>
    <t>Aubaudameira</t>
  </si>
  <si>
    <t>Ashemmi</t>
  </si>
  <si>
    <t>Faranni</t>
  </si>
  <si>
    <t>Esyae</t>
  </si>
  <si>
    <t>Arlayna</t>
  </si>
  <si>
    <t>Arielimnda</t>
  </si>
  <si>
    <t>Essaerae</t>
  </si>
  <si>
    <t>Eshenesra</t>
  </si>
  <si>
    <t>Araushnee</t>
  </si>
  <si>
    <t>Ara</t>
  </si>
  <si>
    <t>Embrae</t>
  </si>
  <si>
    <t>Elvandaruil</t>
  </si>
  <si>
    <t>Aneirin</t>
  </si>
  <si>
    <t>Anarzee</t>
  </si>
  <si>
    <t>Ellifain</t>
  </si>
  <si>
    <t>Amnestria</t>
  </si>
  <si>
    <t>Amlaruil</t>
  </si>
  <si>
    <t>Eldratha</t>
  </si>
  <si>
    <t>Elasha</t>
  </si>
  <si>
    <t>Amara</t>
  </si>
  <si>
    <t>Alyndra</t>
  </si>
  <si>
    <t>Edraele</t>
  </si>
  <si>
    <t>Ecaeris</t>
  </si>
  <si>
    <t>Almithara</t>
  </si>
  <si>
    <t>Deularla</t>
  </si>
  <si>
    <t>Delshandra</t>
  </si>
  <si>
    <t>Allisa</t>
  </si>
  <si>
    <t>Allannia</t>
  </si>
  <si>
    <t>Alauthshaee</t>
  </si>
  <si>
    <t>Daratrine</t>
  </si>
  <si>
    <t>Daenalaia</t>
  </si>
  <si>
    <t>Ajhalanda</t>
  </si>
  <si>
    <t>Ahskahala</t>
  </si>
  <si>
    <t>Ciyradyl</t>
  </si>
  <si>
    <t>Cilivren</t>
  </si>
  <si>
    <t>Aerilaya</t>
  </si>
  <si>
    <t>Aelynthi</t>
  </si>
  <si>
    <t>Chichlandra</t>
  </si>
  <si>
    <t>Chasianna</t>
  </si>
  <si>
    <t>Chaenath</t>
  </si>
  <si>
    <t>Cauladra</t>
  </si>
  <si>
    <t>Braerindra</t>
  </si>
  <si>
    <t>Bonnalurie</t>
  </si>
  <si>
    <t>Zelphar</t>
  </si>
  <si>
    <t>Zaos</t>
  </si>
  <si>
    <t>Azariah</t>
  </si>
  <si>
    <t>Ayaeqlarune</t>
  </si>
  <si>
    <t>Zaltarish</t>
  </si>
  <si>
    <t>Zabbas</t>
  </si>
  <si>
    <t>Aurae</t>
  </si>
  <si>
    <t>Auluua</t>
  </si>
  <si>
    <t>Artin</t>
  </si>
  <si>
    <t>Arnarra</t>
  </si>
  <si>
    <t>Xhalth</t>
  </si>
  <si>
    <t>Xhalh</t>
  </si>
  <si>
    <t>Arcaena</t>
  </si>
  <si>
    <t>Aravae</t>
  </si>
  <si>
    <t>Wyrran</t>
  </si>
  <si>
    <t>Wyqhael</t>
  </si>
  <si>
    <t>Anyllan</t>
  </si>
  <si>
    <t>Anhaern</t>
  </si>
  <si>
    <t>Wylym</t>
  </si>
  <si>
    <t>Wylchyr</t>
  </si>
  <si>
    <t>Anaharae</t>
  </si>
  <si>
    <t>Amra</t>
  </si>
  <si>
    <t>Voron</t>
  </si>
  <si>
    <t>Volodar</t>
  </si>
  <si>
    <t>Amkissra</t>
  </si>
  <si>
    <t>Amaranthae</t>
  </si>
  <si>
    <t>Vhoadan</t>
  </si>
  <si>
    <t>Vesstan</t>
  </si>
  <si>
    <t>Aluendalee</t>
  </si>
  <si>
    <t>Alvaerele</t>
  </si>
  <si>
    <t>Venali</t>
  </si>
  <si>
    <t>Velethuil</t>
  </si>
  <si>
    <t>Allynna</t>
  </si>
  <si>
    <t>Alloralla</t>
  </si>
  <si>
    <t>Valmaxian</t>
  </si>
  <si>
    <t>Vaeril</t>
  </si>
  <si>
    <t>Alerathla</t>
  </si>
  <si>
    <t>Alea</t>
  </si>
  <si>
    <t>Usunaar</t>
  </si>
  <si>
    <t>Urddusk</t>
  </si>
  <si>
    <t>Alais</t>
  </si>
  <si>
    <t>Alaglossa</t>
  </si>
  <si>
    <t>Uevareth</t>
  </si>
  <si>
    <t>Ualair</t>
  </si>
  <si>
    <t>Ahrendue</t>
  </si>
  <si>
    <t>Ahrendaaria</t>
  </si>
  <si>
    <t>T’karon</t>
  </si>
  <si>
    <t>Tarathiel</t>
  </si>
  <si>
    <t>Aelrue</t>
  </si>
  <si>
    <t>Aelieyeeva</t>
  </si>
  <si>
    <t>Tannivh</t>
  </si>
  <si>
    <t>Taenaran</t>
  </si>
  <si>
    <t>Female</t>
  </si>
  <si>
    <t>Sinaht</t>
  </si>
  <si>
    <t>Skalanis</t>
  </si>
  <si>
    <t>Zulae</t>
  </si>
  <si>
    <t>Zhoron</t>
  </si>
  <si>
    <t>Sakrattars</t>
  </si>
  <si>
    <t>Saevel</t>
  </si>
  <si>
    <t>Zaor</t>
  </si>
  <si>
    <t>Zandro</t>
  </si>
  <si>
    <t>Tsiilmas</t>
  </si>
  <si>
    <t>Tsaer</t>
  </si>
  <si>
    <t>Ynloeth</t>
  </si>
  <si>
    <t>Ylyndar</t>
  </si>
  <si>
    <t>Travaran</t>
  </si>
  <si>
    <t>Traeliorn</t>
  </si>
  <si>
    <t>Yalathanil</t>
  </si>
  <si>
    <t>Xharlion</t>
  </si>
  <si>
    <t>Tolthe</t>
  </si>
  <si>
    <t>Tlannatar</t>
  </si>
  <si>
    <t>Xanotter</t>
  </si>
  <si>
    <t>Xalph</t>
  </si>
  <si>
    <t>Thurdan</t>
  </si>
  <si>
    <t>Thiilthan</t>
  </si>
  <si>
    <t>Wyndelleu</t>
  </si>
  <si>
    <t>Wyn</t>
  </si>
  <si>
    <t>Tethir</t>
  </si>
  <si>
    <t>Wistari</t>
  </si>
  <si>
    <t>Waernas</t>
  </si>
  <si>
    <t>Tehlmar</t>
  </si>
  <si>
    <t>Tathaln</t>
  </si>
  <si>
    <t>Vhoorhin</t>
  </si>
  <si>
    <t>Vhoori</t>
  </si>
  <si>
    <t>Tarron</t>
  </si>
  <si>
    <t>Tarosspur</t>
  </si>
  <si>
    <t>Vesryn</t>
  </si>
  <si>
    <t>Vesperr</t>
  </si>
  <si>
    <t>Taranath</t>
  </si>
  <si>
    <t>Tanyl</t>
  </si>
  <si>
    <t>Vartan</t>
  </si>
  <si>
    <t>Vander</t>
  </si>
  <si>
    <t>Tanithil</t>
  </si>
  <si>
    <t>Vaalyun</t>
  </si>
  <si>
    <t>Uthorim</t>
  </si>
  <si>
    <t>Tammson</t>
  </si>
  <si>
    <t>Taleisin</t>
  </si>
  <si>
    <t>Uldreiyn</t>
  </si>
  <si>
    <t>Taeglyn</t>
  </si>
  <si>
    <t>Taegen</t>
  </si>
  <si>
    <t>Symkalr</t>
  </si>
  <si>
    <t>Sylvar</t>
  </si>
  <si>
    <t>Tamnaeuth</t>
  </si>
  <si>
    <t>Strohm</t>
  </si>
  <si>
    <t>Srindin</t>
  </si>
  <si>
    <t>Sythaeryn</t>
  </si>
  <si>
    <t>Sudryl</t>
  </si>
  <si>
    <t>Simimar</t>
  </si>
  <si>
    <t>Sharian</t>
  </si>
  <si>
    <t>Seiveril</t>
  </si>
  <si>
    <t>Shyrrik</t>
  </si>
  <si>
    <t>Shonassir</t>
  </si>
  <si>
    <t>Saelethil</t>
  </si>
  <si>
    <t>Tyvollus</t>
  </si>
  <si>
    <t>Sharlario</t>
  </si>
  <si>
    <t>Triktappic</t>
  </si>
  <si>
    <t>Triandal</t>
  </si>
  <si>
    <t>Selgauth</t>
  </si>
  <si>
    <t>Selanlar</t>
  </si>
  <si>
    <t>Toross</t>
  </si>
  <si>
    <t>Tordynnar</t>
  </si>
  <si>
    <t>Sandevv</t>
  </si>
  <si>
    <t>Samblar</t>
  </si>
  <si>
    <t>Tiarshus</t>
  </si>
  <si>
    <t>Thurruvyn</t>
  </si>
  <si>
    <t>Sadalymn</t>
  </si>
  <si>
    <t>Ryvvik,</t>
  </si>
  <si>
    <t>Thatoryl</t>
  </si>
  <si>
    <t>Thallan</t>
  </si>
  <si>
    <t>Rychell</t>
  </si>
  <si>
    <t>Ruvyn</t>
  </si>
  <si>
    <t>Tenyajn</t>
  </si>
  <si>
    <t>Teirist</t>
  </si>
  <si>
    <t>Rumathil</t>
  </si>
  <si>
    <t>Ruith</t>
  </si>
  <si>
    <t>Tasar</t>
  </si>
  <si>
    <t>Rothilion</t>
  </si>
  <si>
    <t>Rotheloe</t>
  </si>
  <si>
    <t>Taredd</t>
  </si>
  <si>
    <t>Rilitar</t>
  </si>
  <si>
    <t>Rhys</t>
  </si>
  <si>
    <t>Tanseril</t>
  </si>
  <si>
    <t>Tannyll</t>
  </si>
  <si>
    <t>Rhespen</t>
  </si>
  <si>
    <t>Rhenalyrr</t>
  </si>
  <si>
    <t>Tamsin</t>
  </si>
  <si>
    <t>Rhaac'var</t>
  </si>
  <si>
    <t>Respen</t>
  </si>
  <si>
    <t>Taerntym</t>
  </si>
  <si>
    <t>Taeral</t>
  </si>
  <si>
    <t>Reluvethel</t>
  </si>
  <si>
    <t>Reluraun</t>
  </si>
  <si>
    <t>Taanyth</t>
  </si>
  <si>
    <t>Raunaeril</t>
  </si>
  <si>
    <t>Rathal</t>
  </si>
  <si>
    <t>Sundamar</t>
  </si>
  <si>
    <t>Raibyr</t>
  </si>
  <si>
    <t>Raeranthur</t>
  </si>
  <si>
    <t>Sontar</t>
  </si>
  <si>
    <t>Qildor</t>
  </si>
  <si>
    <t>Pyxaanthal,</t>
  </si>
  <si>
    <t>Silvyr</t>
  </si>
  <si>
    <t>Siirist</t>
  </si>
  <si>
    <t>Pyrder</t>
  </si>
  <si>
    <t>Purtham</t>
  </si>
  <si>
    <t>Shaundyl</t>
  </si>
  <si>
    <t>Phraan</t>
  </si>
  <si>
    <t>Pharom</t>
  </si>
  <si>
    <t>Shammath</t>
  </si>
  <si>
    <t>Passilorris</t>
  </si>
  <si>
    <t>Paeris</t>
  </si>
  <si>
    <t>Seith</t>
  </si>
  <si>
    <t>Seanchai</t>
  </si>
  <si>
    <t>Otaerhyn</t>
  </si>
  <si>
    <t>Otaehryn</t>
  </si>
  <si>
    <t>Ornthalas</t>
  </si>
  <si>
    <t>Ryul</t>
  </si>
  <si>
    <t>Ryfon</t>
  </si>
  <si>
    <t>Orlpar</t>
  </si>
  <si>
    <t>Orist</t>
  </si>
  <si>
    <t>Ruven</t>
  </si>
  <si>
    <t>Ruvaen</t>
  </si>
  <si>
    <t>Ondabrar</t>
  </si>
  <si>
    <t>Oncith</t>
  </si>
  <si>
    <t>Ruehar</t>
  </si>
  <si>
    <t>Ruardh</t>
  </si>
  <si>
    <t>Olinsivver</t>
  </si>
  <si>
    <t>Olaurae</t>
  </si>
  <si>
    <t>Rolim</t>
  </si>
  <si>
    <t>Riluaneth</t>
  </si>
  <si>
    <t>Oacenth</t>
  </si>
  <si>
    <t>Nyvorlas</t>
  </si>
  <si>
    <t>Rhistel</t>
  </si>
  <si>
    <t>Nyaalsir</t>
  </si>
  <si>
    <t>Nuvian</t>
  </si>
  <si>
    <t>Rhangyl</t>
  </si>
  <si>
    <t>Rhalyf</t>
  </si>
  <si>
    <t>Nopos</t>
  </si>
  <si>
    <t>Reptar</t>
  </si>
  <si>
    <t>Rennyn</t>
  </si>
  <si>
    <t>Nieven</t>
  </si>
  <si>
    <t>Nhamashal</t>
  </si>
  <si>
    <t>Rauvelore</t>
  </si>
  <si>
    <t>Rauthomyr</t>
  </si>
  <si>
    <t>Neldor</t>
  </si>
  <si>
    <t>Ralnor</t>
  </si>
  <si>
    <t>Ralikanthae</t>
  </si>
  <si>
    <t>Nardual</t>
  </si>
  <si>
    <t>Narbeth</t>
  </si>
  <si>
    <t>Quynn</t>
  </si>
  <si>
    <t>Quastarte</t>
  </si>
  <si>
    <t>Naeryndam</t>
  </si>
  <si>
    <t>Naertho</t>
  </si>
  <si>
    <t>Pywaln</t>
  </si>
  <si>
    <t>Pyrravym</t>
  </si>
  <si>
    <t>Myrin</t>
  </si>
  <si>
    <t>Myriil</t>
  </si>
  <si>
    <t>Pleufan</t>
  </si>
  <si>
    <t>Pirphal</t>
  </si>
  <si>
    <t>Mothrys</t>
  </si>
  <si>
    <t>Morthil</t>
  </si>
  <si>
    <t>Phaendar</t>
  </si>
  <si>
    <t>Paulorin</t>
  </si>
  <si>
    <t>Molostroi</t>
  </si>
  <si>
    <t>Molonym</t>
  </si>
  <si>
    <t>Paeral</t>
  </si>
  <si>
    <t>Othorion</t>
  </si>
  <si>
    <t>Mirthal</t>
  </si>
  <si>
    <t>Oslarelar</t>
  </si>
  <si>
    <t>Orym</t>
  </si>
  <si>
    <t>Mihangyl</t>
  </si>
  <si>
    <t>Mi’tilarro</t>
  </si>
  <si>
    <t>Orndacil</t>
  </si>
  <si>
    <t>Merith</t>
  </si>
  <si>
    <t>Merellien</t>
  </si>
  <si>
    <t>Onvyr</t>
  </si>
  <si>
    <t>Ondroth</t>
  </si>
  <si>
    <t>Marlevaur</t>
  </si>
  <si>
    <t>Marikoth</t>
  </si>
  <si>
    <t>Onas</t>
  </si>
  <si>
    <t>Olithir</t>
  </si>
  <si>
    <t>Maiele</t>
  </si>
  <si>
    <t>Maeral</t>
  </si>
  <si>
    <t>Ohmbryn</t>
  </si>
  <si>
    <t>Oenel</t>
  </si>
  <si>
    <t>Maasli</t>
  </si>
  <si>
    <t>Lysanthir</t>
  </si>
  <si>
    <t>Nym</t>
  </si>
  <si>
    <t>Nylian</t>
  </si>
  <si>
    <t>Luvon</t>
  </si>
  <si>
    <t>Luthais</t>
  </si>
  <si>
    <t>Nremyn</t>
  </si>
  <si>
    <t>Norlorn</t>
  </si>
  <si>
    <t>Llombaerth</t>
  </si>
  <si>
    <t>Llewellenar</t>
  </si>
  <si>
    <t>Ninthalor</t>
  </si>
  <si>
    <t>Nindrol</t>
  </si>
  <si>
    <t>Lhoris</t>
  </si>
  <si>
    <t>Lhombaerth</t>
  </si>
  <si>
    <t>Nevarth</t>
  </si>
  <si>
    <t>Nesterin</t>
  </si>
  <si>
    <t>Lathlaeril</t>
  </si>
  <si>
    <t>Lathai</t>
  </si>
  <si>
    <t>Nelaeryn</t>
  </si>
  <si>
    <t>Larongar</t>
  </si>
  <si>
    <t>Laosx</t>
  </si>
  <si>
    <t>Napraeleon</t>
  </si>
  <si>
    <t>Laeroth</t>
  </si>
  <si>
    <t>Kyrtaar</t>
  </si>
  <si>
    <t>Mythanthar</t>
  </si>
  <si>
    <t>Myronthilar</t>
  </si>
  <si>
    <t>Kuskyn</t>
  </si>
  <si>
    <t>Kuornos</t>
  </si>
  <si>
    <t>Myrddin</t>
  </si>
  <si>
    <t>Mourn</t>
  </si>
  <si>
    <t>Kolvar</t>
  </si>
  <si>
    <t>Klaern</t>
  </si>
  <si>
    <t>Morgan</t>
  </si>
  <si>
    <t>Montagor</t>
  </si>
  <si>
    <t>Kindroth</t>
  </si>
  <si>
    <t>Khyssoun</t>
  </si>
  <si>
    <t>Mlossae</t>
  </si>
  <si>
    <t>Mlartlar</t>
  </si>
  <si>
    <t>Khilseith</t>
  </si>
  <si>
    <t>Khiiral</t>
  </si>
  <si>
    <t>Miirphys</t>
  </si>
  <si>
    <t>Miilaethorn</t>
  </si>
  <si>
    <t>Kharis</t>
  </si>
  <si>
    <t>Khaalindaan</t>
  </si>
  <si>
    <t>Mhaenal</t>
  </si>
  <si>
    <t>Methild</t>
  </si>
  <si>
    <t>Kerym</t>
  </si>
  <si>
    <t>Kendel</t>
  </si>
  <si>
    <t>Melisander</t>
  </si>
  <si>
    <t>Melandrach</t>
  </si>
  <si>
    <t>Katyr</t>
  </si>
  <si>
    <t>Katar</t>
  </si>
  <si>
    <t>Mardeiym</t>
  </si>
  <si>
    <t>Malgath</t>
  </si>
  <si>
    <t>Juppar</t>
  </si>
  <si>
    <t>Josidiah</t>
  </si>
  <si>
    <t>Maeraddyth</t>
  </si>
  <si>
    <t>Jonas</t>
  </si>
  <si>
    <t>Jhuvik</t>
  </si>
  <si>
    <t>Lyklor</t>
  </si>
  <si>
    <t>Lyari</t>
  </si>
  <si>
    <t>Jhaeros</t>
  </si>
  <si>
    <t>Jhaartael</t>
  </si>
  <si>
    <t>Luirlan</t>
  </si>
  <si>
    <t>Lorsan</t>
  </si>
  <si>
    <t>Jaonos</t>
  </si>
  <si>
    <t>Jannalor</t>
  </si>
  <si>
    <t>Llarm</t>
  </si>
  <si>
    <t>Lianthorn</t>
  </si>
  <si>
    <t>Iyrandrar</t>
  </si>
  <si>
    <t>Iymbryl</t>
  </si>
  <si>
    <t>Leojym</t>
  </si>
  <si>
    <t>Leayonadas</t>
  </si>
  <si>
    <t>Ivlisar</t>
  </si>
  <si>
    <t>Ithraides</t>
  </si>
  <si>
    <t>Lashul</t>
  </si>
  <si>
    <t>Larrel</t>
  </si>
  <si>
    <t>Iolas</t>
  </si>
  <si>
    <t>Intevar</t>
  </si>
  <si>
    <t>Lamruil</t>
  </si>
  <si>
    <t>Lafarallin</t>
  </si>
  <si>
    <t>Inchel</t>
  </si>
  <si>
    <t>Ilyndrathyl</t>
  </si>
  <si>
    <t>Kymil</t>
  </si>
  <si>
    <t>Ilphas</t>
  </si>
  <si>
    <t>Illitran</t>
  </si>
  <si>
    <t>Kroloth</t>
  </si>
  <si>
    <t>Korrigash</t>
  </si>
  <si>
    <t>Iliphar</t>
  </si>
  <si>
    <t>Ilimitar</t>
  </si>
  <si>
    <t>Kiyuigh</t>
  </si>
  <si>
    <t>Kivessin</t>
  </si>
  <si>
    <t>Ihimbraskar</t>
  </si>
  <si>
    <t>Khyrmn</t>
  </si>
  <si>
    <t>Khuumal</t>
  </si>
  <si>
    <t>Horith</t>
  </si>
  <si>
    <t>Hoccar</t>
  </si>
  <si>
    <t>Khidell</t>
  </si>
  <si>
    <t>Khatar</t>
  </si>
  <si>
    <t>Hastos</t>
  </si>
  <si>
    <t>Haryk</t>
  </si>
  <si>
    <t>Kesefehon</t>
  </si>
  <si>
    <t>Keryth</t>
  </si>
  <si>
    <t>Halpaeril</t>
  </si>
  <si>
    <t>Halgondas</t>
  </si>
  <si>
    <t>Kelvhan</t>
  </si>
  <si>
    <t>Keletheryl</t>
  </si>
  <si>
    <t>Halamar</t>
  </si>
  <si>
    <t>Halafarin</t>
  </si>
  <si>
    <t>Kalaerede</t>
  </si>
  <si>
    <t>Kahvoerm</t>
  </si>
  <si>
    <t>Hachaam</t>
  </si>
  <si>
    <t>Haalaari</t>
  </si>
  <si>
    <t>Jorildyn</t>
  </si>
  <si>
    <t>Jonik</t>
  </si>
  <si>
    <t>Glorandal</t>
  </si>
  <si>
    <t>Glarald</t>
  </si>
  <si>
    <t>Jharym</t>
  </si>
  <si>
    <t>Jharak</t>
  </si>
  <si>
    <t>Garynnon</t>
  </si>
  <si>
    <t>Garrik</t>
  </si>
  <si>
    <t>Jhaan</t>
  </si>
  <si>
    <t>Jassin</t>
  </si>
  <si>
    <t>Galather</t>
  </si>
  <si>
    <t>Galan</t>
  </si>
  <si>
    <t>Jandar</t>
  </si>
  <si>
    <t>Iyriklaunavan</t>
  </si>
  <si>
    <t>Gaeleath</t>
  </si>
  <si>
    <t>Fylson</t>
  </si>
  <si>
    <t>Ivran</t>
  </si>
  <si>
    <t>Ivósaar</t>
  </si>
  <si>
    <t>Flardryn</t>
  </si>
  <si>
    <t>Finufaranell</t>
  </si>
  <si>
    <t>Itham</t>
  </si>
  <si>
    <t>Iolrath</t>
  </si>
  <si>
    <t>Filarion</t>
  </si>
  <si>
    <t>Fhociin</t>
  </si>
  <si>
    <t>Injros</t>
  </si>
  <si>
    <t>Inialos</t>
  </si>
  <si>
    <t>Fenian</t>
  </si>
  <si>
    <t>Felaern</t>
  </si>
  <si>
    <t>Ilthuryn</t>
  </si>
  <si>
    <t>Ilrune</t>
  </si>
  <si>
    <t>Faeranduil</t>
  </si>
  <si>
    <t>Faelyn</t>
  </si>
  <si>
    <t>Illithor</t>
  </si>
  <si>
    <t>Ilitharath</t>
  </si>
  <si>
    <t>Eyrynnhv</t>
  </si>
  <si>
    <t>Evindal</t>
  </si>
  <si>
    <t>Illianaro</t>
  </si>
  <si>
    <t>Ilbryn</t>
  </si>
  <si>
    <t>Ethlando</t>
  </si>
  <si>
    <t>Estelar</t>
  </si>
  <si>
    <t>Iefyr</t>
  </si>
  <si>
    <t>Hubyr</t>
  </si>
  <si>
    <t>Eroan</t>
  </si>
  <si>
    <t>Erlathan</t>
  </si>
  <si>
    <t>Hiflanyl</t>
  </si>
  <si>
    <t>Hatharal</t>
  </si>
  <si>
    <t>Erglareo</t>
  </si>
  <si>
    <t>Erendriel</t>
  </si>
  <si>
    <t>Halueve</t>
  </si>
  <si>
    <t>Halueth</t>
  </si>
  <si>
    <t>Eltargrim</t>
  </si>
  <si>
    <t>Eltaor</t>
  </si>
  <si>
    <t>Halflar</t>
  </si>
  <si>
    <t>Haldreithen</t>
  </si>
  <si>
    <t>Elorfindar</t>
  </si>
  <si>
    <t>Ellisar</t>
  </si>
  <si>
    <t>Haladavar</t>
  </si>
  <si>
    <t>Haemir</t>
  </si>
  <si>
    <t>Elidyr</t>
  </si>
  <si>
    <t>Elhieardacil</t>
  </si>
  <si>
    <t>Grathgor</t>
  </si>
  <si>
    <t>Goronyyv</t>
  </si>
  <si>
    <t>Eldrin</t>
  </si>
  <si>
    <t>Giullio</t>
  </si>
  <si>
    <t>Giilvas</t>
  </si>
  <si>
    <t>Elbereth</t>
  </si>
  <si>
    <t>Elbauthin</t>
  </si>
  <si>
    <t>Gantar</t>
  </si>
  <si>
    <t>Ganamede</t>
  </si>
  <si>
    <t>Elandorr</t>
  </si>
  <si>
    <t>Elaith</t>
  </si>
  <si>
    <t>Galaeron</t>
  </si>
  <si>
    <t>Gaelin</t>
  </si>
  <si>
    <t>Ehrendil</t>
  </si>
  <si>
    <t>Ehlark</t>
  </si>
  <si>
    <t>Foxfire</t>
  </si>
  <si>
    <t>Flinar</t>
  </si>
  <si>
    <t>Edicûve</t>
  </si>
  <si>
    <t>Edansyr</t>
  </si>
  <si>
    <t>Filverel</t>
  </si>
  <si>
    <t>Filvendor</t>
  </si>
  <si>
    <t>Durlan</t>
  </si>
  <si>
    <t>Fhaornik</t>
  </si>
  <si>
    <t>Fflar</t>
  </si>
  <si>
    <t>Drannor</t>
  </si>
  <si>
    <t>Divisav</t>
  </si>
  <si>
    <t>Faoraar</t>
  </si>
  <si>
    <t>Falael</t>
  </si>
  <si>
    <t>Delmuth</t>
  </si>
  <si>
    <t>Deldrach</t>
  </si>
  <si>
    <t>Faelar</t>
  </si>
  <si>
    <t>Faahresc</t>
  </si>
  <si>
    <t>Darcassan</t>
  </si>
  <si>
    <t>Euchoé</t>
  </si>
  <si>
    <t>Ettrian</t>
  </si>
  <si>
    <t>Dalyor</t>
  </si>
  <si>
    <t>Cystenn</t>
  </si>
  <si>
    <t>Eschallus</t>
  </si>
  <si>
    <t>Erolith</t>
  </si>
  <si>
    <t>Cornaith</t>
  </si>
  <si>
    <t>Connak</t>
  </si>
  <si>
    <t>Erlan</t>
  </si>
  <si>
    <t>Eriladar</t>
  </si>
  <si>
    <t>Cluym</t>
  </si>
  <si>
    <t>Cluhurach</t>
  </si>
  <si>
    <t>Entrydal</t>
  </si>
  <si>
    <t>Emmyth</t>
  </si>
  <si>
    <t>Cheyrth</t>
  </si>
  <si>
    <t>Chathanglas</t>
  </si>
  <si>
    <t>Elpaerae</t>
  </si>
  <si>
    <t>Elorshin</t>
  </si>
  <si>
    <t>Buttorwyr</t>
  </si>
  <si>
    <t>Brindarry</t>
  </si>
  <si>
    <t>Elkhazel</t>
  </si>
  <si>
    <t>Elion</t>
  </si>
  <si>
    <t>Biafyndar</t>
  </si>
  <si>
    <t>Bhyrindaar</t>
  </si>
  <si>
    <t>Elephon</t>
  </si>
  <si>
    <t>Elenshaer</t>
  </si>
  <si>
    <t>Beldroth</t>
  </si>
  <si>
    <t>Eldar</t>
  </si>
  <si>
    <t>Eldaernth</t>
  </si>
  <si>
    <t>Baerdelcoam</t>
  </si>
  <si>
    <t>Avourel</t>
  </si>
  <si>
    <t>Elashor</t>
  </si>
  <si>
    <t>Elanjar</t>
  </si>
  <si>
    <t>Aulauthar</t>
  </si>
  <si>
    <t>Aulathar</t>
  </si>
  <si>
    <t>Elaethan</t>
  </si>
  <si>
    <t>Eilauver</t>
  </si>
  <si>
    <t>Athtar</t>
  </si>
  <si>
    <t>Ascal</t>
  </si>
  <si>
    <t>Edyrm</t>
  </si>
  <si>
    <t>Edwyrd</t>
  </si>
  <si>
    <t>Arl</t>
  </si>
  <si>
    <t>Arkiem</t>
  </si>
  <si>
    <t>Earynspieir</t>
  </si>
  <si>
    <t>Dyffros</t>
  </si>
  <si>
    <t>Ardryll</t>
  </si>
  <si>
    <t>Ardreth</t>
  </si>
  <si>
    <t>Druindar</t>
  </si>
  <si>
    <t>Droth</t>
  </si>
  <si>
    <t>Arandron</t>
  </si>
  <si>
    <t>Araevin</t>
  </si>
  <si>
    <t>Dhoelath</t>
  </si>
  <si>
    <t>Delsaran</t>
  </si>
  <si>
    <t>Anlyth</t>
  </si>
  <si>
    <t>Anfalen</t>
  </si>
  <si>
    <t>Darthoridan</t>
  </si>
  <si>
    <t>Darfin</t>
  </si>
  <si>
    <t>Anarallath</t>
  </si>
  <si>
    <t>Amrynn</t>
  </si>
  <si>
    <t>Dannyd</t>
  </si>
  <si>
    <t>Dakath</t>
  </si>
  <si>
    <t>Alok</t>
  </si>
  <si>
    <t>Allain</t>
  </si>
  <si>
    <t>Cymbiir</t>
  </si>
  <si>
    <t>Corym</t>
  </si>
  <si>
    <t>Alabyran</t>
  </si>
  <si>
    <t>Akkar</t>
  </si>
  <si>
    <t>Conall</t>
  </si>
  <si>
    <t>Cohnal</t>
  </si>
  <si>
    <t>Aithlin</t>
  </si>
  <si>
    <t>Ainésilver</t>
  </si>
  <si>
    <t>Chylnoth</t>
  </si>
  <si>
    <t>Chozzaster</t>
  </si>
  <si>
    <t>Afamrail</t>
  </si>
  <si>
    <t>Aeson</t>
  </si>
  <si>
    <t>Chaalmyth</t>
  </si>
  <si>
    <t>Cameron</t>
  </si>
  <si>
    <t>Aerendyl</t>
  </si>
  <si>
    <t>Aelrindel</t>
  </si>
  <si>
    <t>Braern</t>
  </si>
  <si>
    <t>Bialaer</t>
  </si>
  <si>
    <t>Adorellan</t>
  </si>
  <si>
    <t>Adamar</t>
  </si>
  <si>
    <t>Beluar</t>
  </si>
  <si>
    <t>Belstram</t>
  </si>
  <si>
    <t>Belanor</t>
  </si>
  <si>
    <t>Baerithryn</t>
  </si>
  <si>
    <t>Aumrauth</t>
  </si>
  <si>
    <t>Aumanas</t>
  </si>
  <si>
    <t>Aubron</t>
  </si>
  <si>
    <t>Aubric</t>
  </si>
  <si>
    <t>Arun</t>
  </si>
  <si>
    <t>Arlen</t>
  </si>
  <si>
    <t>Arkhun</t>
  </si>
  <si>
    <t>Argus</t>
  </si>
  <si>
    <t>Arbane</t>
  </si>
  <si>
    <t>Aravilar</t>
  </si>
  <si>
    <t>Aquilan</t>
  </si>
  <si>
    <t>Aolis</t>
  </si>
  <si>
    <t>Andrathath</t>
  </si>
  <si>
    <t>Andaerean</t>
  </si>
  <si>
    <t>Althidon</t>
  </si>
  <si>
    <t>Alosrin</t>
  </si>
  <si>
    <t>Alinar</t>
  </si>
  <si>
    <t>Albondiel</t>
  </si>
  <si>
    <t>Akhelbhen</t>
  </si>
  <si>
    <t>Ajaar</t>
  </si>
  <si>
    <t>Aglanthol</t>
  </si>
  <si>
    <t>Agis</t>
  </si>
  <si>
    <t>Aesar</t>
  </si>
  <si>
    <t>Aermhar</t>
  </si>
  <si>
    <t>Aduce</t>
  </si>
  <si>
    <t>Adresin</t>
  </si>
  <si>
    <t>Abarat</t>
  </si>
  <si>
    <t>Abadda</t>
  </si>
  <si>
    <t>Male</t>
  </si>
  <si>
    <t>By Steven Sypa</t>
  </si>
  <si>
    <t>Elven Names</t>
  </si>
  <si>
    <t>13 червня 2017 р.</t>
  </si>
  <si>
    <t>In our next column we'll meet the Lost Ship. Poor Azoun and Filfaeril.</t>
  </si>
  <si>
    <t>Folk far from home are warned to learn local laws and customs before they pay for or sign anything -- or they may discover they own nothing at all, or have purchased a ruin that obligates them to raise an army or fight a dragon or defend a border whenever a distant ruler (whom they may never have heard of) orders them to do so. As always in the Forgotten Realms: "Adventurers beware."</t>
  </si>
  <si>
    <t>Some cities and even realms (particularly among the small realms of the Border Kingdoms) cleave to a legal system wherein the ruler owns all land, and everyone else is a tenant. These tenants can be either renters, who can be turned out at the ruler's whim, or inhabitants who live there through some system of "hold," wherein a family or a particular individual has some sort of legal right to reside in specific buildings or on a specific farm or spot, either rights that last for a particular lifetime, or as long as a specific service is performed or a rent is paid (usually annually).</t>
  </si>
  <si>
    <t>Generally, an undefended border is, over time, a lost border: Local power will arise and dominate affairs and true rulership will settle in the hands of that power, even if this occurs utterly unofficially.</t>
  </si>
  <si>
    <t>Borders between neighbors may be settled through violence, or by means of documents and rules and solemn (church or Herald-witnessed) agreements. Borders between nobility or rulers or countries are always solemnized somehow (usually with agreements or treaties arising out of wars, and enforced by periodic border patrols or even garrisons). Often such borders follow a river (or mountain range, or road) for convenience. Miscreants fleeing across a border can't depend on its protection unless there are patrols or garrisons; otherwise, persons seeking to bring them to justice will simply follow them, ignoring the border.</t>
  </si>
  <si>
    <t>Some lands and independent cities have a system of written deeds (often kept at local lords' castles or at the nearest temple), some places have a master map on which land ownership is written (and updated), and some have nothing at all beyond "street law" (squatting to claim property, the community driving out undesirables, and local crafters and shopkeepers shunning folk who "don't belong" and "aren't one of us").</t>
  </si>
  <si>
    <t>These rules of the road can be reduced to this: You can charge fees for the use of your land, and you can fence off your land and guard it, with notices, prohibiting all or specific uses of it. However, you can't simply butcher, maim, imprison, or rob beings you find on your land. Moreover, you can't flout local customs with regard to buying and selling land, or renting (your land to farmers to till, or stable and paddock-space and room-and-board to travelers).</t>
  </si>
  <si>
    <t>Faerûnian rules of the road aren't concerned with traffic. People who move about in Faerûn (caravan merchants, peddlers, pilgrims, and envoys) have over centuries settled some constantly shifting basics of behavior ("things all can count on") that are enforced by priests and by the Heralds. For instance, a fanatical worshiper of Cyric could build or take over an inn and then murder everyone who stops there as homage to the deity (who is among other things the Lord of Murder), but that Cyricist should expect to be slain, once word spreads about what's happening at the inn, by caravans stopping at the inn intending to eliminate the innkeeper -- or to be shunned by travelers, so no one stops at the inn or willingly trades with that particular Cyricist, ever again.</t>
  </si>
  <si>
    <t>Here, "custom" means the habits of generations, that build over time into "the way things are done": the expectations of local inhabitants ("You may force us into this or that, self-styled 'lord,' but only so far. My grandsire built yon fence and my daddy expanded it -- tear it down and on their graves I swear I'll tear you down!"); and the unwritten "rules of the road" understood by travelers across the Realms.</t>
  </si>
  <si>
    <t>Due to the sheer weariness of constant enforcement (hunt, fight, and punish, every waking moment, even to address only observed infractions), "my sword is the law" thinking is always tempered by custom.</t>
  </si>
  <si>
    <t>Generally speaking, formal land-law exists only in kingdoms and other organized countries. Everywhere else, "might makes right" or "what the local lord or dominant power says, goes."</t>
  </si>
  <si>
    <t>It would take many exhausting years of these columns to even begin to list such laws and unwritten rules, and the listing would be out of date even as it appeared, but some general observations can be made to guide DMs, NPC rulers, "just plain inhabitants," and PC adventurers alike. So in the words of the Lord Mage of Waterdeep, Khelben Arunsun, the Blackstaff himself: "Hearken, and gain wisdom. Perhaps."</t>
  </si>
  <si>
    <t>Knowing those laws, or who makes them for this stride or that, can be a challenge for any traveler. In most cases, knowing where one land and its laws ends, and another begins, can be just as difficult: Except where relatively stable riverbeds are involved, few borders are as clearly marked as the one Azoun and Filfaeril have just found.</t>
  </si>
  <si>
    <t>All across the Realms -- even in wild country humans deem "savage wilderlands" -- laws hold sway. They may not be human laws, or a written code, but someone (or something) makes rules for every stride of earth in all Toril.</t>
  </si>
  <si>
    <t>"A Tun border marker," he explained -- and frowned. "I wonder why Vangey had occasion to come here?"</t>
  </si>
  <si>
    <t>Filfaeril looked at him wordlessly.</t>
  </si>
  <si>
    <t>She was standing very still, looking down at something just in front of and below her. Azoun made haste to join her and stare at it too: an untidy line of sticks thrust into the ground, and crowned by weathered, mold-covered human skulls. One of them wore a battered, rusty Purple Dragon helm.</t>
  </si>
  <si>
    <t>Filfaeril was standing on a knoll cloaked in lush ankle-deep greensward, grass so perfect it might have been a woven emerald carpet, that fell away from her into a sodden country of limbless dead trees rising up out of standing water, broken in a thousand places by emerald hillocks very much like the one beneath their boots. He glanced quickly behind him, seeing the land rise into towering mountains, and then back at his queen.</t>
  </si>
  <si>
    <t>Something in her voice made King Azoun of Cormyr break into a run, drawing his sword as he came.</t>
  </si>
  <si>
    <t>Queen Filfaeril stepped out of the blue mists, blinked at what she beheld before her, and came to a sudden halt. "Lord husband mine -- Az? -- I think you'd better come here. Speedily."</t>
  </si>
  <si>
    <t>By Ed Greenwood</t>
  </si>
  <si>
    <t>24 січня 2017 р.</t>
  </si>
  <si>
    <t>Borders and Land-Law</t>
  </si>
  <si>
    <t>Джерело: &lt;http://www.realmshelps.net/faerun/lore/life/home.shtml&gt;</t>
  </si>
  <si>
    <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t>
  </si>
  <si>
    <t>Espruar is the moon elven alphabet. It was adopted by sun elves, drow, and the other elven peoples thousands of years ago. Its beautiful weaving script flows over jewelry, monuments, and magic items.</t>
  </si>
  <si>
    <t>A scribe whose name is lost to history invented the set of symbols that make up the Thorass alphabet. Thorass is the direct ancestor of today's Common tongue as a spoken language. Though no one speaks Thorass anymore, its alphabet survives as the alphabet of Common and many other tongues.</t>
  </si>
  <si>
    <t>The human and humanoid languages of Faerûn make use of six sets of symbols for writing: Thorass, a human symbology; Espruar, a script invented by the elves; Dethek, runes created by the dwarves; Draconic; the alphabet of dragons; Celestial, imported long ago through contact with good folk from other planes; and Infernal, imported through those outsiders of a fiendish bent.</t>
  </si>
  <si>
    <t>Alphabets</t>
  </si>
  <si>
    <t>The great advantage of Common, of course, is its prevalence. Everybody in the Heartlands speaks Common well enough to get by in any but the most esoteric conversations. Even in remote areas such as Murghôm and Samarach, just about everybody knows enough Common to speak it badly. They might need to point or pantomime in a pinch, but they can make themselves understood. Natives of widely separated areas are likely to regard each other's accents as strange or even silly, but they still understand each other.</t>
  </si>
  <si>
    <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t>
  </si>
  <si>
    <t>The Common Tongue</t>
  </si>
  <si>
    <t>The oldest languages spoken in Faerûn are nonhuman in origin. Draconic, the speech of dragons, may be the oldest of all. Giant, Elven, and Dwarven are also ancient tongues. The oldest known human languages date back some three to four thousand years. They come from four main cultural groups - Chondathan, Imaskari, Nar, and Netherese - that had their own languages, some of which survive today in altered forms after centuries of intermingling and trade.</t>
  </si>
  <si>
    <t>Common language and culture defines a state just as much as borders, cities, and government do. Each major nonhuman race speaks its own language, and humans seem to generate dozens of languages for no other reason than their lands are so widespread and communications so chancy that language drift occurs over time. Hundreds of human dialects are still spoken daily in Faerûn, although Common serves to overcome all but the most overwhelming obstacles to comprehension.</t>
  </si>
  <si>
    <t>Language</t>
  </si>
  <si>
    <t>- Elminster of Shadowdale</t>
  </si>
  <si>
    <t>Right. Any more silly questions?</t>
  </si>
  <si>
    <t>Finally: D'ye think we "mighty ones" are blind? Do we not watch each other, and guess at what each is doing, and reach out and do some little thing that hampers the aims of another great and mighty? We'll never be free of this problem, and that's a good thing. I would cower at the thought of living in any Faerûn where all the mighty and powerful folk agreed perfectly on everything. That's the way of slavery and shackles and armed tyranny ... and if ye'd like to win a bet, wager that ye'll be near the bottom of any such order.</t>
  </si>
  <si>
    <t>Point the fourth: Big changes can seldom be effected by small actions. How much work does it take just to build one house? Rearrange one room? How many simple little actions, then, will it take to destroy one kingdom and raise another - with name, ruler, and societal order of your choice - in its place?</t>
  </si>
  <si>
    <t>Third: Few folk can agree on what is right, what should be done, and what the best end result would be. When ye consider a mighty stroke; be assured that every move is apt to be countered by someone who doesn't like the intended result, is determined to stop it, and is quite prepared to lay waste to you, your kingdom, and anything else necessary to confound you.</t>
  </si>
  <si>
    <t>Second, the wise amongst us know that even gods can't foresee all the consequences of their actions - and all of us have seen far too many instances of good things turning out to cause something very bad, or unwanted. We've learned that meddling often does far more harm than good.</t>
  </si>
  <si>
    <t>First, it is not at all certain that those of us with the power or the inclination can even accomplish a tenth of the deed asked of us. The forces arrayed against us are dark and strong indeed. I might surprise Manshbon or old Szass Tam and burn him from the face of Toril - but he might do the same to me. It's a rash and short-lived hero who presses for battle when victory is not assured.</t>
  </si>
  <si>
    <t>I've heard that cry so many times. Now hearken, once and for all, to my answers as to why the great and powerful don't fix Toril entire every day.</t>
  </si>
  <si>
    <t>There comes a time when every student and many a passing merchant, farmer, and king, too, demands the same answer of me: Why, O meddler and, mighty mage, do ye not set the crooked straight? Why not strike directly against the evils that threaten Faerûn? Why do not all mighty folk of good heart not simply make everything right?</t>
  </si>
  <si>
    <t>The Concerns of the Mighty</t>
  </si>
  <si>
    <t>An adventurer willing so ally himself with a lord whose attitudes and views coincide with his own gains a powerful patron and a place in society commensurate with the influence and station of his patron. Adventurers inclined to threaten or intimidate the local ruler simply invite trouble. Those who abuse their power are thought of as nothing but powerful bandits, while adventurers who use their poker to help others are blessed as heroes. Adventurers are exceptional people, but they live within societies of everyday people living commonplace lives.</t>
  </si>
  <si>
    <t>Most residents of the Dales, Cormyr, the Western Heartlands, and the North are well disposed toward adventurers of good heart. They know that adventurers live daily with risks they would never be willing to face themselves. The common folk eagerly seek news of travelers regarding great deeds and distant happenings, hoping to glean a hint of what the future might hold for them as well.</t>
  </si>
  <si>
    <t>Adventurers In Society</t>
  </si>
  <si>
    <t>Chartered adventurers are considered officers of the realm they serve, with some powers of arrest and protection against the interference of local lords guaranteed by the terms of their charter. For example, most strangers entering a city might be required to surrender or at least peacebond their weapons, but chartered company members are allowed to retain their arms and armor as long as they remain on their good behavior.</t>
  </si>
  <si>
    <t>Groups of adventurers sometimes form communal associations that share treasure, responsibility, and risk. Adventuring companies stand a better chance of receiving official recognition and licenses from kingdoms, confederations, and other principalities that prefer formalized relations with responsible adventuring parties to unlicensed freebooting by random adventurers. In rare cases, adventuring companies can receive exclusive rights to specific areas, making it legal for them to "discourage" their competition.</t>
  </si>
  <si>
    <t>Adventurer Companies</t>
  </si>
  <si>
    <t>By definition, adventurers are well armed and magically capable beings who are incredibly dangerous to their enemies . . . and not always healthy to be around, even for their friends. Lords and merchants tread carefully around adventurers and take steps to defend themselves against a powerful adventurer who suddenly develops a crusading zeal or an appetite for power - typically by retaining skillful and well-paid bodyguards to discourage sudden violence.</t>
  </si>
  <si>
    <t>Any heroic adventurer breaks many of the rules and norms associated with the feudal hierarchy. She is often the champion of the common folk, yet granted access to the highest halls of power as an agent of her lord or king. Generations of good-hearted adventurers have helped make Faerûn a safer and better place to live, and any ruler knows that the best way to solve a sticky problem often involves finding the right adventurer for the job.</t>
  </si>
  <si>
    <t>Adventurers</t>
  </si>
  <si>
    <t>True scholarly learning is the preserve of sages, scribes, clerics, and wizards. The nonhuman races of Faerûn, particularly the elves, are a notable exception to that statement, as are human cities or nations that encourage citizens to study with the clergy of deities who promote knowledge and learning.</t>
  </si>
  <si>
    <t>Most people learn to read and write from their parents or from clerics of Oghma or Deneir. Very few schools exist. Those that do are expensive, exclusive, private schools or academies that spend as much time teaching riding, courtly manners, and swordplay as they do on true academic matters. Most young nobles or merchant scions acquire their education from personal tutors, bards, heralds, and noble counselors retained specifically for that purpose by their parents.</t>
  </si>
  <si>
    <t>Formal schooling is the exception rather than the rule in the Heartlands. Only the children of wealthy or highborn parents receive any real education. Even so, most Faerûnians of civilized lands are literate and understand the value and the potential power of the written word.</t>
  </si>
  <si>
    <t>Learning</t>
  </si>
  <si>
    <t>Majesty</t>
  </si>
  <si>
    <t>Common laborers, farmers, and peasants work until the day they die, unless they have strong and dependable children who can take over the family enterprise and care for them. A life without work is usually only an option for the wealthy, including the few adventurers who live to middle age to enjoy their loot in peace. On the bright side, the blessings of the gods and the beneficial prayers and spells of clerics and healers avert many of the worst ravages of old age. Elderly folk rarely suffer extended infirmities or disabling illness until just before death.</t>
  </si>
  <si>
    <t>Highness</t>
  </si>
  <si>
    <t>Old Age</t>
  </si>
  <si>
    <t>High Lady</t>
  </si>
  <si>
    <t>Ironically, children from nomadic and "savage" groups may enjoy the happiest childhood, since they're encouraged to develop the skills that will serve them as adults by playing in the wilds. This is not to say that children are allowed to roam free without supervision from discreet guards - life in Faerûn is too dangerous to allow innocents to wander completely unguarded.</t>
  </si>
  <si>
    <t>Milady</t>
  </si>
  <si>
    <t>In parts of Faerûn, particularly in rural areas dependent on agriculture, responsibilities and tasks come to children early. Children from urban areas begin to learn their parents' trades at a similarly early age. By eight to ten years of age, most children are well on their way to acquiring the knowledge necessary to continue in their parents' work. The children of nobles and wealthy merchants are formally schooled and enjoy significantly more leisure time until their mid-teens.</t>
  </si>
  <si>
    <t>Lady or Lady Lord</t>
  </si>
  <si>
    <t>Children are regarded as a blessing and a treasure throughout the Heartlands. Large families are quite common, especially in relatively safe and prospectus regions. The careful attention of clerics, healers, and divine healing magic makes childbirth reasonably safe in most civilized lands.</t>
  </si>
  <si>
    <t>Lady, or Lady Sir</t>
  </si>
  <si>
    <t>Children</t>
  </si>
  <si>
    <t>Goodwife or Maid</t>
  </si>
  <si>
    <t>Among nobles, arranged marriages are not unusual, but very few commoners marry against their will. Marriages for love are far more common. Divorce is rare, particularly since standards of marital fidelity are decidedly relaxed in some lands. It's not unknown for a man or woman to have more than one spouse at the same time, but such arrangements are rare and usually reserved for those who have enough money or power to do whatever they like.</t>
  </si>
  <si>
    <t>In almost every society, human and nonhuman, marriage ceremonies are celebrated with feasting, dancing, song, and, stories. The exact customs vary wildly from land to land, but in any Heartlands village a marriage is an excuse to set aside work for a day and celebrate.</t>
  </si>
  <si>
    <t>Marriage</t>
  </si>
  <si>
    <t>The Heartlands of Faerûn are generally enlightened and liberal regarding gender roles. Women are as free as men to own property, run businesses, and run off to become adventurers. Many of Faerûn's most powerful heroes are women. Some societies observe strict codes of gender conduct (some matriarchal, not patriarchal), but this is not the case in most of Faerûn.</t>
  </si>
  <si>
    <t>As a rule, adventurers do dot choose to begin families while they actively pursue their careers - lich lords and raging dragons tend to make a lot of widows and orphans. But for the common folk of the land and even the great lords, the most important thing in the world is their family. Parents carefully train their children in the trades they follow and secure their property for the day they pass their hopes and businesses to their children.</t>
  </si>
  <si>
    <t>Families</t>
  </si>
  <si>
    <t>Various Faerûnian professions and races have popular verbal greetings and farewells, but "Well met" for both is almost universal. Oloré ("oh-LOR-ay") serves the same purpose around the Sea of Fallen Stars, and human nobles are adopting the elven "Sweet water and light laughter until next we meet." Merchants of all races often use the terse dwarven "I go."</t>
  </si>
  <si>
    <t>In general Heartlands usage, if the head of a noble house is "Lord Grayhill," his children are all "Saer [name] Grayhill." His widowed or aged parents, or older uncles and aunts living but bypassed in precedence are "Old Lord (or Lady) Grayhill."</t>
  </si>
  <si>
    <t>General titles for nobility of uncertain rank include "Zor/Zora" in Mulmaster, "Syl" in Calimshan, and "Saer" (for both genders) almost everywhere else. This latter term also applies to children of nobility too young or low-ranking to have been awarded titles of their own.</t>
  </si>
  <si>
    <t>King, Queen, Archduke</t>
  </si>
  <si>
    <t>Grand Duke, Prince,</t>
  </si>
  <si>
    <t>High Lord</t>
  </si>
  <si>
    <t>Duke, Viscount, Marquis</t>
  </si>
  <si>
    <t>Milord</t>
  </si>
  <si>
    <t>Baron, Count</t>
  </si>
  <si>
    <t>Lord</t>
  </si>
  <si>
    <t>Mayor. Warden, Commander, Seneschal</t>
  </si>
  <si>
    <t>Sir</t>
  </si>
  <si>
    <t>Knight, Officer</t>
  </si>
  <si>
    <t>Goodman</t>
  </si>
  <si>
    <t>Commoner</t>
  </si>
  <si>
    <t>Position</t>
  </si>
  <si>
    <t>Most realms across Faerûn have some form of nobility, and many also have ruling royalty. All have officials who sport titles, from a simple "Master of the . . ." to such mouthfuls as "His Most Exalted and Terrible, Beloved of the Gods and Venerable Before All His People, Hereditary and-may-his-line-prosper-forever. . . " Many long and involved tomes at Candlekeep outline the intricacies of the various systems of titles, their ranks and precedence. Here's a brief overview. -</t>
  </si>
  <si>
    <t>Titles and Forms of Address</t>
  </si>
  <si>
    <t>Counts, viscounts, dukes, earls, and marquises are high-landed nobles. Lord-governors and high counselors are high-titled nobles. Grand dukes, archdukes, and. princes are considered royalty, even if they are not immediately related to the ruling house.</t>
  </si>
  <si>
    <t>The high counselors of a kingdom or realm are often accounted high nobles, even if they are not rewarded with lands. The stipends and royalties associated with their titles make them some of the wealthiest people in a kingdom.</t>
  </si>
  <si>
    <t>High nobles hear disputes that lower nobles cannot settle, and dispense justice for all but the most heinous of crimes. Like low nobles, they collect taxes in the ruler's name and levy additional taxes as they see fit. They maintain personal armies sometimes numbering in the hundreds and use them to vigorously police and patrol their lands.</t>
  </si>
  <si>
    <t>Frequently related by blood or marriage to the ruling family, high nobles are those who are due allegiance from some number of low nobles. Unlike low nobles, who frequently carry noble titles without lands, high nobles are usually landed, commanding great fiefs that could be considered small kingdoms in their own right.</t>
  </si>
  <si>
    <t>High Nobility</t>
  </si>
  <si>
    <t>Knights, lords, baronets, and barons are accounted low-landed nobles. Lord-mayors, sheriffs, commanders, wardens, and seneschals are low nobles who hold titles but no lands.</t>
  </si>
  <si>
    <t>A new breed of low noble is rising in prosperous lands such as Sembia and Impiltur - the so-called merchant prince. A merchant establishes an enterprise or industry of great and lasting value, and then passes it to his heirs. Over time these upstarts may hope to purchase with gold the noble title otherwise won only by valor in days long past.</t>
  </si>
  <si>
    <t>Low nobles hold court to settle disputes that occur on their land or under their responsibility, and are expected to try cases of low justice - just about any crime short of murder or treason. They claim a tithe of any wealth in food or gold generated by the commoners who work their land, and may levy local taxes as long as they do not interfere with the monarch's taxes. In return, they are expected to see to the defense and prosperity of their fiefs. Regrettably, more than one local lord is nothing more than a thief in a castle, wringing every copper he can from the people he rules.</t>
  </si>
  <si>
    <t>Descended. from warriors who won land to rule (or valuable hereditary positions with handsome stipends) in service to their homeland or king, the low nobility is the backbone of the feudal realm. From their sons and daughters are drawn the knights and officers of the king's armies, and from their house guards and vaults come the manpower and gold necessary to field the kingdom's fighting power. They administer the king's justice within their demesnes and collect his taxes.</t>
  </si>
  <si>
    <t>Low Nobility</t>
  </si>
  <si>
    <t>Many of Faerûn's temples are implacable enemies or bitter rivals. In most rural regions, folk tend to follow one or two deities who are particularly active or actively supported in their immediate locale. If a powerful and benevolent temple of Tempus happens to stand just outside a small town, many townspeople will worship Tempus, even if farmers are generally more inclined to the teachings of Chauntea and merchants might otherwise follow Waukeen.</t>
  </si>
  <si>
    <t>Existing alongside the feudal relationship of a rural province or guild organization of a trading city, the powerful temples of Faerûn's deities parallel the king's authority. The lowest-ranking acolytes and mendicants are rarely reckoned beneath the station of a well-off merchant, and any cleric or priest in charge of a temple holds power comparable to that of a baronet or lord. The high priests of a faith favored in a particular land are equal to the highest nobility.</t>
  </si>
  <si>
    <t>Clergy</t>
  </si>
  <si>
    <t>The wealthiest merchants are virtually indistinguishable from mighty lords. Even if born from peasant stock, a merchant whose enterprises span. a kingdom might style himself "lord" and get away with it.</t>
  </si>
  <si>
    <t>A step above the common peasantry, skilled craftsfolk and merchants generate wealth and prosperity for any city or town. The so-called middle class is weak and disorganized in most feudal states, but in the great trade cities of the Inner Sea, strong guilds of traders and companies of craftsfolk are strong enough to defy any lord and protect themselves from the monarch's authority by the power of their coffers.</t>
  </si>
  <si>
    <t>Tradesfolk and Merchants</t>
  </si>
  <si>
    <t>In frontier regions such as the Western Heartlands, many common farmers own and work their own lands. These people are sometimes known as freeholders if no lord claims their lands, or yeomen if they are common landowners subject to a lord's authority.</t>
  </si>
  <si>
    <t>Most Heartlands peasants are not bound to the lands they work and owe no special allegiance to the lord who rules over them, other than obeying his laws and paying his taxes. They do not own their farmlands but instead rent croplands and pastures from the local lord, another form of taxation normally accounted at harvest time.</t>
  </si>
  <si>
    <t>As previously noted, common farmers and simple laborers make up most of the human population of Faerûn's kingdoms and cities. The lowest class across all of the Heartlands, the peasantry forms the solid base upon which the power structures of nobles, merchants, temples, and kingdoms all rest.</t>
  </si>
  <si>
    <t>The Peasantry</t>
  </si>
  <si>
    <t>To fend off these dangers, most realms of the Heartlands have developed an enlightened feudal system over centuries of strife and warfare. Lords hold lands in the name of their king, raising armies and collecting taxes to defend the realm. They are expected to answer their king's call to arms and to defend his interests to the best of their ability. This reasonably effective system supports independent warbands in the defense of far-flung territories.</t>
  </si>
  <si>
    <t>As Cormyr's recent troubles prove, the Heartlands of Faerûn are not always stable or safe. Incursions of monstrous hordes of orcs, ogres, or giants can easily overrun even stoutly defended cities. Would-be kings continually challenge the powers of the land from within, seeking to unseat the ruler. Proud and arrogant foreign powers watch warily for any sign of weakness, always ready to annex a province or sack a city. Magical disasters, plagues, and flights of raging dragons can lay low even the most peaceful and secure lands.</t>
  </si>
  <si>
    <t>Class and Station</t>
  </si>
  <si>
    <t>The typical noble is a rural baronet or lordling whose lands span only a few miles, ruling over a few hundred common folk in the king's name. She collects taxes from the villagers and farmers and is vastly more wealthy than all but the most prosperous entrepreneurs in her lands. With her wealth and power come certain responsibilities, of course. She is answerable to her own feudal masters for the lawkeeping and good order of her lands. She can be called upon to provide soldiers and arms for her lords' causes. And, most important, most nobles feel some obligation to protect the people in their charge against the depredations of monsters and banditry. To this end, most nobles frequently deal with companies of adventurers, retaining their services to clear out troublesome monsters and hunt down desperate outlaws.</t>
  </si>
  <si>
    <t>In many lands, common-born people are bound by law to defer to their betters, the lords and ladies of the nobility. Even if the law does not require deference, it's usually a good idea. Nobles enjoy many protections under the law and in some cases can escape punishment for assault, provocation, or the outright murder of a commoner.</t>
  </si>
  <si>
    <t>Just as nine out of ten Faerûnians live in small villages and freeholds in the countryside, roughly nineteen out of twenty people are of common birth and ordinary means. They rarely accumulate any great amount of wealth - a prosperous innkeeper or skilled artisan might be able to set her hands on a few hundred gold pieces, but most common farmers and tradesfolk are lucky if they have more than forty or fifty silvers to their name.</t>
  </si>
  <si>
    <t>Wealth And Privilege</t>
  </si>
  <si>
    <t>A city of any size is probably protected by a city wall, patrolled by the city watch, and garrisoned by a small army of the soldiers of the land. Rampaging monsters or bloodthirsty bandits don't trouble the average city-dweller, but he rubs elbows every day with rogues, thieves, and cutthroats. Even the most thoroughly policed cities have neighborhoods where anybody with a whit of common sense doesn't set foot.</t>
  </si>
  <si>
    <t>He purchases food from the city's markets, which sometimes means that he is stuck with whatever fits within his budget. A prosperous man can work hard and comfortably feed his family, but in lean times the poorer laborers must make do with stale bread and thin soup for weeks on end. Every city depends on a ring of outlying villages and farmlands to supply it with food on a daily basis. Most also possess great granaries against times of need, and many provisioners and grocers specialize in stocking nonperishable foodstuffs at times of the year when fresh food is not available in the city's markets.</t>
  </si>
  <si>
    <t>In some cities he may be required to join great guilds of craftsfolk with similar skills, or risk imprisonment. In others, agents of the city's ruling power closely monitor his activities and movements, rigidly enforcing exacting laws of conduct and travel. But in most cases, he is free to pack up and leave or change trades whenever he likes.</t>
  </si>
  <si>
    <t>The city-dweller lives in a wood or stone house, shingled with wooden shakes or slate, that sits shoulder-to-shoulder with its neighbors in great sprawling blocks through which myriad narrow streets and alleyways ramble. In small or prosperous towns, his home might include a small plot of land suitable for a garden. Many relations, boarders, or whole families of strangers share his crowded home. If he isn't married, he might live as a boarder with someone else.</t>
  </si>
  <si>
    <t>Typical townsfolk or city-dwellers are skilled crafters of some kind. Large cities are home to numbers of unskilled laborers and small merchants or storeowners, but the most city-dwellers work with their hands to make finished goods from raw materials. Smiths, leatherworkers, potters, brewers, weavers, woodcarvers, and all other kinds of artisans and tradesfolk working in their homes make up the industry of Faerûn.</t>
  </si>
  <si>
    <t>City Life</t>
  </si>
  <si>
    <t>A local lord guards the common farmer from bandits, brigands, and monsters. He is a minor noble whose keep or fortified manor house watches over her home village. The noble appoints a village constable to keep order and might house a few of the king's soldiers or his own guards to defend against unexpected attack. Within a day's ride, a more powerful noble whose lands include one or two dozen villages like the typical commoner's has a castle manned by several dozen soldiers. In dangerous areas, defenses are much sturdier and trained warriors more numerous.</t>
  </si>
  <si>
    <t>The common farmer's home is within a mile or so of a small village, where she can trade grain, vegetables, fruit, meat, milk, and eggs for locally manufactured items such as spun cloth, tools, and worked leather. Some years are lean, but Faerûn's Heartlands are rich and pleasant, rarely knowing famine or drought.</t>
  </si>
  <si>
    <t>In some lands the common farmer is a peasant or a serf, denied the protection of law and considered the property of whichever lord holds the land she lives on. In a few harsh lands, she is a slave whose backbreaking work is rewarded only by the threat of the lash and swift death should she ever defend herself from the overseers and lords who live off her endless toil. But in the Heartlands she is free if somewhat poor, protected from, rapacious local lords by the law of the land, and allowed to choose whatever trade or vocation she has a talent for in order to feed her family and raise her children.</t>
  </si>
  <si>
    <t>In painting a picture of the average Faerûnian, an observer discovers that the most ordinary, unremarkable, and widespread representative of Faerûn's incredible diversity is a simple human farmer. She lives in a small house of wood, sod, or thatch-roofed fieldstone, and she raises staple crops such as wheat, barley, corn, or potatoes on a few dozen acres of her own land.</t>
  </si>
  <si>
    <t>Rural Life</t>
  </si>
  <si>
    <t>In most lands, nine people live in the countryside for every city-dweller. Large cities are hard to sustain, and in Faerûn's Heartlands, most people are compelled to work the land in order to feed themselves. Large towns and cities can only flourish in places that enjoy easy access to farmlands and resources producing a surplus of food.</t>
  </si>
  <si>
    <t>In the Heartlands, a very basic division separates people into two distinct groups: townsfolk and rural folk. The dividing line is blurry at times - a large village or small town blends many of the characteristics of rural and urban life. The division is not exclusive. Even in Faerûn's largest cities, farmers and herders till crops and tend livestock within the shadow of the city walls.</t>
  </si>
  <si>
    <t>City and Countryside</t>
  </si>
  <si>
    <t>Civil warfare in the mercantile city-states of the Inner Sea is rare, but the lords and princes who rule these small realms must contend with merchant-nobles every bit as willful and haughty as a feudal lord in his castle. In the walls of a city-state, a wealthy noble thinks carefully before defying the ruler, since he lacks the safety of miles of roads and empty lands between his demesne and his ruler's army. But it also means that any noble's own private army is only an hour's march from the seat of power. Powerful lords deal with overmasters they don't like through palace coups, feuds, and assassinations.</t>
  </si>
  <si>
    <t>Strong thrones may be rare, but they do exist. The Cormyr of King Azoun Obarskyr was a shining example of the good that can come of a strong monarchy in the hands of a wise and courageous leader. Unfortunately, the death of Azoun and the plague of evils that descended on that land have left Cormyr's fate uncertain. Azoun's daughter, the Regent Alusair, must chart a careful course among the realm's nobility as she attempts to retain the power her father held.</t>
  </si>
  <si>
    <t>Since the nobles or great merchants are ruled only by their own consent, many Heartlands city-states and kingdoms are realms of weak central authority, and strongly independent nobility. A monarch who pushes a willful noble too far might drive that noble to open revolt - and in many cases the noble's strength-of-war is nearly the match of the overlord's, so quelling a rebellious province is hardly an easy undertaking. Worse yet, a monarch may be forced to solicit the support (or at least neutrality) of other nobles of the realm as he goes about suppressing one of their peers. This support usually comes at a price, further eroding royal authority.</t>
  </si>
  <si>
    <t>The most common forms of government in the Heartlands are feudal monarchies, generally found in the larger realms and more isolated lands, and plutocratic monarchies, common among city-states and realms dominated by trade. In either case, a hereditary lord, king, monarch, or potentate holds the power to make laws, dispense justice, and manage foreign affairs. The monarch's power is checked to a greater or lesser degree by the powerful feudal lords or wealthy merchant princes who owe him allegiance.</t>
  </si>
  <si>
    <t>Government</t>
  </si>
  <si>
    <t>Orc-infested mountain ranges, troll-haunted wastelands, wild woods guarded by secretive and unfriendly fey creatures, and sheer distance divide Faerûn's nations from each other. Faerûn's city-states and kingdoms are small islands of civilization in a vast, hostile world, held together by tenuous lines of contact.</t>
  </si>
  <si>
    <t>Wood elves make their homes in graceful pavilions under the stars in forest clearings, rarely remaining in the same place for more than a day or two. Shield dwarves carve workshops and mines from the hearts of mountains, fortifying their homes. Goblins and ores favor warrens of burrows in the wilderness. Human homes run the gamut from a herder's yurt in the Endless Waste to a prince's palatial townhouse along Waterdeep's richest street. Any experienced traveler soon comes to appreciate that there are as many different ways of life in Faerûn as there are kinds of people.</t>
  </si>
  <si>
    <t>3 грудня 2016 р.</t>
  </si>
  <si>
    <t>Home and Hearth</t>
  </si>
  <si>
    <t>Джерело: &lt;http://archive.wizards.com/default.asp?x=dnd/re/20040909b&amp;pf=true&gt;</t>
  </si>
  <si>
    <t>©1995-2008 Wizards of the Coast, Inc., a subsidiary of Hasbro, Inc. All Rights Reserved.</t>
  </si>
  <si>
    <t>Return to Main Page</t>
  </si>
  <si>
    <t>A silent, but deadly, killer stalks its prey. It follows its chosen target into the target's own home!</t>
  </si>
  <si>
    <t>Coming in Part 3 of City Scenes</t>
  </si>
  <si>
    <t>The Sentinels of Wisdom might appear in conjunction with Part One, when they menace the ogre Oyin. The Sentinels accuse the ogre of being a menace to the public (they should talk). The Sentinels may also make an appearance to denounce Madame Phadra (see Part 4); they're right to do so, but for the wrong reasons. A street collapse (see Part 5) might occur inconveniently near a hidden temple of Erythnul, and the characters might encounter a group of them who are on hand to discourage anyone from examining the sinkhole too closely.</t>
  </si>
  <si>
    <t>Bringing the Parts Together</t>
  </si>
  <si>
    <t>Possessions: Masterwork studded leather armor, masterwork morningstar, quarterstaff, sling with 50 bullets, cloak of resistance +1, 3 scrolls of cure light wounds, scroll of magic weapon, pearl of power (1st-level spell).</t>
  </si>
  <si>
    <t>*: Domain spell. Deity: Erythnul. Domains: Evil (cast evil spells at +1 caster level), Trickery (Bluff, Disguise, Hide are class skills).</t>
  </si>
  <si>
    <t>Cleric Spells Prepared (caster level 4th): 0 -- cure minor wounds, detect magic, guidance, virtue; 1st -- cause fear (2, DC 14), disguise self*, shield of faith.</t>
  </si>
  <si>
    <t>Skills and Feats: Bluff +6, Climb +7, Concentration +3, Disguise +3, Intimidate +8, Jump +3, Sense Motive +4; Improved Initiative, Persuasive, Weapon Focus (morningstar).</t>
  </si>
  <si>
    <t>Sentinels of Wisdom: Male and female human warrior 2/cleric 2; CR 3; Medium humanoid; HD 4d8+4; hp 22; Init +4; Spd 30 ft.; AC 13, touch 10, flat-footed 13; Base Atk +3; Grp +9; Atk or Full Atk +7 melee (1d8+3, masterwork morningstar) or +5 melee (or 1d6+3, quarterstaff) or +3 ranged (1d6, sling); SA rebuke undead 4/day (+1, 2d6+2, 4th); AL CE; SV Fort +7, Ref +0, Will +6; Str 15, Dex 10, Con 13, Int 10, Wis 16, Cha 12.</t>
  </si>
  <si>
    <t>The Sentinels of Wisdom dress in dark-colored academic robes that are loose and flowing enough the cover their studded leather armor, morningstars, and other equipment. They also carry quarterstaffs that they generally use as walking sticks.</t>
  </si>
  <si>
    <t>While the Sentinels may confront the PCs, they're generally too chicken-hearted to harass an armed group. More likely than not, the PCs may come upon the Sentinels when they're "debating" with some citizen. The Sentinels also delight in random acts of vandalism (which they them blame on "degenerate" elements in the city). To date, nobody realizes that the Sentinels are behind the damage. If the PCs witness the destruction, the Sentinels do their best to kill the PCs.</t>
  </si>
  <si>
    <t>The local temple of Erythnul is behind the Sentinels of Wisdom. So far the Sentinels have generated enough mayhem and confusion to satisfy the clerics at the temple.</t>
  </si>
  <si>
    <t>Anyone who becomes familiar with the city's street life may eventually encounter members of a group that calls itself the Sentinels of Wisdom. The Sentinels have proclaimed themselves the guardians of common sense, moral order, and sensible public policy. In fact, the Sentinels are a group of club-wielding thugs determined to squash all public discourse. They also seek to create enough fear and chaos so that they can eventually overthrow the government. They do so by seizing on whatever topic seems current at the time and taking an extreme position on the matter. Gangs of Sentinels roam the streets, usually at night, and question passersby about the topic of the day. If they don't get an answer they like, they pound their victim senseless.</t>
  </si>
  <si>
    <t>The Sentinels of Wisdom</t>
  </si>
  <si>
    <t>By Skip Williams</t>
  </si>
  <si>
    <t>Random Encounters</t>
  </si>
  <si>
    <t>1 червня 2017 р.</t>
  </si>
  <si>
    <t>City Scenes, Part 2</t>
  </si>
  <si>
    <t>Джерело: &lt;http://archive.wizards.com/default.asp?x=dnd/re/20040909a&amp;pf=true&gt;</t>
  </si>
  <si>
    <t>Philosophers of any ilk often can cause people to question some very touchy matters. Find out what happens when a group of them adds a more physical dimension to their arguments.</t>
  </si>
  <si>
    <t>Coming in Part 2 of City Scenes</t>
  </si>
  <si>
    <t>Because Oyin ranges all over the city, the PCs could meet him anywhere. He might be on hand to help them make a quick getaway from the mob of philosophers with clubs (see Part Two), or he might be the subject of their wrath. Oyin is in well with Madame Phadra (see Part Three), and he gladly endorses the efficacy of her potions and herbal balms. Oyin also might have escaped from the deadly pudding (see Part Four) or witnessed a street collapse (see Part Five).</t>
  </si>
  <si>
    <t>Lockbox: 1 in. thick; hardness 8; hp 30; break DC 28, Open Lock DC 25.</t>
  </si>
  <si>
    <t>Dogs (1-2): hp 6 each, see Monster Manual page 271.</t>
  </si>
  <si>
    <t>Cats (1-2): hp 2 each, see Monster Manual page 270.</t>
  </si>
  <si>
    <t>Possessions: Leather armor, sap, gauntlets of ogre power +2, small locked box with 11-20 cp.</t>
  </si>
  <si>
    <t>Rage (Ex): Once per day, Oyin can enter a state of fierce rage that lasts for 7 rounds. The following changes are in effect as long as he rages: hp 55; AC 14, touch 7, flat-footed 14; Grp +16; Atk or Full Atk +11 melee (1d8+7, sap); SV Fort +11, Will +6; Str 25, Con 19; Climb +10, Jump +17. At the end of his rage, Oyin is fatigued for the duration of the encounter.</t>
  </si>
  <si>
    <t>Skills and Feats: Climb +8, Handle Animal +1, Heal +3, Hide -4, Jump +15, Listen +5, Spot +5, Survival +5; Alertness, Iron Will, Self-Sufficient.</t>
  </si>
  <si>
    <t>Oyin Horsetail: Male ogre barbarian 2; CR 5; Large giant; HD 4d8+8 plus 2d12+4; hp 43; Init +0; Spd 50 ft.; AC 16, touch 9, flat-footed 16; Base Atk +5; Grp +14; Atk or Full Atk +9 melee (1d8+5, sap); Space/Reach 10 ft./10 ft.; SQ darkvision 60 ft., fast movement, low-light vision, rage 1/day, uncanny dodge; AL CG; SV Fort +9, Ref +1, Will +4; Str 21, Dex 10, Con 15, Int 8, Wis 12, Cha 9.</t>
  </si>
  <si>
    <t>Never particularly ferocious, Oyin has come to enjoy his job, though he'd rather become an adventurer. (His current goal is to become a famous ranger.) The people of the city have come to accept Oyin. The ogre is unfailingly polite (as the runt of his tribe, Oyin has had a lot of practice when in comes to groveling), and he shows a genuine soft spot for animals. On most days, one or two stray cats ride the wheelbarrow (except when customers object) and at least one mongrel dog walks at the ogre's heels.</t>
  </si>
  <si>
    <t>Oyin works on the city's streets from dawn until dusk, every day of the week. He's a hard worker who prides himself on his ability to quickly reach any destination a customer names. The basic rate for his services is 3 copper pieces a mile, with a minimum fare of 1 copper piece (exact change only). The rate applies per trip and it's the same no matter how much cargo or how many passengers Oyin carries on a trip. A locked cashbox Oyin wears around his neck holds the fares. Oyin does not have a key.</t>
  </si>
  <si>
    <t>Oyin's wheelbarrow is roughly 5 feet wide, 5 feet long, and a 1 1/2 feet deep. It contains two folding seats that each can hold one Medium creature. It can hold about 400 pounds. When Oyin pushes the wheelbarrow, divide the weight of the cargo or passengers by three when calculating Oyin's load. Oyin can push the fully loaded wheelbarrow at his full speed of 50 feet, which makes the wheelbarrow as speedy as most horse-drawn vehicles.</t>
  </si>
  <si>
    <t>Not long ago, when Oyin's tribe began raiding the rural areas near the city, local military talent captured the entire tribe. At the time, Oyin had served his tribe as a scout, and his chief had selected him for the job because Oyin was comparatively weaker than most ogres, but he was also fleeter of foot. Though better suited to the task than most of his tribe, Oyin still wasn't very good at scouting, and the city's troops had little difficulty capturing him.</t>
  </si>
  <si>
    <t>Goolstoc's is one of several freight companies operating in the city. Goolstoc's specializes in porters, stevedores, and sedan chair carriers. The majority of its employees are actually slaves or indentured servants (depending on exactly what kinds of servitude your campaign allows). Goolstoc's considers itself a progressive firm, and one of its recent innovations is a freight and taxi service that utilizes a big wheelbarrow and one of Goolstoc's more unusual employees, the ogre Oyin Horsetail.</t>
  </si>
  <si>
    <t>Goolstoc's Transport</t>
  </si>
  <si>
    <t>City Scenes, Part 1</t>
  </si>
  <si>
    <t>Джерело: &lt;http://archive.wizards.com/default.asp?x=dnd/re/20040916a&amp;pf=true&gt;</t>
  </si>
  <si>
    <t>Dare you trust the potions and charms sold by Madame Phadra?</t>
  </si>
  <si>
    <t>Coming in Part 4 of City Scenes</t>
  </si>
  <si>
    <t>The assassin jelly often lurks, out of sight, near the location of any large-scale activity. Afterward, it picks a victim to follow home. The PCs might encounter the assassin jelly when they retire for the night after they have one of the other encounters in this article series.</t>
  </si>
  <si>
    <t>Skills: An assassin jelly has a +8 racial bonus on Climb checks and can always choose to take 10 on a Climb check, even if rushed or threatened. An assassin jelly has a +8 racial bonus on Hide, Listen, and Spot checks. It also has a +8 racial bonus on Survival checks when tracking by scent.</t>
  </si>
  <si>
    <t>Hide in Plain Sight (Ex): An assassin jelly can attempt to hide even when being observed. If the jelly's Hide check result is less than 15, it still takes at least a DC 15 Spot check to notice it, thanks to its camouflage ability.</t>
  </si>
  <si>
    <t>Camouflage (Ex): Even when it isn't hiding, it takes a Spot check (DC 15) to notice an assassin jelly.</t>
  </si>
  <si>
    <t>Paralysis (Ex): An assassin's jelly's mouths produce an anesthetic slime. A target hit by an assassin jelly's tentacle attack must succeed on a DC 17 Fortitude save or be paralyzed for 3d6 rounds. The save DC is Constitution-based. The jelly can automatically grab a paralyzed opponent.</t>
  </si>
  <si>
    <t>Improved Grab (Ex): To use this ability, an assassin jelly must hit a foe the same size category as itself or smaller with its tentacle attack. It can then attempt to start a grapple as a free action without provoking an attack of opportunity. If it wins the grapple check, it establishes a hold and can deal Constitution damage.</t>
  </si>
  <si>
    <t>Constitution Damage (Ex): After an assassin jelly establishes a grappling hold on a living foe and it begins its turn with the foe in its grasp, its many mouths suck blood and other fluids from the victim. The jelly deals an extra 1d6 points of Constitution damage in addition to its tentacle damage with a successful grapple check. When it can grapple a paralyzed foe, an assassin jelly typically draws every last ounce of fluid from the body, leaving behind nothing but a dry husk.</t>
  </si>
  <si>
    <t>An assassin jelly prefers to stalk lone prey and ambush its victims while they sleep. From time to time one will follow an entire party to its lodging or campsite. The jelly tends to stay just within range of its blindsight ability and uses its camouflage and hide in plain sight abilities to then slither in to attack its chosen victim. Often the victim's companions don't notice the assault until they find their comrade's desiccated husk in the morning.</t>
  </si>
  <si>
    <t>An assassin jelly's underside contains hundreds and hundreds of tiny rasping mouths. The creature attacks by forming a snaking tentacle that it uses to slap foes. A hit deals bludgeoning damage and slashing damage from the mouths.</t>
  </si>
  <si>
    <t>Combat</t>
  </si>
  <si>
    <t>Although intelligent enough to speak, an assassin jelly has no vocal apparatus, and it attempts to contact others telepathically when needed. It reveals no thoughts, though it behaves like a thinking creature.</t>
  </si>
  <si>
    <t>Unlike most other oozes, an assassin jelly has an outer shell of clear, hard plates that protect its body, with a gelatinous core. The creature normally forms a shallow puddle about 5 feet across and about 3 inches thick in the center. It can flatten itself to a thickness of about half an inch and roll itself into a long rope, so that it can squeeze under doors or through openings about a half-inch across.</t>
  </si>
  <si>
    <t>A relative of the gray ooze and ochre jelly, the assassin jelly is a cunning hunter, though it can survive on carrion or most other kinds of organic refuse. It craves the body fluids of warm-blooded prey.</t>
  </si>
  <si>
    <t>What seemed to be just a wet spot on the wall is in fact a nearly transparent creature that slithers about like some great, repulsive amoeba.</t>
  </si>
  <si>
    <t>Advancement: 6-10 HD (Medium); 11-15 HD (Large)</t>
  </si>
  <si>
    <t>Alignment: Always neutral</t>
  </si>
  <si>
    <t>Treasure: 1/10th coins, 50% goods, 50% items</t>
  </si>
  <si>
    <t>Challenge Rating: 6</t>
  </si>
  <si>
    <t>Organization: Solitary</t>
  </si>
  <si>
    <t>Environment: Any warm or temperate land</t>
  </si>
  <si>
    <t>Feats: Improved Initiative, Track</t>
  </si>
  <si>
    <t>Skills: Climb +10, Hide +13, Listen +13, Move Silently +6, Spot +13, Survival +5 (+13 when tracking by scent)</t>
  </si>
  <si>
    <t>Abilities: Str 15, Dex 15, Con 20, Int 10, Wis 14, Cha 1</t>
  </si>
  <si>
    <t>Saves: Fort +6, Ref +3, Will +3</t>
  </si>
  <si>
    <t>Special Qualities: Blindsight 60 ft., camouflage, damage reduction 5/--, hide in plain sight, immunities (electricity, sonic, and mind effects), ooze traits, scent, tremorsense 120 feet</t>
  </si>
  <si>
    <t>Special Attacks: Constitution damage, improved grab, paralysis</t>
  </si>
  <si>
    <t>Space/Reach: 5 ft./5 ft.</t>
  </si>
  <si>
    <t>Full Attack: Tentacle +5 melee (1d6+3)</t>
  </si>
  <si>
    <t>Attack: Tentacle +5 melee (1d6+3)</t>
  </si>
  <si>
    <t>Base Attack/Grapple: +3/+5</t>
  </si>
  <si>
    <t>Armor Class: 15 (+2 Dex, +3 natural), touch 12, flat-footed 13</t>
  </si>
  <si>
    <t>Speed: 30 ft., climb 30 ft.</t>
  </si>
  <si>
    <t>Initiative: +6</t>
  </si>
  <si>
    <t>Hit Dice: 5d10+25 (52 hp)</t>
  </si>
  <si>
    <t>Medium Ooze</t>
  </si>
  <si>
    <t>Assassin Jelly</t>
  </si>
  <si>
    <t>Ooze Traits: An assassin jelly is blind (blindsight 60 feet) and immune to gaze attacks, visual effects, illusions, and other attack forms that rely on sight. It is immune to poison, sleep effects, paralysis, stunning, and polymorphing. It is not subject to critical hits or flanking.</t>
  </si>
  <si>
    <t>Camouflage (Ex): Even when it isn't hiding, it takes a DC 15 Spot check to notice an assassin jelly.</t>
  </si>
  <si>
    <t>Paralysis (Ex): An assassin jelly's mouths produce an anesthetic slime. A target hit by an assassin jelly's tentacle attack must succeed on a DC 17 Fortitude save or be paralyzed for 3d6 rounds. The Save DC is Constitution-based. The jelly can grab a paralyzed opponent automatically.</t>
  </si>
  <si>
    <t>Skills and Feats: Climb +10, Hide +13, Listen +13, Move Silently +6, Spot +13, Survival +5 (+13* when tracking by scent); Improved Initiative, Track.</t>
  </si>
  <si>
    <t>Assassin Jelly: CR 6; Medium ooze; HD 5d10+25; hp 52; Init +6; Spd 30 ft., climb 30 ft.; AC 15, touch 12, flat-footed 13; Base Atk +3; Grp +5; Atk or Full Atk +5 melee (1d6+3, tentacle); SA Constitution damage 1d6, improved grab, paralysis; SQ blindsight 60 ft., camouflage, hide in plain sight, immunities (electricity, sonic, and mind-affecting effects), ooze traits, scent, tremorsense 120 ft.; AL N; SV Fort +6, Ref +3, Will +3; Str 15, Dex 15, Con 20, Int 10, Wis 14, Cha 1.</t>
  </si>
  <si>
    <t>One creature that fits the roles of both scavenger and hunter is the rare and lethal assassin jelly. This particular specimen is typical of the species. It lurks in the city sewers, usually near an intersection, using its tremorsense ability to pick out lone city dwellers walking around after dusk. When it believes it has found a lone victim, the jelly tracks its prey to its home and waits until the victim is asleep, then it moves in to suck the victim dry.</t>
  </si>
  <si>
    <t>Scavengers and hunters of all kinds flock to cities. There they find plenty of refuse and all manner of unwary prey. It helps if an urban predator or scavenger can keep a low profile, because crowds of urban folk can pose a danger to almost anything.</t>
  </si>
  <si>
    <t>Death from Below</t>
  </si>
  <si>
    <t>City Scenes, Part 3</t>
  </si>
  <si>
    <t>Джерело: &lt;http://archive.wizards.com/default.asp?x=dnd/re/20040923a&amp;pf=true&gt;</t>
  </si>
  <si>
    <t>Sometimes the world falls out from under you with no warning.</t>
  </si>
  <si>
    <t>Coming in Part 5 of City Scenes</t>
  </si>
  <si>
    <t>Madame Phadra may have succumbed to an attack from the assassin jelly (see Part 3). If the PCs get into a fight, Oyin Horsetail, the ogre from Part 1, might intervene, most likely on the side of the two rogues. This might be because the rogues have befriended him, or perhaps the two rogues won part of (or all of) Oyin's employer's business, Goolstoc's transport (a freight company would make a great cover for a den of thieves or a thieves' guild).</t>
  </si>
  <si>
    <t>Possessions: Masterwork studded leather armor, masterwork dagger, sling with 20 masterwork bullets, cloak of resistance +1, potion of sanctuary, potion of blur, potion of shield of faith, potion of cure light wounds.</t>
  </si>
  <si>
    <t>Trapfinding (Ex): Stevan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</si>
  <si>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Half-Elf Traits: Steven has immunity to magic sleep effects. For all effects related to race, he is considered an elf.</t>
  </si>
  <si>
    <t>Evasion (Ex): If Stevan is exposed to any effect that normally allows him to attempt a Reflex saving throw for half damage, he takes no damage with a successful saving throw.</t>
  </si>
  <si>
    <t>Sneak Attack (Ex): Stevan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Stevan may choose to deliver nonlethal damage with his sneak attack, but only when using a weapon designed for that purpose, such as a sap (blackjack).</t>
  </si>
  <si>
    <t>Skills and Feats: Bluff +5, Climb +6, Diplomacy +4, Disable Device +4, Escape Artist +7, Gather Information +2, Intimidate +2, Listen +8, Open Lock +6, Perform +5, Search +0, Sleight of Hand +9, Spot +3, Great Fortitude, Toughness.</t>
  </si>
  <si>
    <t>Stevan: Male half-elf expert 2/rogue 2; CR 4; Medium humanoid; HD 4d6+4 plus 3; hp 21; Init +2; Spd 30 ft.; AC 15, touch 12, flat-footed 13; Base Atk +2; Grp +3; Atk or Full Atk +4 melee (1d4+1/19-20, masterwork dagger) or +5 ranged (1d6, sling with masterwork sling bullet); SA sneak attack +1d6; SQ evasion, half-elf traits, trapfinding; AL CN; SV Fort +3, Ref +5, Will +5; Str 12, Dex 15, Con 13, Int 8, Wis 14, Cha 10.</t>
  </si>
  <si>
    <t>Possessions:+1 studded leather armor, masterwork dagger, masterwork shortbow with 20 arrows, wand of Nystul's magic aura (23 charges), wand of charm person (45 charges), potion of sanctuary, potion of blur, potion of shield of faith, potion of cure light wounds.</t>
  </si>
  <si>
    <t>Uncanny Dodge (Ex): Keir retains his Dexterity bonus to Armor Class even when flat-footed or targeted by an unseen foe (he still loses his Dexterity bonus if paralyzed or otherwise immobile).</t>
  </si>
  <si>
    <t>Trapfinding (Ex): Keir can find, disarm, or bypass traps with a DC of 20 or higher. He can use the Search skill to find, and the Disable Device skill to disarm, magic traps (DC 25 + the level of the spell used to create it). If his Disable Device check result exceeds the trap's DC by 10 or more, he discovers how to bypass the trap without triggering or disarming it.</t>
  </si>
  <si>
    <t>Evasion (Ex): If Keir is exposed to any effect that normally allows him to attempt a Reflex saving throw for half damage, he takes no damage with a successful saving throw.</t>
  </si>
  <si>
    <t>Sneak Attack (Ex): Keir deals 2d6 extra points of damage on any successful attack against flat-footed or flanked targets, or against a target that has been denied its Dexterity bonus for any reason. This damage also applies to ranged attacks against targets up to 30 feet away. Creatures with concealment, creatures without discernible anatomies, and creatures immune to extra damage from critical hits are all immune to sneak attacks. Keir may choose to deliver nonlethal damage with his sneak attack, but only when using a weapon designed for that purpose, such as a sap (blackjack).</t>
  </si>
  <si>
    <t>Skills and Feats: Appraise +7, Bluff +9, Diplomacy +3, Disable Device +7, Disguise +10, Forgery +3, Hide +10, Intimidate +5, Listen +6, Move Silently +10, Open Lock +9, Search +8, Spot +6, Use Magic Device +8; Deceitful, Persuasive, Stealthy.</t>
  </si>
  <si>
    <t>Keir: Male human rogue 4; CR 4; Medium humanoid; HD 4d6; hp 14; Init +2; Spd 30 ft.; AC 16, touch 12, flat-footed 16; Base Atk +3; Grp +4; Atk or Full Atk +5 melee (1d4+1/19-20, masterwork dagger) or +6 ranged (1d6/x3, masterwork shortbow); SA sneak attack +2d6; SQ evasion, trapfinding, uncanny dodge; AL CN; SV Fort +1, Ref +6, Will +1; Str 12, Dex 15, Con 11, Int 12, Wis 10, Cha 12.</t>
  </si>
  <si>
    <t>So far, both ruses are working. Player characters are most likely to encounter Stevan, who does his best to lure them to the shop to buy some bogus magic. Stevan is none too bright, but fairly persuasive.</t>
  </si>
  <si>
    <t>While Keir holds the fort at the shop, Stevan is out trying to drum up business. He plays the role of town crier, touting Phadra's wares up and down the streets. Stevan has nothing to sell himself, but he'll offer to guide interested buyers to the shop. If anyone doubts the value of what he is advertising, Stevan invites the doubter to ask anyone about the value of Phadra's work. As noted earlier, the townsfolk admire Phadra and recommend her wares; they're not sure what she is doing working with Stevan, but they have no doubts about Phadra.</t>
  </si>
  <si>
    <t>When strangers come to the door, Keir poses as Phadra herself and sells small items that he has treated with Nystul's magic aura spells. He sticks strictly to minor wondrous items and potions with market prices of 200 gp or less.</t>
  </si>
  <si>
    <t>On a typical day, Keir stays in the shop, behind a locked door. When locals who know Phadra well come by, Keir poses as Klinda, Phadra's grandniece. "Klinda" declines to let anyone into the shop, but she offers to take the customer's order and fill it out of her great aunt's stock as best she can.</t>
  </si>
  <si>
    <t>What her neighbors and customers do not know is that Madame Phadra has vanished recently (more about that later). Madame Phadra does business with anyone and two of her less savory customers are Keir and Stevan. This pair of small-time crooks usually put Madame Phadra's wares to less than good use. Upon finding Phadra's shop closed long past the usual opening time one morning, the pair picked the lock and let themselves in. Not satisfied simply to loot Phadra's stock, the two thieves decided to go into business for themselves, at least for a little while. The two have been selling Phadra's genuine wares to local customers. To newcomers, they peddle useless junk.</t>
  </si>
  <si>
    <t>Madame Phadra is a fixture in her middle-class neighborhood. She serves as the local wise woman. Phadra finds lost objects, offers herbal medicines, provides charms to protect the body and soul, and even sells the occasional (very) minor magic item. All in all, Madame Phadra's customers are a satisfied lot.</t>
  </si>
  <si>
    <t>Madame Phadra's Potions and Charms</t>
  </si>
  <si>
    <t>City Scenes, Part 4</t>
  </si>
  <si>
    <t>Джерело: &lt;http://archive.wizards.com/default.asp?x=dnd/re/20040930a&amp;pf=true&gt;</t>
  </si>
  <si>
    <t>When the PCs encounter the sinkhole, a few philosophers with clubs (see Part Two) in the vicinity may try to blame the PCs for the incident. Oyin the ogre (see Part One) might be on hand to help clean up the mess or he might need rescuing from the hole. The collapse might reveal the lair of the assassin jelly (see Part Three). Stevan (see Part Four) might hurry to the scene of the collapse, where he quickly gives the PCs his sales pitch and invites them to Madame Phadra's shop.</t>
  </si>
  <si>
    <t>Umber Hulk: hp 71, see Monster Manual, page 249.</t>
  </si>
  <si>
    <t>The umber hulk responsible for the sinkholes tends to hang around the sinkholes, looking for prey. When a new hole forms, the monster races to the area, hoping to scoop up creatures that have fallen in.</t>
  </si>
  <si>
    <t>When a sinkhole appears, characters in the radius can attempt Reflex saves to avoid falling in. Creatures that make successful saves move to the closest edge of the pit. This movement doesn't count as part of the creature's movement for the round.</t>
  </si>
  <si>
    <t>Sinkhole Trap: CR 3; mechanical; location trigger; no reset; DC 18 Reflex save avoids; 30 ft. deep (3d6, fall +1d6 falling debris); multiple targets (all target in a 15-foot radius); Search DC n/a; Disable Device DC n/a. Market Price: n/a.</t>
  </si>
  <si>
    <t>If the PCs come upon a sinkhole after it has appeared, it's just a hole in the ground. However, what happens when a sinkhole collapses under them?</t>
  </si>
  <si>
    <t>Not long ago, an umber hulk found its way under the city. It has been preying on the denizens of the undercity, but its delvings have seriously undermined many buildings and several streets. The buildings haven't yet fallen over, but their walls are sagging and cracking. So far this damage concerns only the buildings' owners. The streets are a different matter. Sinkholes up to 30 feet wide and 30 feet deep have been appearing here and there.</t>
  </si>
  <si>
    <t>Sometimes, creatures dwelling under a city might attempt to dig new tunnels of their own, and this excavating can have disastrous consequences for the surface dwellers when new diggings undermine the streets or building foundations.</t>
  </si>
  <si>
    <t>Most cities feature an extensive network of underground tunnels in the form of sewers, freight tunnels, hidden temples, catacombs, and hidden vaults. Such a subterranean environment isn't likely to remain uninhabited. Many underground dwellers would find it handy to live directly below an active city, which can provide a source of trade, prey, or supplies.</t>
  </si>
  <si>
    <t>Watch Your Step</t>
  </si>
  <si>
    <t>City Scenes, Part 5</t>
  </si>
  <si>
    <t>Джерело: &lt;http://archive.wizards.com/default.asp?x=dnd/re/20040909x&amp;pf=true&gt;</t>
  </si>
  <si>
    <t>Skip Williams keeps busy with freelance projects for several different game companies and has just completed an 18-year run as the Sage of Dragon Magazine. Skip is a co-designer of the D&amp;D 3rd Edition game and the chief architect of the Monster Manual. When not devising swift and cruel deaths for player characters, Skip putters in his kitchen or garden (rabbits and deer are not Skip's friends).</t>
  </si>
  <si>
    <t>About the Author</t>
  </si>
  <si>
    <t>The city streets seem solid enough. When they collapse, havoc ensues, but the real dangers lie beneath.</t>
  </si>
  <si>
    <t>There's an old saying that goes: "Let the buyer beware." That's very good advice, especially when you're new to a city or town.</t>
  </si>
  <si>
    <t>Dangers can lurk anywhere, even on quite city streets.</t>
  </si>
  <si>
    <t>The intellectual and political life in any city thrives when its citizens can freely discuss matters of public importance and have their say in matters of civic significance. Even absolute monarchs can benefit from the common wisdom. Not everyone believes that spirited public debate is a good thing, however.</t>
  </si>
  <si>
    <t>In a fantasy city, creatures of all kinds mix and sights that country folk might consider strange or downright frightening merit only a glance from urbanites who've seen it all before. One such sight is Oyin Horsetail, a porter who works for a firm called Goolstoc's Transport. Oyin uses a great big wheelbarrow to ferry passengers and freight around the city streets. Seem odd? Did we mention that Oyin is an ogre?</t>
  </si>
  <si>
    <t>Most of the time, cities are places where player characters rest, recover, and re-equip between adventures, but any city offers endless possibilities for adventure in its own right. You never know who you'll meet just walking down to the corner pub, what you'll find down dark alleys, or just what lies beneath the teeming streets.</t>
  </si>
  <si>
    <t>City Scenes </t>
  </si>
  <si>
    <t>By day, Andy Collins works as a senior designer in the Roleplaying R&amp;D department at Wizards of the Coast, Inc. His credits include the Player's Handbook v.3.5, the Draconomicon, and the upcoming Unearthed Arcana. By night, however, he fights crime as a masked vigilante. Or maybe not.</t>
  </si>
  <si>
    <t>Carrying Capacity: A light load for this Huge griffon is up to 2,800 pounds; a medium load, 2,801-5,600 pounds; and a heavy load, 5,601-8,400 pounds.</t>
  </si>
  <si>
    <t>Rake (Ex): Attack bonus +27 melee, damage 1d6+4.</t>
  </si>
  <si>
    <t>Pounce (Ex): If a Huge warbeast griffon dives upon or charges a foe, it can make a full attack, including two rake attacks.</t>
  </si>
  <si>
    <t>Skills and Feats: Hide -7, Jump +17, Listen +4, Spot +27; Flyby Attack, Improved Natural Armor, Improved Natural Attack (bite), Improved Natural Attack (claw), Iron Will, Multiattack, Snatch, Weapon Focus (bite).</t>
  </si>
  <si>
    <t>Huge Warbeast Griffon: CR 9; Huge magical beast; HD 22d10+132; hp 253; Init +1; Spd 40 ft., fly 90 ft. (average); AC 19, touch 9, flat-footed 18; Base Atk +22; Grp +39; Atk +30 melee (4d6+9, bite); Full Atk +30 melee (4d6+9, bite) and +27 melee (1d8+4, 2 claws); Space/Reach 15 ft./10 ft.; SA pounce, rake 1d6+4; SQ darkvision 60 ft., low-light vision, scent; AL N; SV Fort +19, Ref +14, Will +11; Str 29, Dex 13, Con 23, Int 5, Wis 15, Cha 8.</t>
  </si>
  <si>
    <t>The Huge warbeast griffon is usually tamed and ridden by hill and stone giants. It is much too powerful to serve as a special mount or cohort.</t>
  </si>
  <si>
    <t>Huge Warbeast Griffon</t>
  </si>
  <si>
    <t>Carrying Capacity: A light load for a warbeast griffon is up to 460 pounds; a medium load, 461-920 pounds; and a heavy load, 921-1,380 pounds.</t>
  </si>
  <si>
    <t>Combative Mount (Ex): A rider on a warbeast griffon gets a +2 circumstance bonus on all Ride checks. A warbeast griffon is proficient with light, medium, and heavy armor.</t>
  </si>
  <si>
    <t>Rake (Ex): Attack bonus +10 melee, damage 1d6+2.</t>
  </si>
  <si>
    <t>Pounce (Ex): If a warbeast griffon dives upon or charges a foe, it can make a full attack, including two rake attacks.</t>
  </si>
  <si>
    <t>Skills and Feats: Hide -2, Jump +9, Listen +8, Spot +13; Iron Will, Multiattack, Weapon Focus (bite).</t>
  </si>
  <si>
    <t>Warbeast Griffon: CR 5; Large magical beast; HD 8d10+32; hp 76; Init +2; Spd 40 ft., fly 90 ft. (average); AC 17, touch 11, flat-footed 15; Base Atk +8; Grp +17; Atk +13 melee (2d6+5, bite); Full Atk +13 melee (2d6+5, bite) and +10 melee (1d4+2, 2 claws); Space/Reach 10 ft./5 ft.; SA pounce, rake 1d6+2; SQ combative mount, darkvision 60 ft., low-light vision, scent; AL N; SV Fort +10, Ref +8, Will +6; Str 21, Dex 15, Con 19, Int 5, Wis 15, Cha 8.</t>
  </si>
  <si>
    <t>Though griffons typically resist domestication, a war-trained griffon can be a truly formidable mount. The warbeast template (from Monster Manual II) can be used to create just such a creature. (Normally, the warbeast template can't be applied to magical beasts. The griffon, however, seems like a reasonable exception to this rule, since it has many animal characteristics. At the DM's discretion, a 10th-level paladin can select a warbeast griffon as a special mount.</t>
  </si>
  <si>
    <t>Warbeast Griffon</t>
  </si>
  <si>
    <t>Carrying Capacity: A light load for a half-bronze-dragon/half-griffon is up to 620 pounds; a medium load, 621-1,840 pounds; and a heavy load, 1,841-2,760 pounds.</t>
  </si>
  <si>
    <t>Rake (Ex): Attack bonus +12 melee, damage 1d6+4.</t>
  </si>
  <si>
    <t>Pounce (Ex): If a half-bronze-dragon/half-griffon dives upon or charges a foe, it can make a full attack, including two rake attacks.</t>
  </si>
  <si>
    <t>Breath Weapon (Su): Once per day, the half-bronze-dragon/half-griffon can breathe a 60-foot line of lightning. Every creature in the area takes 6d8 points of electricity damage (Reflex DC 17 half).</t>
  </si>
  <si>
    <t>Skills and Feats: Hide +3, Jump +22, Listen +11, Spot +15; Iron Will, Multiattack, Weapon Focus (bite).</t>
  </si>
  <si>
    <t>Half-Bronze-Dragon/Half-Griffon: CR 6; Large dragon; HD 7d12+28; hp 73; Init +2; Spd 30 ft., fly 80 ft. (average); AC 21, touch 11, flat-footed 19; Base Atk +7; Grp +19; Atk +14 melee (1d6+8, claw); Full Atk +14 melee (1d6+8, 2 claws) and +13 melee (2d6+4, bite); Space/Reach 10 ft./5 ft.; SA breath weapon (60-ft. line of lightning), pounce, rake 1d6+4; SQ darkvision 60 ft., immunities (electricity, paralysis, sleep), low-light vision, scent; AL LG; SV Fort +9, Ref +7, Will +5; Str 26, Dex 15, Con 18, Int 7, Wis 13, Cha 10.</t>
  </si>
  <si>
    <t>A half-bronze-dragon/half-griffon makes a fine cohort for a good-aligned character -- particularly with the Dragon Cohort feat from the Draconomicon. Such a creature can also serve as a 12th-level paladin's special mount, using the Dragon Steed feat from that book (see page 139 in the Draconomicon for more details on dragons as special mounts).</t>
  </si>
  <si>
    <t>Bronze dragons and griffons have similar terrain entries, and they often share the same territory -- though not always on a friendly basis. Typically, griffons aren't tough enough to chase off a nesting dragon, so they grudgingly accept the great reptile's presence. Similarly, bronze dragons are typically willing to leave nearby griffon nests alone, since raiding them is more risky than it's worth. In rare cases, when a nesting griffon has been killed or captured by hunters, a nearby bronze dragon cares for its abandoned eggs and raises the young to adulthood. A griffon raised by a bronze dragon might even come to believe it is a dragon, and interbreeding between the two kinds of creatures seems entirely possible.</t>
  </si>
  <si>
    <t>Half-Bronze Dragon/Half-Griffon</t>
  </si>
  <si>
    <t>Smite Good (Su): Once per day, a fiendish griffon can make a normal melee attack to deal 7 points of extra damage against a good foe.</t>
  </si>
  <si>
    <t>Rake (Ex): Attack bonus +8 melee, damage 1d6+2.</t>
  </si>
  <si>
    <t>Pounce (Ex): If a fiendish griffon dives upon or charges a foe, it can make a full attack, including two rake attacks.</t>
  </si>
  <si>
    <t>Skills and Feats: Hide -2, Jump +8, Listen +6, Spot +10; Iron Will, Multiattack, Weapon Focus (bite).</t>
  </si>
  <si>
    <t>Fiendish Griffon: CR 5; Large magical beast (extraplanar); HD 7d10+21; hp 59; Init +2; Spd 30 ft., fly 80 ft. (average); AC 17, touch 11, flat-footed 15; Base Atk +7; Grp +15; Atk +11 melee (2d6+4, bite); Full Atk +11 melee (2d6+4, bite) and +8 melee (1d4+2, 2 claws); Space/Reach 10 ft./5 ft.; SA pounce, rake 1d6+2, smite good; SQ darkvision 60 ft., low-light vision, scent; AL CE; SV Fort +8, Ref +7, Will +5; Str 18, Dex 15, Con 16, Int 5, Wis 13, Cha 8.</t>
  </si>
  <si>
    <t>Fiendish griffons often display streaks of red or black in their wings.</t>
  </si>
  <si>
    <t>At the DM's discretion, a blackguard can gain a fiendish griffon for his fiendish servant. Treat the blackguard's character level as 5 lower than normal for the purpose of determining the servant's special abilities. Like celestial griffons, fiendish griffons can be summoned with the summon monster V spell. A caster wishing to summon fiendish griffons, however, must give up another monster from the summoning list. The most logical choice is fiendish dire wolverine.</t>
  </si>
  <si>
    <t>Evil to the core, the fiendish griffon is a vicious and rapacious predator that displays uncommon savagery in battle. Fiendish griffons often find service with evil warlords or blackguards.</t>
  </si>
  <si>
    <t>Fiendish Griffon</t>
  </si>
  <si>
    <t>Smite Evil (Su): Once per day, a celestial griffon can make a normal melee attack to deal 7 points of extra damage against an evil foe.</t>
  </si>
  <si>
    <t>Pounce (Ex): If a celestial griffon dives upon or charges a foe, it can make a full attack, including two rake attacks.</t>
  </si>
  <si>
    <t>Celestial Griffon: CR 5; Large magical beast (extraplanar); HD 7d10+21; hp 59; Init +2; Spd 30 ft., fly 80 ft. (average); AC 17, touch 11, flat-footed 15; Base Atk +7; Grp +15; Atk +11 melee (2d6+4, bite); Full Atk +11 melee (2d6+4, bite) and +8 melee (1d4+2, 2 claws); Space/Reach 10 ft./5 ft.; SA pounce, rake 1d6+2, smite evil; SQ damage reduction 5/magic, darkvision 60 ft., low-light vision, resistances (acid 5, cold 5, electricity 5), scent, spell resistance 12; AL CG; SV Fort +8, Ref +7, Will +5; Str 18, Dex 15, Con 16, Int 5, Wis 13, Cha 8.</t>
  </si>
  <si>
    <t>Celestial griffons typically have a silvery tinge to their wings and a proud, arrogant tilt to their heads.</t>
  </si>
  <si>
    <t>Celestial griffons behave much like their terrestrial cousins do. Although they are dedicated to the cause of good, they demonstrate the same aggressive, territorial behavior as ordinary griffons do. The celestial griffon has been known to ally with powerful servants of good, such as elf fighters or (in rare cases) paladins. At the DM's discretion, a 10th-level paladin can select a celestial griffon as a special mount. A celestial griffon can also be summoned with the summon monster V spell.</t>
  </si>
  <si>
    <t>Celestial Griffon</t>
  </si>
  <si>
    <t>This column presents five different griffon variants, ranging from CR 5 to CR 9. The description of each griffon offers basic information on using it as a mount, including rules for selecting it as a paladin's special mount, if applicable. These griffons can be further adjusted by adding HD or templates, if desired.</t>
  </si>
  <si>
    <t>Griffons make fine mounts for those willing to spend the time and money needed to train them. In addition, they are intelligent enough to serve as cohorts, and their unique features make them quite valuable in that capacity as well.</t>
  </si>
  <si>
    <t>This month, our base creature is the griffon, an aggressive magical beast that combines the physical traits of lions and eagles. Because these ferocious hunters favor horseflesh for meals, they are the bane of low-level adventurers who rely on their mounts. Like many other predators, however, griffons hunt all manner of prey.</t>
  </si>
  <si>
    <t>The Griffon: Paragon of Majestic Power</t>
  </si>
  <si>
    <t>This column aims to provide DMs with interesting opponents to pit against the PCs in their campaigns. Building off of a simple base -- typically a standard monster from the Monster Manual -- each column uses the building blocks provided in the rulebooks to craft a variety of foes. Through the addition of class levels or templates, or even via simple HD advancement, the creatures presented in this column are transformed from run-of-the-mill opponents into memorable foes. Check out this column every month for formidable enemies built from a different monster!</t>
  </si>
  <si>
    <t>By Andy Collins</t>
  </si>
  <si>
    <t>Elite Opponents</t>
  </si>
  <si>
    <t>Griffons</t>
  </si>
  <si>
    <t>The current Naturalists Guild is more of a debating society than anything else.</t>
  </si>
  <si>
    <t>Guild of Naturalists: Controls medicinal, edible, lubricant, dye-source, and craft-worthy uses for plant and animal matter, either as dis¬tillates or as solids (and all who work with such substances, and associated research and vending).</t>
  </si>
  <si>
    <t>Guild of Weavers and Coopers: Made up of coopers, weavers, textile dyers, garment cutters, embroiderers, clothiers, and drapers (sellers of draperies and tapestries)</t>
  </si>
  <si>
    <t>Tanners and Leatherers Guild: Composed of tanners, leather dyers, glovers, corvisers (boot- and shoemakers), cobblers, harness makers, battle leatherers (makers of leather armor and under armor), trimmers (who sew leather trim to gar¬ments), weatherdarrs (makers of leather caps, hats, “deep-snows” leggings, and weather-cloaks), and leatherwork repairers and alterers.</t>
  </si>
  <si>
    <t>Roofers, Thatchers, and Glaziers Guild: Made up of roofers, slate masons, shingle cutters, thatchers and thatch cutters, glaziers, “sandglass” makers, and glass Stainers.</t>
  </si>
  <si>
    <t>Brewers and Cheesemakers Guild: Made up of brewers, spirits blenders and importers, and cheesemakers. The guild’s headquarters, called the Caskhouse, often hosts days-long drinking revels for members (and one guest each).</t>
  </si>
  <si>
    <t>Vintners and Falconers Guild: Controls fal¬conry, raptor breeding and trading, wine making, vineyard owning and tending, wine blendings, and sales. Many guild members are flamboyant revelers and hedonists who consider a fun-loving lifestyle the proper aim and achievement of a suc¬cessful life. Because the falconers and the vintners of Suzail aspired to serve the same noble clientele, they were the first to join ranks and form a guild. Their success led to the other “anvil-and-flower” (the Realms term for “chalk-and-cheese”) com¬bined disparate-trades guilds.</t>
  </si>
  <si>
    <t>Seafarers Guild: Includes sailors, captains, fleet owners, navigators, mapmakers, ropers (the local name for rope makers), sail makers, ship¬wrights, and ship repairers. Interests in Sembia and Westgate frequently try to bribe these guild members to aid and abet smuggling and even slave running. Under the guildmaster’s firm, dili¬gent hand, this guild is courteous, abides by both guild and Crown laws, and cultivates a trustwor¬thy, stolid, reliable, “no changes, please” image.</t>
  </si>
  <si>
    <t>beast to be added to another. Or, more simply, they’d never try to “make monsters.”</t>
  </si>
  <si>
    <t>Truebreeds Guild: Controls trade in horses, oxen, sheep, cattle, guard dogs, and sheepdogs, as well as the breeding, care, and sale of all kept beasts. This guild is an often fractious group of ranchers. Due to offers from Sembia, Westgate, and certain Cormyrean nobles wanting exotic guardians or pets, the guildmaster is privately considering breaking the guild rule that Van- gerdahast forced on his now-dead predecessor Belivaerus Daethul: Members of the Truebreeds would never attempt to crossbreed species nor make any use of magic enabling features of one </t>
  </si>
  <si>
    <t>drovers), carters (those who operate local delivery wagons), and draymen (deliverers and loaders of ships at the docks, on wagons everywhere, and in warehouses). “Locksters” is the Dragon Reach term for owners and guardians of warehouses. Rampant ambition within the Coachcowls, as most of Cormyr calls this guild, was curbed by the War Wizards and the Highknights in the wake of the battles against the Tuigan Horde.</t>
  </si>
  <si>
    <t>Guild of Coachlars, Carriers, Waymen, and Locksters: Controls wagon makers and wagon owners, locksmiths, coachlars (coach</t>
  </si>
  <si>
    <t>Armorers Guild: Controls armor- and weapon-making, plus the making of tempered tools from sewing needles to tiny gears and cogs. This guild is watched by the War Wizards to pre¬vent any noble from equipping a private army without the Crown’s knowledge. Members resent this scrutiny even as they accept its necessity.</t>
  </si>
  <si>
    <t>Guild of Carpenters and Joiners: Controls wood cutting, curing, staining, furniture making, fitted carpentry, and joinery. This is a wealthy, energetic, “into everything” (such as new styles of coffers, chairs, and stools) guild. It’s also frac¬tious; the guildmaster faces almost constant challenges to his authority from what he calls “pompous fat little trumpet-mouths” who think they can do a better job of running the guild.</t>
  </si>
  <si>
    <t>it is also steadfastly loyal to the Obarskyrs for their striving to maintain a fair and prosperous Cormyr.</t>
  </si>
  <si>
    <t>Sculptors and Masons Guild: Controls stonework, statuary, quarrying, plastering, mud- daub, and waterproofing. This guild knows its true power more than any other. However, </t>
  </si>
  <si>
    <t>The Guilds of Cormyr currently recognized in the Forest Kingdom are detailed below, presented in roughly descending order of influence.</t>
  </si>
  <si>
    <t>Cormyr’s guilds traditionally held little po¬litical power, but were “feeling their brawn” (as the Cormyrean expression has it) just before the arrival of the Tuigan Horde, led by the aforemen¬tioned Bricklayers, the Sculptors and Masons Guild, and the Guild of Carpenters and Joiners. The surviving two construction guilds are now carefully law-abiding. However, flush with the coin from those aspiring to live in ever-grander residences and erect ever-fancier follies, they have learned the value of their work, and they con¬tinue to be locally politically active, pursuing and guarding their own interests with passion and manipulative skill.</t>
  </si>
  <si>
    <t>The hitherto-flourishing Bricklayers Guild, for instance, no longer exists because it became a front for several noble families plotting to over¬throw the Dragon Throne. Those nobles used the guild to enrich themselves by smuggling stolen goods and small valuables, evading taxes, and hiding valuables inside hollow bricks.</t>
  </si>
  <si>
    <t>These true Cormyrean craft fraternities—that is, organizations of workers largely engaged in the same specific profession—have been some¬what curbed in powers, hauteur, and fripperies since their excesses during the time of the Tu- igan Horde. These excesses included uniforms, secret handshakes, arcane festivals and rituals, passing internal laws, advising their members on which Crown laws to obey and which to flout, and closely allying with certain noble families who had their own treasonous agendas for financial gain.</t>
  </si>
  <si>
    <t>Information of this last sort opens up alternative employment opportunities for skilled apprentices, should their current masters prove unscrupulous enough to avoid granting them recognition. In turn, novices can learn who is best at this or that specialty of guildcraft (the best knife polisher, the best toolmaker, the crafter whose work is most fashionable among lavishly spending nobles, and so on).</t>
  </si>
  <si>
    <t>The chief benefits of both the craft guilds and the high guilds are social. Members can swiftly spread word among fellow members of prices, practices, swindles, and other news. This quick communication aids in cutting down on impos-tures, false rumors of shortages designed to drive up prices of materials, and confidence tricks. In addition, guild members more easily hear which journeymen are seeking new employment and which masters are seeking new hires, as well as which apprentices have acquired real skills.</t>
  </si>
  <si>
    <t>Craft guilds tend to have high-sounding names such as the Benevolent Muster of Merchants of Eveningstar, and the Loyal Council of Coinfel¬lows of Espar.</t>
  </si>
  <si>
    <t>A craft guild is a collective of all the various crafters and shopkeepers in a particular place (as opposed to just those engaged in a specific profes¬sion), who band together to try to buy materials in bulk for the sake of lower prices and shipping costs. The guild also tries to argue taxes down to a minimum and seeks to establish common work¬ing conditions for its members. The goal of a craft guild is to eliminate what the weaver Lurdruth Thaloane of Waymoot recently called “unfair ad¬vantages gained by merchants who work family members, children they’ve taken in, and debtors they have holds over to death in near slavery!”</t>
  </si>
  <si>
    <t>Apart from the grand, official high guilds of Cor¬myr, small, local craft guilds are found in every town and city in Cormyr. Some villages have fledgling, disorganized craft guilds, and those in cities are often little more than powerless com-plaining societies.</t>
  </si>
  <si>
    <t>Craft Guilds</t>
  </si>
  <si>
    <t>inevitably crushed by the War Wizards and the Highknights but often re-founded. Such illicit or¬ganizations have traditionally held little power in Cormyr, except in Marsember and in small but frequent Dragon Coast smuggling operations. In fact, at any one time, Marsember usually has a Guild of Marsember rebel organization and three or four small Guilds of Goodsrunners that adopt various fanciful names and try to import goods from Sembia, Westgate, or the Vilhon Reach without paying taxes or enduring government inspections. The Crown usually infiltrates and shatters these false guilds, sometimes hiring ad¬venturers to assist when fighting is expected.</t>
  </si>
  <si>
    <t>In the case of Cormyr, these outlaw guilds in¬clude the infamous Fire Knives and an endless succession of small, local thieves’ guilds that are </t>
  </si>
  <si>
    <t>Every civilized realm has so-called or self-styled guilds everyone knows about that are actually ille¬gal organizations regulated only by themselves.</t>
  </si>
  <si>
    <t>Illegal Guilds</t>
  </si>
  <si>
    <t>Two marks of censure against any guild means an automatic War Wizard investigation of all guild activities, taxes, and finances. Six marks means the guild charter is forfeit. Marks are of¬ficially rescinded after an investigation is passed, but are never automatically removed after passage of time.</t>
  </si>
  <si>
    <t>To form a guild, its proponents must first suc¬cessfully petition the Crown. A royal charter is granted that sets forth membership requirements, a founding roster of members, a rota of officers, and the guild rules. It also includes the grant of a badge or a device (a physical object, such as the miniature helms mounted on scepters and shop signs by members of the Armorers) for guild use. This is not a heraldic grant of arms, though the Heralds keep records of these badges as well. Heralds can, of course, separately grant arms to guilds who desire and pay for a grant. All guilds are required to keep up-to-date rolls at court and in their headquarters, recording all changes in membership, rules, and fees. In this case “up-to- date” means “must reflect all changes fully and accurately within a tenday, or face stiff fines and a mark of censure.”</t>
  </si>
  <si>
    <t>Almost every guild tries to control the profes¬sional behavior of its members in some way, either through formal rules or through informal secret edicts and temporary boycotts. For example, “No member of the Vintners and Falconers Guild is to trade with any member of the Brewers and Cheesemakers Guild until further notice from the Grand Hooded Vintner” (the guildmaster).</t>
  </si>
  <si>
    <t>investigate all complaints regarding apprentices or probationary members facing unusual difficulties in acquiring full membership. The Crown prohib¬its any non-Cormyreans and any Cormyreans of noble or royal blood from being guildmasters. In addition, most guilds withhold membership from persons who don’t own land in Cormyr. Crown law prevents race or gender from having any part in guild membership rules.</t>
  </si>
  <si>
    <t>Almost every guild charges membership fees—and its apprentices or would-be members even higher fees. The royal court must be kept fully informed of fee changes and of member¬ship requirements, and court officers aggressively</t>
  </si>
  <si>
    <t>All guilds lobby against competing outlander peddlers and ship captains who don’t adhere to court-approved guild measures. Additionally, guilds quite openly gather information about who is trading in what sort of goods, and they argue before the royal court as to which guild should have a say over a newly introduced product or ser¬vice. For example, the Tanners and Leatherers Guild and the Guild of Coachlars, Carriers, Way- men, and Locksters might argue over who has purview over clip-in harnesses made for attaching additional draft animals to a coach or a wagon.</t>
  </si>
  <si>
    <t>Guilds in Cormyr also unofficially perform a lot of other functions, from investing members’ profits to engaging in (or hiring others to per¬form) arson, vandalism, or theft against rivals.</t>
  </si>
  <si>
    <t>7.        They provide guild members as observers when caravans arrive for fairs at Jester’s Green, elsewhere around Hilp, or south of the Starwater, as well as when ships unload at the docks in Su- zail. In fact, they insist on guild members being present in order to see what cargoes are arriving, in which containers, where they are intended to be sold, and to whom. This supervision allows the guilds to see if everything adheres to regulations as well as gives them a day or so of warning on price fluctuations.</t>
  </si>
  <si>
    <t>6.        They offer money changing and money¬lending services to members in need at set rates (always lower than market) agreed upon at guild meetings. Most guilds also provide secure money storage for members, who often prefer such si¬lent storage to banking their coins with the royal court, enabling tax collectors to take note of the amounts of funds specific individuals handle.</t>
  </si>
  <si>
    <t>5.        They support indigent retired guild mem¬bers, usually by a monthly measure of grain, ale, and meat or fish, or a few coins in lieu of such supplies. For instance, 12 gp is the monthly mu¬nificence wage paid by the Guild of Coachlars, Carriers, Waymen, and Locksters, but the Sea¬farers Guild doles out only 8 gp. Some guilds maintain an “old bones lodge” for retired guild members, which sometimes take in nonmembers for stiff fees to support the care of the retired guild members, who are charged little or nothing.</t>
  </si>
  <si>
    <t>4.        They maintain, with the agreement of the royal court, precise and public definitions of ob¬jects, sizes, and amounts used by guild members in their trade. This ensures that one member’s “firkin” or “ell” is the same as another’s. </t>
  </si>
  <si>
    <t>3.        They provide warehousing or materials stor¬age facilities for members. Most guild charters provide for immediate emergency storage for members who have been burned out of their own facilities or otherwise prevented from using them. In addition, most guilds secretly provide one or more hidden locations not officially owned by or linked to the guild for members to temporarily stash goods, themselves, or apprentices who are wanted by the law or who are being hunted by personal foes.</t>
  </si>
  <si>
    <t>2.        They agree on approved glues, finishes, and other materials. Sometimes, guilds also approve of suppliers for their materials, as well as—when members desire-—procuring supplies in bulk to get discounted prices for members. Nonmembers who buy raw supplies from guild members are charged a markup over standard street prices.</t>
  </si>
  <si>
    <t>1.        They publicize rosters of their members in good standing, intimating that all do work of the best standard, and agreeing that members shall not hesitate to repair or maintain any item that is the work of another member. This means a guild member will never tell a would-be customer: “Pooh! I can’t fix that! Utter trash; hurl it away and buy one of mine!” Most guilds secretly try to fix prices by agreeing on a going rate for cer¬tain goods or services that members aren’t bound to, but which they will refer to when negotiating with clients. They do not have the legal right to set prices or even standards. They do have almost complete control over who qualifies for member¬ship, dues, and the local conduct of the trades they represent.</t>
  </si>
  <si>
    <t>Guilds in Cormyr perform the following func¬tions, for the benefit of themselves and their members.</t>
  </si>
  <si>
    <t>Hilp but minus Marsember). Thanks to the re¬bellious histories of Arabel and Marsember, most guilds have trade agents and observers in both of those cities, but no real power or organization. This is reinforced by the traditional resistance of nobles to anyone, even the Crown, meddling unnecessarily in life, customs, and matters befall¬ing on “their” lands—which covers much of the countryside.</t>
  </si>
  <si>
    <t>Guilds in Cormyr have far less power and wealth than in Waterdeep, and are far friendlier to authorities. They operate only in Suzail and the lands immediately around the city (on the south¬ern or Suzail side of the Starwater River, plus</t>
  </si>
  <si>
    <t>Suzail, the capital of Cormyr, is home to a smaller number of guilds than Waterdeep and in that respect is more typical of cities across the Realms. These guilds should prove a good model that can be modified for other cities.</t>
  </si>
  <si>
    <t>Most guilds have heraldry, badges, and col¬ored wax seals of inspection they stamp on goods. These change with bewildering rapidity, often to denote dating and therefore old goods, or to try to foil fraudsters who have gained or duplicated a seal stamp.</t>
  </si>
  <si>
    <t>Shelves of books could be written detailing the deeds, internal intrigues, and unfolding histories of the guilds of Faerun. The guilds of the city of Waterdeep are infamous across the Realms for their abundance, their ongoing squabbles, and their investments and sideline dealings outside the City of Splendors. Over the centuries, guilds have had a lot of influence over trade customs, other guilds, local laws and regulations, and the way things are done all over the Heartlands.</t>
  </si>
  <si>
    <t>The official trade organizations collectively known as guilds are by nature specific to a trade or a group of (usually closely related) trades, and are almost always found in cities. Over time, many of them tend to sit in unofficial opposition to the local rulers and nobility.</t>
  </si>
  <si>
    <t>7 лютого 2017 р.</t>
  </si>
  <si>
    <t>GUILDS</t>
  </si>
  <si>
    <t>The presence or absence of beards and their styles in the Realms is not linked to class, wealth, nobility or royalty, or any other status. The closest Realms beard fashions have to evoking status is their adoption by minor religious fashions and the passing popularity of a populace adopting beards like that of a popular leader (such as Azoun IV of Cormyr).</t>
  </si>
  <si>
    <t>Skilled barbers (as opposed to hairdressers) are rarer than they might be, principally due to the fact that many family members cut each other’s hair crudely, as needed, or even shorten hair by the backwoods method of soaking it in mud at the desired length, and burning off the hair beyond the muddy part. Body hair is often trimmed or removed, particularly in the South, by oiling and then scraping the body, and unsightly hairs are often plucked out.</t>
  </si>
  <si>
    <t>Many minor magics and truly effective (if ex¬pensive) ointments exist for altering hair color and stimulating hair growth, sometimes at astonish¬ing speeds such as inches per day. These all have long and fanciful names like “Embelder’s Effica¬cious Divine Dew.” Collectively, hair products that change color or cause hair growth go by the name of “thurdrixes.” The use of one can swiftly and markedly alter a person’s appearance. There are drinks reputed to affect hair growth, but most such are useless.</t>
  </si>
  <si>
    <t>In general, eastern and southern men in the Realms tend to shave their chins bare and grow long mustaches, “side-dagger” long sideburns (also called “daggerboard”), and the like. North¬ern men tend to have full beards, kept either long or short as profession, daily safety, and practical¬ity dictate. Longer “lipspike” (Van Dykes and longer) beards are most common in the Vilhon and the Shining South.</t>
  </si>
  <si>
    <t>In the Heartlands, the majority of men have facial hair, in a wide variety of styles, though generally only barbarian tribes attribute status or vigor to the length of a man’s beard. In Calimshan and the South, hair is often oiled or perfumed to keep it smelling nice and free of bugs—a practice that tends to get sneered at in the North. Other than that, all fashions prevail. Aside from any local “in this particular royal court” custom, there’s no such thing as a fashionable—or unfashionable— sort of beard.</t>
  </si>
  <si>
    <t xml:space="preserve"> Hair Fashion</t>
  </si>
  <si>
    <t>Clothing with Style</t>
  </si>
  <si>
    <t>Cloaks and Daggers</t>
  </si>
  <si>
    <t>Everyday Wear</t>
  </si>
  <si>
    <t>Any city or market town will have seamstresses who alter garments, cut down clothing into other items, and dye and adorn clothes to make them flashier and stimulate sales. Adornments (cheap “feathers-and-buckles” jewelry employing enam¬eled metals, cut-glass false gems, and painted, dyed, and sculpted wire and cloth rather than expensive components) are always popular, and almost all new-garment clothiers in any city are accustomed to doing small on-the-spot alterations to make a sale.</t>
  </si>
  <si>
    <t>Most folk in the Realms are wealthy enough to have extensive wardrobes, and do not stray far from practicality in everyday wear. Many have but one “fine wear” garment for special occasions.</t>
  </si>
  <si>
    <t>THE LATEST FASHION</t>
  </si>
  <si>
    <t>The second group of warmed drinks includes those that approach the elaborate recipes of real- world cocktails, but such beverages are found only in places like Waterdeep, Silverymoon, Luskan, Neverwinter, Sembia, Westgate, and the coastal ports of the Dragon Reach. Usually this kind of warmed drink is a simple “Warm your wine by stirring in a little throatslake, goodsir?” concoc¬tion (“throatslake” here meaning an unspecified distilled spirit). If the throatslake’s strong taste clashes with the wine, the result can be horrible.</t>
  </si>
  <si>
    <t>The first group of warmed drinks includes zzar (Waterdhavian fortified wine) and what’s called deep ale or fire ale (beer to which a grain-based spirit has been added). These beverages might be watered to make them go farther if the taste is harsh (and to save some coins), and are often fortified with distilled spirits. These spirits are usually potato-based, akin to real-world vodka: essentially clear, colorless, and tasteless.</t>
  </si>
  <si>
    <t>That said, from Westgate northward, and Beregost northward on the Sword Coast, most inns and taverns serve fortified drinkables. These are of two sorts: the booze that the house waters down habitually and every patron knows about, and the mixed drinks that are done on the spot, at the request of a patron or when a patron accepts an offer to “warm” his or her drink.</t>
  </si>
  <si>
    <t>Generally, in the warmer climes, and as far north as Amn, intoxicating drinks are blended for taste reasons, sometimes mixed with fresh fruit juices. However, they are almost never deliber¬ately made stronger by combining one alcoholic drinkable with another.</t>
  </si>
  <si>
    <t>Increasingly, among humans, spirits aren’t drunk straight, but are mixed with other drinks to increase the potency of the secondary drink.</t>
  </si>
  <si>
    <t>All hard liquor is known in the Realms, and fa¬vored by dwarves, gnomes, and goblinkin over all other drinks. As the very old dwarf joke goes, about a “stalwart” served tea: “Water? I’m thirsty, not dirty!”</t>
  </si>
  <si>
    <t>Stronger Drink</t>
  </si>
  <si>
    <t>Whereas beer kegs are intended to be tapped with a bung or a spigot and slowly emptied tan¬kard by tankard, wine kegs are more often stood on end and opened (the upper end removed) to fill many bottles or skins—or both—in one ses¬sion, leaving the keg empty. This custom has led many sly persons to entertain notions of using wine kegs as smuggling containers, usually by float¬ing sealed containers in the kegs seemingly full of wine. These containers are usually animal-bladder bags sewn shut and waterproofed with some sort of grease or better, an elven-devised concoction that won’t taint the wine. This means of smug¬gling has become so prevalent that authorities in some places, such as Baldur’s Gate and Athkatla, routinely stop wine shipments to open a random keg or two. This generates the expected complaints from shippers that the law keepers spoil and spill or even drink much of the wine when doing such inspections—but a lot of contraband has been found and seized, and such seizures are increas¬ing, not petering out, as the popularity of the tried and true “float it in” method of smuggling soars to ever-greater heights.</t>
  </si>
  <si>
    <t>Elves, and to a lesser extent half-elves, can consume large amounts of wine without becom¬ing inebriated, whereas red wines contain some substance not yet identified that leaves gnomes reelingly imbalanced—or puts them rapidly to sleep—after they imbibe only a small amount.</t>
  </si>
  <si>
    <t>Faerunian wines range from opaque, glossy black to clear and nigh-colorless, from sugary sweet to “wrinklemouth” bitter, and from local “tath” (poor or very ordinary) to expensive, far-traveled “dance in your glass” vintages sought after by collectors, argued over by snobs, and unobtain¬able by the ordinary “jack in the street.” Literally thousands of vintages exist, from the little-known and the local to those whose volume fills hun¬dreds of casks that are shipped far across Faerun for local bottling. In particular, the production of Tethyr’s coastal vineyards has climbed steadily throughout the 1300s DR and 1400s DR.</t>
  </si>
  <si>
    <t>Wine</t>
  </si>
  <si>
    <t>More popular than beer in many places, cider can be sweet and nonalcoholic or hard (alcoholic), and anything from semi-sweet to bitter. Cider is cheap and easy to make in apple-growing country (the mid- to southern Heartlands), and if it “goes off,” it can be used as vinegar in both cooking and preserving (pickling). The strong reek of cider vinegar is used by some folk to confuse creatures that track by scent, such as the war dogs used for perimeter defense by some nobles, and track¬ing dogs used by authorities everywhere. Though many children and women prefer the taste of cider over more bitter beers, cider is not gener¬ally considered a lesser drink than beer. It doesn’t travel as well or keep as long as beer does when handling and conditions aren’t optimum, and so it is less available in locations not near to apple country.</t>
  </si>
  <si>
    <t>Cider</t>
  </si>
  <si>
    <t>Zeskorr: A dark brown pale ale, zeskorr tastes of salt and, some say, fish; others just say it tastes strange. Apt to upset the stomachs of the unwary, zeskorr is deeply enjoyed by those who have ac¬quired a taste for it.</t>
  </si>
  <si>
    <t>Helmatoss: A sweet, oily, clear pale ale, hel- matoss sits heavily on the stomach. Some say it was named for the long-dead tavernkeeper Alanra Helmatoss, and others say it’s named for the vio¬lent retching it induces in those who overimbibe. In smaller doses, it’s known to neutralize many poisons and settle raging acidic stomachs—Harp¬ers have tested both contentions and proven them true—and is definitely an acquired taste. Those who have acquired that taste often drink great amounts and swear by it, whereas one large tan¬kard will leave a first-timer spewing. Warning: highly flammable!</t>
  </si>
  <si>
    <t>Darndarr: A sandy or nutty flavored beer, darndarr goes silkily well with both seared meats and fish. This ale keeps well, even out in the sun. The small earthenware jugs it is served in collapse into powder if flung or swung against something hard, making them into preferred “drench peo¬ple” missiles in pranks. Many locals have crocks and kegs of darndarr around the house for casual drinking and for use as a marinade or to “jug” perishables in, for longer keeping.</t>
  </si>
  <si>
    <t>Belbuck: A halfling-brewed beer, and by far the most popular, belbuck is sweet and a translu¬cent green thanks to fermented herbs that make it both strong and minty. Like spearmint, it clears other tastes, and it chills the throat like menthol. It’s deceptive; many a traveler has drunk deeply before feeling the effects, and afterward been un¬able to rise and walk across a taproom unaided.</t>
  </si>
  <si>
    <t>Annasker: Named for the family who first made it, annasker is a sparkling, pinkish pale ale that tastes sweet but tart, like lemonade mixed with several berry juices.</t>
  </si>
  <si>
    <t>These ales, called goldens, are wheat beers sweetened with honey and flavored with all man¬ner of local berries. Five of them are detailed below.</t>
  </si>
  <si>
    <t>In beer making and drinking, the Heartlands city of Berdusk is typical of many locales, and so can serve as a model. Made-in-every-kitchen “small beer” is generally sneered at in Berdusk, as so much good beer is made locally. The alehouses serve “red,” an orange-red, fiery (peppery) hard cider; a fiery, black, almost licorice-tasting smoky stout known as Old Dark; and a lot of light ales.</t>
  </si>
  <si>
    <t>Like teas, beer is made locally all over the Realms, and the flavor and appearance of brews vary widely. Beer is a cheap, daily drink often en¬joyed with gusto.</t>
  </si>
  <si>
    <t>Beer</t>
  </si>
  <si>
    <t>Except for places that have docking or gate- entry fees levied by the conveyance (a wagon or a ship), no one levies import or export duties on tea. (“Tea? Tea? Pass, merchant, and may you know better fortune within than to have to trade in tea!”) Even someone with a caravan-full wouldn’t be charged duty, though he or she might thereaf¬ter be watched, as if a madman or a liar who must actually be up to something else.</t>
  </si>
  <si>
    <t>Tea is always drunk clear, never with milk. However, murky brews from powdered leaves whisked in a bowl are the norm in the Shining South, and in ports where travelers from many places mix, all sorts of tea-making habits and techniques are used and copied. Tea in most din¬ing houses (restaurants) replaces the real-world “dusty glass of water on the table.”</t>
  </si>
  <si>
    <t>Most teas are made by pouring boiling water onto a container full of leaves, and then strain¬ing the leaves out. In the poorest households, the leaves are often reused; people dry them on a shield in the sun, then put them back in the pot (perhaps along with a few fresh leaves) before brewing again.</t>
  </si>
  <si>
    <t>Most crofters and other country folk view tea as something they (or their children) glean from the leaves of wild bushes that they pluck as oppor¬tunity and need arise. The leaves are usually kept in metal coffers with “sticky-rim” lids (coated with an edible oil or gum to keep air out). Un¬like in the real world, the container is worth a lot more than the tea!</t>
  </si>
  <si>
    <t>This limited commerce in tea doesn’t occur because tea isn’t popular or well thought of. It’s because the majority of teas in the Realms are tisanes, or infusions, or herbal teas—made from leaves of various plants other than “tea” plants. Moreover, the vast majority of tea beverages are made from local wild plants, and travelers in the Realms expect teas to vary in taste from place to place—so not a lot of long-distance shipping (from one realm to another) goes on.</t>
  </si>
  <si>
    <t>Unlike with coffee, few teas in the Realms are shipped far, or sold for high prices. However, clubs of tea-fanciers in Athkatla, Calimport, and other rich cities are filled with wealthy connois¬seurs who’ll pay much for favorite blends.</t>
  </si>
  <si>
    <t>lea</t>
  </si>
  <si>
    <t>rpi</t>
  </si>
  <si>
    <t>Coffee is prepared and consumed in a variety of ways in Faerun, from a thick black near-syrup stirred into sweet liqueur in Sembia and Ches- senta, to roasted beans eaten whole, to the more familiar brew drunk black, sometimes with medi¬cines or mint leaves sprinkled over the surface. This black coffee is made by stewing the beans in a pot over a fire or a hearth, and is hence much stronger than what most of us in the real world are accustomed to. Brewed coffee is the most popular form of consumption in Calimshan, the Tashalar, the Heartlands, and the North, but ped¬dlers, explorers, and adventurers often chew the beans as they travel.</t>
  </si>
  <si>
    <t>Tankards are usually used for coffee drink¬ing in northerly places, but in southern places, small palm-sized bowls with out-flaring tops and drinking spouts are favored. These are known formally as kavvar or colloquially as just cups, and coffee is formally called kaeth and colloqui¬ally known as fireswallow. Bad coffee is described with any handy oath in northern lands, but in the South it’s ortulag (or-tu-lag), derived from a now-defunct dialect word meaning “warmed-over chamber pot rinse.”</t>
  </si>
  <si>
    <t>Coffee is drunk black in Calimshan and the Tashalar, its taste often altered with dried, ground nuts and roots and even sprinklings as strong as ginger. In Sembia, on the other hand, it is usually mixed with melted chocolate or liqueurs.</t>
  </si>
  <si>
    <t>crates for wagon travel or barge trips, but they are tossed loose into ship hulls, so they can be ar¬ranged evenly as stable ballast.</t>
  </si>
  <si>
    <t> </t>
  </si>
  <si>
    <t>HEARTH AND HOME</t>
  </si>
  <si>
    <t>Although the coffee beverages of the Realms vary from place to place, they’re all derived the same way: the stunted mountainside coffee trees yield beans that are dried in the sun, put into sacks, and shipped long distances to consumers who grind the beans just before brewing. Sacks of beans are put into coffin-like, battered, reused</t>
  </si>
  <si>
    <t>of his habit of establishing hundreds of secret caches, all over Faerun. After he was publicly torn apart by a “pet” dragon some sixty years ago, his fortune was entirely lost. Thondur’s beans are now more plentiful and cheaper, thanks to the shattering of his monopoly, and they form the bulk of the supply enjoyed in southern lands of the Realms. Thondur’s beans are large, have a pronounced cleft or depressed line running their length (making them somewhat like cowrie shells in shape), and have a bluish tint to their chestnut brown color.</t>
  </si>
  <si>
    <t>. The beans from beyond Durpar are usually known as Thondur’s, after a now-deceased trader who for a time controlled the entire trade in cof¬fee reaching Calimshan, the Tashalar, and the Vilhon. Thondur amassed a staggering fortune, much of which has never been found because</t>
  </si>
  <si>
    <t>The Bedine of Anauroch call coffee “qahwa” or just “qaw,” and they trade little in it. Since the reappearance of Shade, the surviving Bedine con¬sume almost all of their qaw themselves. Through the machinations of the D’tarig, a tiny trickle of Bedine beans formerly reached Zhentil Keep, and thence Hillsfar and Sembia. This source is now extremely unreliable and paltry, though wealthy Sembian coffee-drinkers have bid the price up high. Anaurian beans are small, hard, and are so dark a brown that they look black.</t>
  </si>
  <si>
    <t>These beans are large, soft (crumbly), and red¬dish brown.</t>
  </si>
  <si>
    <t>' -</t>
  </si>
  <si>
    <t>Sacks of beans from overseas are brought in to Baldur’s Gate and from there shipped elsewhere, mainly south to Calimshan and the Tashalar.</t>
  </si>
  <si>
    <t>Its major sources are located south and east of Durpar, about halfway up the east side of Anau- roch, and overseas to the west in Maztica.</t>
  </si>
  <si>
    <t>Known as kaeth or kaethae in the Realms, coffee is rare north of Calimshan and the southern Vil- hon shores, except in the most cosmopolitan ports such as Waterdeep, Athkatla, and Westgate.</t>
  </si>
  <si>
    <t>Coffee</t>
  </si>
  <si>
    <t>On a daily basis, most Faerunians drink water, grass broth (a salty soup made by boiling water with local greenery in it, sometimes augmented with dumplings to make it a meal), teas, cider, and small beer (household brewed ale). When people dine out, or visit the local tavern of an eve¬ning, stronger drinks are usually consumed.</t>
  </si>
  <si>
    <t>DRINKS OF CHOICE</t>
  </si>
  <si>
    <t>Some lizardfolk know what diets and marsh substances smeared on the skins of snakes will make those reptiles mate more often and produce more young, and the lizardfolk raise and tend such snakes to make sure the maximum num¬ber survive and grow to adult size to keep the breeding stock strong and to fill the curled-leaf “platters” that hold lizardfolk meals. There is no truth to the rumor that lizardfolk won’t eat the flesh of any reptile; snakes and small lizards are staples of their diet.</t>
  </si>
  <si>
    <t>Lizardfolk can set snares, flush out prey by working in well-organized hunting bands, are stealthy foragers, and often prepare hideouts in overgrown wilderness areas to keep themselves hidden from the eyes of humans and others who might offer them harm. They are particularly learned in what swamp plants can be crushed and smeared on themselves to entirely baffle anything trying to identify them by scent—as well as what undergrowth they must pass through to thwart those trying to track them. They turn hostile if they think they are being stealthily surrounded, or being distracted by one group of traders while another group readies an attack.</t>
  </si>
  <si>
    <t>home area, they know the land very well, and tend to be cunning.</t>
  </si>
  <si>
    <t>a.</t>
  </si>
  <si>
    <t>Lizardfolk dwelling in most marshlands will trade warily with other races, if they are not threatened and if they can do such trading in ways that don’t require leaving the vicinity of the swamp, because they feel very vulnerable away from easy reach of the waters. Such bargaining must be done without a lot of speech or long bargaining, since lizard- folk will not put up with such. Lizardfolk are not unthinkingly, unobservantly stupid; within their</t>
  </si>
  <si>
    <t>Masters of the Marsh</t>
  </si>
  <si>
    <t>Finding fresh, clean drinkable water near a marsh isn’t always easy. However, if one doesn’t mind drinking brownish, muck-tasting water, there are herbs that can be dropped into contain¬ers of water to “kill the squigglies” and make the water safe to drink, and also some forest plants that can be boiled for a juice to added to marsh water to precipitate the floating brown sedi¬ment out of it and alter its taste to something less strong. Other tisanes (teas) of rose petals and other floral petals can then be added to the water to make it quite pleasant to taste. Selling “sweet” water in villages along trade routes is a wide¬spread, sustaining industry across the Realms.</t>
  </si>
  <si>
    <t>Humans dwelling near swamps tend to use lots of marsh plants for cooking and alchemy, and eels and savory, clam-like swamp mollusks for eating. A large marsh is one of the richest places for foraging in all the Realms; the children of a household in such an area can expect to spend most of their days playing, since they can gather enough edibles for a large evening meal in a rela¬tively short time before sunset.</t>
  </si>
  <si>
    <t>Across the Heartlands, traethe (trqy-thh), a kind of wild radish, grows abundantly and can be plucked and eaten freely (except, of course, in city garden plots or on a farm). Many adventurers, pilgrims, and other wayfarers fall into the habit of stooping, picking, cleaning off the worst of the earth, and eating as they walk throughout the day. Most traethe are mild, with a hot aftertaste, and are considered boring but functional fare.</t>
  </si>
  <si>
    <t>Lastly, mursk are quite common. Mursk are fat, slow-moving, green-brown fish that are un¬pleasantly oily in taste, but can be fried, allowing the cook to skim off the oil for use in lamps.</t>
  </si>
  <si>
    <t>to crunch and eat, though a human adult needs a helm-full pile of them to make a meal.</t>
  </si>
  <si>
    <t>Also prevalent in this area are dartflash, which are small-human-palm-sized, bony silver fish that swim in short, very fast darting-straight-ahead rushes. Dartflash are usually netted or scooped out of the water in handheld nets. They are edi¬ble, often steamed until the bones are soft enough </t>
  </si>
  <si>
    <t>For instance, in the Skull Gorge along the River Reaching in the Heartlands, wayfarers can readily find wild food along the swift, icy-cold river. From the Misty Stair cascades to below the Gorge, the river is the spawning beds of dreel— short, fat, green-black river eels that live on algae and carrion, and keep the river waters clean and clear. They taste like mucus but are quite nour¬ishing, and if fried with the right herbs or spices, can actually taste nice. Due to their appearance, dreel are sometimes called trollfingers.</t>
  </si>
  <si>
    <t>In most wilderland areas of the Realms, outside of an easy bowshot away from any caravan road, Faerun still teems with readily edible plants and game, unless recent forest fires or other scourges have taken their toll locally.</t>
  </si>
  <si>
    <t>FOOD FROM THE WILD</t>
  </si>
  <si>
    <t>A guilty secret among dwarves is their love for certain small cave-worms and earthworms, munched raw. These are a prized and addictive candy to many dwarves and are the reason why a dwarf who butchers livestock always looks for tapeworms and other parasites of such beasts’ in¬nards. Dwarf-only dens (city cellar alehouses that lack signs and usually have several entrances from adjacent cellars belonging to other businesses or residences) always set out bowls of live worms on tables for drinkers to take freely. If they want pa¬trons to leave, collecting these bowls is a silent but firm—and except in rare instances, well heeded— signal to go. (Now, and quietly.)</t>
  </si>
  <si>
    <t>These days, by preference, dwarves are hearty meat eaters. Vegetables (except for raw parsnips, which most dwarves carry and gnaw on as snacks) are mere garnish. Sausages are subsistence food for the trail, nothing more than “fillbelly” (the dwarves’ term for edibles eaten to sustain life rather than for pleasure). Cheese and milk fall into the same category, good only for fuel and not considered “real food.”</t>
  </si>
  <si>
    <t>Dwarves won’t eat ore flesh unless they are starving. Ore blood in gravy, however, is perfectly acceptable. Like humans, dwarves have depended on rothe to expand across the northern regions, and their tradition of axe-throwing was born from hunting rothe, deer, and other fleet-footed beasts in the mountains and rolling hills of the Realms.</t>
  </si>
  <si>
    <t>Down in their mines, dwarves always keep rock salt handy, and they lick salt from the “living rock” around them as well. Food is whatever can be caught—or must be fought—in the caverns, eaten raw if need be but preferably cooked, with an always-going simmer-pot to render tendons, fat, and blood down into gravy.</t>
  </si>
  <si>
    <t>Among humans, dwarves are known to be hearty eaters—especially of roasts that a human would consider dry and overdone—and are legendary for their prodigious capacity for ale and strong drink. They avidly devour food so salty that a human would shudder, but seem little attracted to sweets.</t>
  </si>
  <si>
    <t>Dwarven Cuisine</t>
  </si>
  <si>
    <t>Gnome cuisine is very like halfling cuisine, ex¬cept that gnomes tend to make savory puddings. These are typically mixed vegetables and meats bound together in a rich gravy so heavy in natural gelatin that the whole sets into quivering semi-so¬lidity. Gnomes prefer large savory pies for family meals, and sausages (or just drawstring sacks of cut-up, cold spiced meats) and very sweet dessert tarts for portable individual meals. Gnomes tend to like thick, dark, heavy beer, often fortified into something much more fiery. So where a halfling looks for cheese, a gnome turns to savory pud¬ding. Gnome puddings made for travel are often sewn into skins, like real-world haggis.</t>
  </si>
  <si>
    <t>export, and mixed food crops for local consump¬tion. Many goats and sheep are kept in the hills overlooking Corm Orp, yielding milk, wool, and cheese. The cheese made from these goats and sheep is a soft, buttery yellow substance called Orthin (after its long-dead first maker); it’s not much different from real-life Brie, but is never runny and has a very thin rind. From time to time, a few blankets made of wool or goat-hair are exported, but the rest of what the herds yield—in-cluding all the meat—is consumed locally. It has been accurately said that “cheese, bread, ale, and more cheese are what fill a happy hin’s stomach.”</t>
  </si>
  <si>
    <t>In Corm Orp, local hin produce pottery from the rich local clays, and grapes in profusion. The common grapes are both sour wine grapes and “blue eyes,” edible grapes named for their color that grow in halfling-fist-sized clusters. Corm Orp produces wines and grape-based dyes for </t>
  </si>
  <si>
    <t>Halflings dominate the populations of two Heartlands locations, Secomber and Corm Orp, so these places provide a glimpse of what half¬lings produce when left to their druthers. In both settlements, cuisine is dominated by flavored cheeses, wines and table grapes, and goat and sheep flesh prepared in many ways.</t>
  </si>
  <si>
    <t>Haflings tend to dwell among humans and often make their livings producing food for humans— especially baked goods, stews, and sauces, but also portable foods such as sausages and wheels of cheese. They also make versions of all of these edibles for themselves that differ from the human versions in texture and seasonings. Halflings prize the chewy, rubbery consistency disliked by most humans, and halflings hate strong human spicing such as pepper, vastly preferring the sub¬tle, gentle meldings of various herbs. In winter, most halfling homes have two ongoing stews sim¬mering on the hearth: a light broth that can be drunk by the tankard, and a heavy broth, which is full of lumps of meat and vegetables.</t>
  </si>
  <si>
    <t>Gnome and Halfling Cuisine</t>
  </si>
  <si>
    <t>Drow eat a wide variety of lichens stewed into soups, as well as Underdark worms, insects (fried in pack-lizard oil), and lizard flesh. Lolth-wor- shipers do not eat arachnids.</t>
  </si>
  <si>
    <t>There are strong drow alcoholic drinks that use spider venom or secretions as ingredients, but don’t believe the rumors: Green wine is not one of them.</t>
  </si>
  <si>
    <t>If it is murky, adding just a few grains of salt will clear it. It keeps for years, unless boiled, which gives it a disgusting burnt taste and a black, oily hue. It’s still not poisonous—just horrible.</t>
  </si>
  <si>
    <t>If drunk earlier, it burns the tongue and throat.</t>
  </si>
  <si>
    <t>The distillate is captured in a cold metal hood- and-bowl affair above the boiling vessel. It is then chilled in the dark, often by immersing metal containers of it in subterranean streams, for forty days or so. After that, it is drinkable green wine.</t>
  </si>
  <si>
    <t>Orbloren is an abundant, greenish vegetation that grows on moist rock walls. It is not nutri¬tious, but it is also not harmful either. To be made into wine, it must be boiled in water into which another sort of fungus—abundant gray scaly scabs of marrult (imagine dun-hued slices of pepperoni thrown against a stone wall and stick¬ing, in clusters)—has been crushed. Not much marrult is needed to make the water right for distilling the orbloren, but lots of marrult yields the richest, most tasty, and most highly valued green wine.</t>
  </si>
  <si>
    <t>The green wine of the drow is made from or¬bloren, an Underdark rock fungus, distilled in a mixture of water and the juice of another sort of subterranean fungus.</t>
  </si>
  <si>
    <t>Drow Cuisine</t>
  </si>
  <si>
    <t>Desserts: Mint jelly and tarts made of various berries, sweetened with a mash of berry juices.</t>
  </si>
  <si>
    <t>Trail Food: Marruth (sometimes disparag¬ingly called root pies by dwarves and humans) are pastries into which spiced and herbed mashes of vegetables have been baked. Once cooled, these pastries are rolled into rallow leaves (heavy, oily, waterproof broadleaves) to keep them from rot¬ting, and carried for eating cold when on the move. Mint nut cheese, nuts, and dried berries are also popular trail food, as is taece, which re¬sembles a brown, finger-length sardine and is made of fire-dried, tiny forest-stream fish. These fish contain a lot of fat, and are “crunched” (eaten whole, bones and all).</t>
  </si>
  <si>
    <t>moose’s eating habits; lulleth, which is a thick stew made of either muskrat, shrew, vole, or branchcat (a tree-climbing cross between a mink and a raccoon); boar, which most elves dislike, prepared the same way as lulleth; seared rabbit; silvereyes, which is a fish stew of silverflash and other small forest stream fish; sornstag, which is roasted hotspice (curried) venison; surkyl, which is porcupine with its belly slashed to insert leek and herbs, then rolled in clay and fire-baked so that the hide and quills can be removed with hardened mud shell; and lastly, thaenwing, which is spiced-and-diced grouse, partridge, quail, and woodguth (wild turkey). Most elves are revolted by the thought of eating owls, which they deem intelligent souls, and they believe that dining on raptors brings misfortune on oneself and one’s kin.</t>
  </si>
  <si>
    <t>At expensive inns and in grand houses, it is a large meal of multiple courses, including spiced vegetables in various sauces, and fowl stuffed with herbed meats and “frothed” vegetables. The meal is washed down with various wines, and ends in a sweet fruit tart of some sort. In simpler households, evenfeast tends to be a large, hearty “manymeats” stew. In coastal settlements, the stew is often replaced by skewers of roasted-with- diced-vegetables fish (fish-kebabs), accompanied by garlic bread or cheese-flavored bread, and with a dessert of diced cheese and apples, or even a sweet (berry) pie.</t>
  </si>
  <si>
    <t>Evenfeast is the longest meal of the day, typi¬cally served after dark (when day work is done).</t>
  </si>
  <si>
    <t>Runsuns began their existence as field meals for farm workers, consisting of a drink and a sa¬vory pie—the sort of thing that is also standard tavern fare, and is served at inns in the dark hours. The pies are cold, filled with spiced roast fowl or leftover meats such as ham, diced beef, smoked meats or, along the coast, fish. All of this meat is chopped and mixed with diced parsnips or potatoes in a spinach-and-mint or spinach- and-hot-peppers “simmer sauce.”</t>
  </si>
  <si>
    <t>Morningfeasts tend to be evenfeast leftovers, such as vegetables and scraps of meat or fish, fried in onions and oil.</t>
  </si>
  <si>
    <t>Tethyr is a verdant, long-settled country with many farms, and active fishing along its coasts and on its rivers. Its cultivated vineyards are lo¬cated mainly inland, in the south and particularly southeast of the realm. Local meals vary with the wealth of the diners and the resources available— such as fresh fish in ports and along coastal roads, and smoked or salted fish elsewhere—but in gen¬eral, daily meals in rural Tethyr tend to consist of large morningfeasts, light afternoon snacks known as runsun, and long and large evenfeasts.</t>
  </si>
  <si>
    <t>Tetnyrian Cuisine</t>
  </si>
  <si>
    <t>Along the Chessentan and northern Turmish coast, tall broadleaf reeds grow thickly, forming what some folk call giantgrass forests. These serve as ideal places to hide for aquatic creatures, or for those who have access to a small, slender water¬craft that can be poled and paddled. The reeds can be interlaced and woven into improvised roofs, clothing, and carrying containers—and are edible as well, though they are stingingly hot, like the green ends of leeks, when chewed raw. When boiled or stewed, they exude a gummy essence used as a thickener in many kitchens—and such a stew is nourishing in itself. Coastal dwellers usu¬ally add frogs, snails, fish, or meat scraps to such stews to yield full and satisfying meals. Families often sit around the stew-pot dipping wedges of stale bread into it, which they then eat, alternat¬ing bites with strong cheeses. This activity is known around the Inner Sea as a bowl feast.</t>
  </si>
  <si>
    <t>The flavor of the meat readily awakens when it is cooked with herbs and spices, becoming stronger and more crablike. The crabs are extremely tasty when steamed, boiled, fried, or fire-seared.</t>
  </si>
  <si>
    <t>The crabs are often called stone crabs for their mottled gray color and rounded shape. They are usually tossed alive into layers of salt in barrels for transport elsewhere, an act that kills them and preserves them. After being bought out of the barrel, they must be soaked for a day to get rid of the salt, or boiled very briefly with kurlath leaves (the broad green leaves of a wild, shade-loving ground plant otherwise useful only for wrapping things in) to drive out the salt. Then the crabs can be prepared however desired. Eaten raw, stone crabs have a taste somewhat like real-world tinned smoked oysters, though they’re not at all oily.</t>
  </si>
  <si>
    <t>Across the Inner Sea, the Akanamere supports local fisheries that bring in crabs, eels, and druth (a brown flatfish that resembles the detached sole of a leather moccasin). The eels and the flatfish are sun-dried to prepare them for transport and sale; when soaked in water or shredded into a soup or stew, they readily reconstitute. The eels have an odd, nutty taste and the flatfish have a hearty smoked bacon-like flavor but a leathery, hard-chewing consistency.</t>
  </si>
  <si>
    <t>Tantras has many taverns, but few dining halls or anything else similar to a restaurant. Its inns typically lack dining rooms or taprooms. Instead, they serve warm mulled cider and cold ale with buttered bread—often mraedin, a very dark, rich nutbread akin to pumpernickel—up in the rooms of guests. The taverns of Tantras serve the usual drinks, plus hot buns covered with melted cheese (but little other food). Some taverns put sliced ol¬ives or slices of sausage on the cheese of hot buns so they’ll stick to it, to make their buns distinctive and popular.</t>
  </si>
  <si>
    <t>Locally, for some unknown reason, the very idea of fish pies is considered revolting.</t>
  </si>
  <si>
    <t>Sarkul (smoked fish) is also popular in Tantras. The fish are caught in the Reach, immersed in honey and seasonings, and then hung and smoked for several days in closed sheds to produce the savory sarkul. Fish is never put in a baeranth.</t>
  </si>
  <si>
    <t>Baeranths vary in price from 1 sp for six to 2 cp each, depending on the size and freshness of the pie and the reputation of the shop. They are always sold hot, and can be bought from about highsun to dusk from dozens of serving-shutter- on-the-street-wall shops with names like Karvin’s and Thurnan’s Oven and The Meltmouth.</t>
  </si>
  <si>
    <t>Tantras has lots of fresh fish and eel shops and stands, and its streets often reek of cooking fish in early evening. Yet a baeranth is the most popu¬lar everyday evening meal for Tantrans. The dish is a meat pie or tart with a peppery gravy inside, baked to a golden brown finish. A true baeranth mixes the smoked meat of cattle, goat, and hogs in a three-one-one ratio, but there are the inevita¬ble tales of dogs and even humans going missing and winding up in these ever-present pies.</t>
  </si>
  <si>
    <t>Hunted game has always been prominent on the tables of all lands on the northern side of the Sea of Fallen Stars. This fare is in contrast to the farmed livestock and poultry that dominate in the kitchens on the southern side of the Inner Sea. Typical city food in the lands north of the Sea of Fallen Stars is much like the cuisine of the Dragon Reach port of Tantras.</t>
  </si>
  <si>
    <t>Cuisine of the Inner Sea North</t>
  </si>
  <si>
    <t>Yet in a region where ore hordes rise every few decades to scour the land of everything ed¬ible in their path, the true essential for humans in the North is the rothe. This large, shaggy beast provides its milk and meat as food. The milk is used both as a liquid for drinking and cooking and to make cheese, and the meat yields roasts that are either stewed in rothe blood, fire-roasted, or “long-roasted” into long-lasting “trail gnaw.” The rothe’s dung can be used as fire-fuel, and its hides and the warmth of its living body can be used to protect against the cold. Roaming wild herds of rothe and cultivated, “trapped” herds of hobbled or penned-in-mountain-vales rothe, plus deer, have made human settlement possible in the North.</t>
  </si>
  <si>
    <t>The North is home to myriad hardy plants that survive years of successive hard freezes and thaws, growing low to the ground with abundant berries. Many an adventurer digging a snow cave to survive a night’s sleep in the howling open has uncovered a good meal of tharberries (large, beige-to-white, chewy berries), laum berries (honey-sweet, orange, tiny berries), blooddrops (bright red berries that taste like cooked onions), or one of the other threescore edible berries.</t>
  </si>
  <si>
    <t>It’s a very old joke to say that inhabitants of the Frozenfar eat whatever they can catch—all too often, each other.</t>
  </si>
  <si>
    <t>Cuisine of the Cold North</t>
  </si>
  <si>
    <t>It could go without saying (but won’t) that differ¬ent nations and cities and areas and races in the Realms have foods they prefer; the following sec¬tions highlight a few of these special dishes, and the creative names that many have been given.</t>
  </si>
  <si>
    <t>REGIONAL CUISINES</t>
  </si>
  <si>
    <t>Some handfoods aren’t suitable as traveling fare, but others are prized by adventurers and wayfarers across Faerun as essentials, particularly if they go beyond the standard hunk of sausage, whole pickle, and wedge or small wheel of cheese.</t>
  </si>
  <si>
    <t>Also popular as appetizers are sugar bladders. These are confections wrapped in pig’s bladders, heated on metal plates over fires to drive out their moisture, tied shut, and then painted all over with tansel (an egg- and plant-based mixture that provides an airtight seal). The bladders are then packed in pitch-sealed tins full of edible plant oils to guard against spoilage. Caravan companies ship these tins to shops and eating establishments.</t>
  </si>
  <si>
    <t>In winter, talyths can be premade and packed on ice, for later heating or reheating, to be served immediately.</t>
  </si>
  <si>
    <t>Talyths have been made fresh in Waterdeep, Neverwinter, Luskan, Mirabar, Elturel, Ever- lund, Silverymoon, and Scornubel for decades.</t>
  </si>
  <si>
    <t>a small human palm with a thin slice of sausage on top, and various sorts of herbs, spices, and mushed-down-flat foodstuffs in between, lightly baked to glue it together. Talyths are usually sa¬vory, and can include anything from snails and oysters and spiced worms right up to diced eggs and mixed cheeses.</t>
  </si>
  <si>
    <t>HEARTH AND HOME </t>
  </si>
  <si>
    <t>One appetizer popular in Sword Coast ports in the early 1300s DR that crept into Cormyr, West¬gate, and then Sembia as the century unfolded is the talyth. This morsel is a cracker the size of</t>
  </si>
  <si>
    <t>There are many more, but almost all large mar¬kets during summer and autumn, across most of Faerun, should have the majority of those men¬tioned above for sale.</t>
  </si>
  <si>
    <t>Potato Cakes: Like real-world Irish wedge¬shaped griddle cakes.</t>
  </si>
  <si>
    <t>Blood-Drops: Beets sliced very thinly, fried in oil, and then dusted with salt and various spices, from sugar, cinnamon, and nutmeg to the various hot spices (like vegetable crisps).</t>
  </si>
  <si>
    <t>Cherrybread: Like real-world fruitcake, vari¬ous diced fruits, marinated in spirits, baked into a molasses cake and sold as small whole loaves or as slices wrapped in leaves. Popular in the Border Kingdoms, the Vilhon, and on the coast of the Sea of Fallen Stars.</t>
  </si>
  <si>
    <t>Sugar Cakes: Like real-world petit-fours, sugar icing-drenched confections of baked cake that have been laced with jams or chocolate or herbal distillates. Popular everywhere, but they tend to be in short supply and expensive.</t>
  </si>
  <si>
    <t>Honeydrops: Thumb-sized candies of honey mixed with an edible gum and spices to provide flavor and keep the honey from melting and run¬ning in hot conditions. Popular in Calimshan, the Vilhon, Mulhorand, Raurin, and Chessenta.</t>
  </si>
  <si>
    <t>Quince Sticks: Cakes of dried quince pressed together with various beetles and formed around edible klooer roots (licorice-like roots of a parched wilderland bush). Popular in the Vilhon, Shaar, Var, and Estagund.</t>
  </si>
  <si>
    <t>Dried Apricots: Popular in the Tashalar, Lu- iren, Var, and Estagund.</t>
  </si>
  <si>
    <t>Cranberry Cakes: Served as pressed, flat ovals. Popular in Sembia, the Vilhon, and Turmish.</t>
  </si>
  <si>
    <t>Fig Cakes: Served as pressed, flat ovals. Pop¬ular in Calimshan. </t>
  </si>
  <si>
    <t>Date Cakes: Served as pressed, flat ovals. Popular in Calimshan and the Tashalar.</t>
  </si>
  <si>
    <t>Raisins: Popular in the Heartlands and on the coast of the Sea of Fallen Stars. •</t>
  </si>
  <si>
    <t>Wheels of Sharp Yellow Cheese: Some with ground nuts or diced olives inside, or laced with zzar or various liqueurs. Popular in the Heart¬lands, the Dales, and the Savage Coast North.</t>
  </si>
  <si>
    <t>Salted, Roasted Seeds: Especially pumpkin and loalurr (pistachios). Popular in the Tashalar.</t>
  </si>
  <si>
    <t>Hand Pies: Meat-and-gravy-filled, savory palm-sized pastries of an astonishing variety of ingredients and tastes, from curries, to leek- with-bacon, to minted lamb. Popular in the Heartlands, the Dales, and the Savage Coast North.</t>
  </si>
  <si>
    <t>Here follows a far from complete list.</t>
  </si>
  <si>
    <t>Snacks are popular in most places in the Realms, particularly in crowded, fast-paced cities.</t>
  </si>
  <si>
    <t>Handfoods</t>
  </si>
  <si>
    <t>The backbone of many human diets is grain and meat. Most meat in the Realms is marinated simply and cheaply in stale beer with sugar, garlic, salt, and mustard, or the cook’s preferred hand¬ful of herbs, to taste. An alternative marinade is fruit juice, most often the wet mash of grape skins left over after grapes have been pressed and the fluid poured off for wine making. Meat that’s been salted to preserve it is soaked overnight, and the water is then poured off to cut its saltiness. Lamb and boar are often scored, with cloves or garlic buds thrust into the slits, before cooking. Most meats are painted with a mix of powdered spices (sage, rosemary, and the like) before being spit-roasted, and Calishite cooks even add certain substances to the hearth-coals so the aromatic smoke will permeate the meat as it’s roasting. The aromatic herbs are always secrets of the cook, however, most are tinctures or tisanes made from rose petals or the leaves and petals of other flow¬ers. The blood from slaughtered animals is always saved to be cooked as drippings or used in mak¬ing gravy, sometimes with a few drops of vinegar to prevent congealing.</t>
  </si>
  <si>
    <t>claim it has a taste that more mundane food can never achieve; many lonely wizards who are poor cooks privately disagree.</t>
  </si>
  <si>
    <t>Some jaded and wealthy nobles see enchanted food as exclusive, rare, and special because it’s forbidden or frowned upon, and they handsomely pay wizards—especially sorcerers, who can work magic without a lot of obvious casting prepara¬tions—to prepare food magically at private feasts and revels. Of course, nobles who love such fare</t>
  </si>
  <si>
    <t>The best food nowadays is never imbued with magic, after centuries of accumulated fear and abhorrence of the results of magical tinkering with food. Too often in the past has magic been used to poison foes, transform foes, or just trick someone into eating dung, glass shards, or other disgusting or harmful substances that had been temporarily transformed into something more ap¬petizing. Just about every Faerunian society down the centuries has shunned magical meal prepara¬tion—except for specific tasks such as peeling and ingredient mixing—and the prevailing attitude across the Realms is admiration of cooking done without magic. That said, no one will cavil at someone who uses a spell to get drenched wood burning for a cooking fire in a rainstorm, or uses a spell to thaw frozen food in a blizzard.</t>
  </si>
  <si>
    <t>The bounty of the land and agriculture are watched over by Chauntea; however, no deity governs food and drink. Many faiths use special foods, meals, food preparations, and drugs in various holy rituals, but food and drink are not exclusively the portfolio of any one deity.</t>
  </si>
  <si>
    <t>WHAT’S TO EAT?</t>
  </si>
  <si>
    <t>wearing the menu, as a fore-and-aft stiffened fabric that fits close to the body. She stands and moves as diners direct, they choose their meals, the platter-maid records the orders, and off both maids go to the next table. Good-looking and at¬tractively dressed banner maids often get called back several times throughout a meal. It’s con¬sidered good fun and acceptable to “call forth” the banner maid once more or even several times as one eats, but it is not considered good form to dally over the initial order, or to recall her mul¬tiple times immediately after making that order. Some restaurants use their banner maids for deal¬ing with rowdy diners, equipping them with bulbs of swiftsleep gas or liquid drugs that act as seda¬tives when mixed with wine or ale hidden beneath their menu boards.</t>
  </si>
  <si>
    <t>MIC Н МЛ КОМАКСК</t>
  </si>
  <si>
    <t>An old tradition around the shores of the Shin¬ing Sea—still seen in some places there, and flourishing in Var the Golden—is that of the ban¬ner maids. These are provocatively or grandly dressed lasses who accompany the platter-maid to a table of diners. The banner maid is literally</t>
  </si>
  <si>
    <t>A few establishments boast what we would recognize as coated-paper, multipanel foldout menus. The coating is wax, to keep stains from stews and sauces off the paper, which is usually shield-shaped rather than rectangular. These es¬tablishments are mainly in Calimshan and the Tashalar, but there are a few in Amn, coastal Tethyr, and the Vilhon.</t>
  </si>
  <si>
    <t>Royalty, nobility, and wealthy social climbers have always regarded beautiful printed menus (often taken home as remembrances) as a mark of what they call “proper” or “superior” dining. As a result, all highborn feasting halls and inns that have ornate feast chambers or agreements with feasthouses and dining clubs tend to prepare handsomely calligraphed “provender bills.” These provender bills cover both sides of one sheet of heavy paper; menus are a field in which exotic pa¬pers are the rage, not parchment. In Waterdeep, almost every eatery in North Ward, Sea Ward, Castle Ward, and Trades Ward west and north of the City of the Dead employs such printed menus. Even some of the more exclusive “upstairs clubs” in Dock Ward, frequented by young nobles, use either printed menus, done by the broadsheet printers, or handwritten cards.</t>
  </si>
  <si>
    <t>Most feasthouses and feast halls inside inns and taverns are located where there’s true com¬petition, as is usual in market towns and cities, as well as places where food sources change often (fresh fish landed at ports, for example). Newly arrived fare is chalked up on menu boards, typi¬cally on display beside the bar as well as on a pillar not far inside the front door.</t>
  </si>
  <si>
    <t>A larger settlement might have multiple places to eat but little true competition. For example, a village might have a temple that serves food only to pilgrims and night guests, an inn that serves a different sort of fare but only to patrons, and a tavern that serves only sausages, cheese, and hot hardbread with lots and lots of ale to everyone who comes in the door and pays. Again, no writ¬ten menus are needed or used.</t>
  </si>
  <si>
    <t>paying for” in the eyes of most commoners and farmers in the Realms.</t>
  </si>
  <si>
    <t>Small wayside inns and taverns that offer the only public dining in a town don’t bother with menus. Whatever’s “on” tonight is it, with usual meal choices so simple that the platter¬maid just verbally imparts them (“What’ll it be, goodsirs? The fish or the joint?” or “Full meat or the stew?”) and outlines the drinkables and desserts—the latter being the real “treat worth</t>
  </si>
  <si>
    <t>The Chondathan word “skaethar” has crept into Common as formal usage, meaning “dining es-tablishment,” where the word “feasthouse” has a meaning closer to “eatery.”</t>
  </si>
  <si>
    <t>In the Realms, the most popular everyday terms for “restaurant” are “feasthouse” and the slightly grander “feast hall” (more often these days “feast¬ing hall,” to avoid confusion with “festhall).”</t>
  </si>
  <si>
    <t>Public Dining and Menus</t>
  </si>
  <si>
    <t>Typical superior tavern fare throughout Faerun consists of inexpensive drinks—such as mint water, small beer, local ales and wines, and some offering of stronger spirits—as well as an assort¬ment of nuts, wheels of cheese, small round loaves of salty bread, sausages, soups, and “everything in” stews. One of these stews usually contains boar scraps and barley, the broth thickened with mashed yellow peas. It is always salty, to encour¬age more drinking, and always served in tankards with long spoons chained to their handles for use in scraping out the last food at the bottom of the tankard.</t>
  </si>
  <si>
    <t>An even larger inn will separate the warmers from those who deal with chamber pots, who then are “nightmaids” and “nightjacks” or, less for¬mally, “potmaids” and “potjacks.”</t>
  </si>
  <si>
    <t>In a small inn where one servant sees to ev¬erything for multiple rooms, that servant is a “chambermaid” or “chamberjack” (less formally, just “maid” or “jack”). If the inn is a little larger, it will have “chamberers” assisted by “warmers” (more formally, “warming maids” or “warming jacks”) who see to chamber pots and to ewers, basins, and towels, for wash water and drinking water. These names are used even in inns that never heat water.</t>
  </si>
  <si>
    <t>A wayside inn or tavern might buy, sell, and trade mounts and pack animals, but in cities and market towns, such guild-dominated trade is done at “livery stables” instead.</t>
  </si>
  <si>
    <t>Taverns and inns often have stables, run by stablemasters who direct hostlers to tend to horses (these handlers are rarely called grooms). Both inns and taverns have cellarers who see to the procurement, storage, and retrieval of drinkables and sometimes of food, too. Female servants are generally known as maids, and male servants as jacks. </t>
  </si>
  <si>
    <t>The Realms has uncounted thousands of both inns and taverns. A small wayside settlement might have just an inn that serves also as a tav¬ern. Conversely, backcountry hamlets and villages not on a trade road often lack an inn; the tavern serves both functions, with a stable loft offering crude overnight sleeping facilities for travelers. Although generalizations are by nature oversim¬plifications, taverns are generally noisier and less formal than inns, and taverns tend to welcome everyone, whereas inns are restricted to paying guests—and perhaps one or two persons who come to meet with each guest. Local law keep¬ers tend to be slightly more lax in disciplining the patrons of taverns (“Well, what did ye ex¬pect? Drunkards brawl, and you went to a place where folk go to get drunk!”) than they are for the guests of inns, where it’s understood that patrons are paying for some measure of peace, quiet to sleep, and security.</t>
  </si>
  <si>
    <t>Alehouses (taverns) are mainly places for drinking, sometimes with rentable private booths or chambers for conducting business meetings. Such chambers can also be rented for overnight stays, and simple food of the sausage, meat-pie, stew, and bread-loaf variety can be had. (Taverns in the Realms seldom offer extensive menus.) The main room of a tavern is a taproom, and taverns have tavernmasters and even tankard-tenders (but never barkeeps, barkeepers, or bartenders). Female servers are known as wenches (not a dis-respectful term), and male servers are known as keghands, never waitresses and waiters. Taverns serve ale in tankards, and wine in tall glasses or flagons (no one uses the words “mug” or “pint”).</t>
  </si>
  <si>
    <t>Inns are primarily places where a traveler can sleep for the night, stable one’s horses, buy semi¬secure short-term storage, and get simple meals either in one’s rooms or in a “common room” (dining room).</t>
  </si>
  <si>
    <t>INNS AND TAVERNS</t>
  </si>
  <si>
    <t>Джерело: &lt;http://oakthorne.net/wiki/index.php?title=Forgotten_Realms_Languages&gt;</t>
  </si>
  <si>
    <t>X: X. X. Written in XXX.</t>
  </si>
  <si>
    <t>Trusk: Illuskan Empire. The now-dead language of the Illuskan Empire in the North, and the ancestor of modern Illuskan and similar tongues. Written in Thorass.</t>
  </si>
  <si>
    <t>Thresk: Chessenta. Another pre-modern Chessentan language, between modern Chessic and Auld Chessic/Alambic. Written in Thorass.</t>
  </si>
  <si>
    <t>Seldruin: Elves. An ancient magical language of the elven peoples, Seldruin was used to enact the now-lost power of Elven High Magic. Written in the Hamarfae language.</t>
  </si>
  <si>
    <t>Roushoum: Imaskari Empire. Ancient language of the Imaskari people, whose ancient Imaskar Empire once spanned what is now Unther, Thay and Mulhorand. Its many varied descendants include the languages of the Durpari, the Rauric family of languages, Raumvira, and the various Tuigan dialects. Written in Imaskari.</t>
  </si>
  <si>
    <t>Rengardt: Netheril. The language of the tribes who roamed the area that later became Netheril.</t>
  </si>
  <si>
    <t>Reian: X. X. Written in XXX.</t>
  </si>
  <si>
    <t>Rauran: X. X. Written in XXX.</t>
  </si>
  <si>
    <t>Noga: X. X. Written in XXX.</t>
  </si>
  <si>
    <t>Netherese: Netheril. The language of the ancient Netheril Empire, a part of the ancient Ulou language family. It was spoken primarily by the commoners of the empire.</t>
  </si>
  <si>
    <t>Loross: Netheril. The language of the nobility of ancient Netheril, a part of the Ulou language family.</t>
  </si>
  <si>
    <t>Kadari: X. X. Written in XXX.</t>
  </si>
  <si>
    <t>Imaskari: X. X. Written in XXX.</t>
  </si>
  <si>
    <t>Hulgorkyn: Orcs. An ancient and now-dead language once used by orcs. Its nuances suggest a higher degree of cultural sophistication than that now possessed by orc-kind.</t>
  </si>
  <si>
    <t>Han: Kara-Tur. Ancient language of the Han peoples, ancestors to the people of Koryo, Kozakura, and Wa.</t>
  </si>
  <si>
    <t>Halardrim: Rashemen. An ancient tongue spoken in the lands of Rashemen. Written in Thorass.</t>
  </si>
  <si>
    <t>Elder Tongue: Dwarves. An ancient language held to be the ur-tongue of all dwarven language.</t>
  </si>
  <si>
    <t>Auld Tharian: Moonsea (North and West). An ancient tongue spoken around the Moonsea. Long since replaced by the modern Tharian, though they are similar enough that modern readers can usually decipher the rough meaning of inscriptions in Auld Tharian (Intelligence DC 15). Written in Thorass.</t>
  </si>
  <si>
    <t>Auld Thorass: Early Humanity. The original spoken language of the alphabet of the same name is long dead. Despite this, it shares enough of its structure with Common that those who know it can usually discern what is intended to be communicated when writings in Auld Thorass are found. Simple remnants of this language can occasionally be found in the speech of rural or particularly old speakers of Common, who pepper their speech with "thee's" and "thou's" in a stilted, archaic argot. Written in Thorass.</t>
  </si>
  <si>
    <t>Auld Chessic/Alambic: Chessenta. An ancient language spoken around the area that came to be known as Chessenta, and its environs. It was adopted by the people of Chessenta after they abandoned the Untheric language. Written in Thorass.</t>
  </si>
  <si>
    <t>Arkian, Eshowan, Telfir: Chult. A trio of long-dead languages spoken in and around the Chultan peninsula. Written in Thorass.</t>
  </si>
  <si>
    <t>These languages are truly dead - no mean feat in a world where folk might live hundreds or even thousands of years! No one remembers how they were pronounced or even the majority of their vocabularies. They may turn up in writings here and there that can challenge even the best of sages to attempt a translation, but may not be taken as Language Proficiencies.</t>
  </si>
  <si>
    <t>Dead Languages</t>
  </si>
  <si>
    <t>Zhentarim Argot: Zhentarim. The secret tongue of the Black Network. It is rarely spoken outside of Zhentarim strongholds, such as the Citadel of the Raven, Darkhold and Zhentil Keep, except by their nefarious agents meeting in secret. Written in Thorass.</t>
  </si>
  <si>
    <t>Thieves' Cant: 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</si>
  <si>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Shadow Cant: Shadow Thieves of Amn. 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</si>
  <si>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Ruathlek: Illusionists, Followers of Lliira, Nimbral. A language derived from Netherese innovated by the ancient followers of Lliira and the cabals of illusionists in service to her. The language remains in use as a sort of trade language that many illusionist arcanabula are written in, as well as the language of Nimbral.</t>
  </si>
  <si>
    <t>Maiden's Tongue: Dambrath (Priestesses of Loviatar). The ceremonial and secret tongue of the Crintri priestesses of Loviatar in the nation of Dambrath. Written in Thorass.</t>
  </si>
  <si>
    <t>Drueidan: Druids. 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</si>
  <si>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Daelic: Druids (Moonshae). The language of the druids in service to the Earthmother of the Moonshae islands is distinct from the language that other druids speak, though they do share some concepts. It is never written, a taboo to use of the language.</t>
  </si>
  <si>
    <t>Trade Tongues</t>
  </si>
  <si>
    <t>Primordial: Elementals. An ur-language made up of the limited elemental dialects found on the various Inner Planes. Native speakers can often speak only their individual dialect, but those who learn the tongue usually master all of the dialects as part of learning the complete language. These dialects include Auran (planes of Air), Aquan (planes of Water), Ignan (planes of Fire), and Terran (planes of Earth). Written in Dethek.</t>
  </si>
  <si>
    <t>Infernal: Devils. A vulgar, angry patois combining the worst of a thousand different tongues from across the multiverse, Infernal is a language of hate and domination, of invective and threat. Written in Infernal.</t>
  </si>
  <si>
    <t>Celestial: Upper Planes. A transcendant tongue from which derives many languages' words for concepts of good, purity, justice, compassion, and beneficence. Written in Celestial.</t>
  </si>
  <si>
    <t>Abyssal: Demons. A twisted, complex tongue whose words often have meanings based on the speaker's emotions and intentions toward the listener, Abyssal's linguistic emphasis is on concepts of violence and revulsion, madness and contempt for others. Written in Infernal.</t>
  </si>
  <si>
    <t>Extraplanar</t>
  </si>
  <si>
    <t>Yipyak: Kobolds. A debased form of Auld Wyrmish that serves as a common tongue for kobolds. Written inDraconic.</t>
  </si>
  <si>
    <t>Sylvan: Fey. A subtle language spoken by fey and many other sylvan creatures with close ties to such. Written in Espruar.</t>
  </si>
  <si>
    <t>Shanatan: Shield Dwarves.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t>
  </si>
  <si>
    <t>Riftspeak: Gold Dwarves. A truly ancient dialect favored by the dwarves of the Great Rift, who care for and nurture the speaking of this language as carefully as they care for their gold. Written in Dethek.</t>
  </si>
  <si>
    <t>Luiric: Halflings of Luiren. Considered the racial language of halflings, it is almost unheard of outside of Luiren, even by halflings themselves. Written in Espruar.</t>
  </si>
  <si>
    <t>Kurit: Arctic Dwarves. A dwarven dialect considered much polluted by other dwarves, given the degree it has been influenced by the human Uluik language. Written in Dethek.</t>
  </si>
  <si>
    <t>Jotunuvar: Storm Giants.</t>
  </si>
  <si>
    <t>Jostunstein: Stone Giants.</t>
  </si>
  <si>
    <t>Jostunskye: Cloud and Fog Giants.</t>
  </si>
  <si>
    <t>Jotunise: Frost Giants. The predecessor language to Jotunhaug.</t>
  </si>
  <si>
    <t>Jotunild: Fire Giants.</t>
  </si>
  <si>
    <t>Jotunhaug: Hill and Mountain Giants. A rough, gutteral language which seems to be a corruption of Jotunise.</t>
  </si>
  <si>
    <t>Jogishk: Ogres. A vulgar patois of Jotun and Common.</t>
  </si>
  <si>
    <t>Jotunalder: Giants. A ritualized language that is highly formalized and stilted. Those who speak Jotun can understand it well enough.</t>
  </si>
  <si>
    <t>Jotun: Giants. A common tongue among giants, and possibly one of the oldest extant languages still in use. It shares roots with Thorass, and is written with Thorass. There are also individual languages based off of Jotun, in use by various giantish subraces (all of which are written in Thorass):</t>
  </si>
  <si>
    <t>Jannti: Geniekind. The language of the janns serves as a sort of Common language for geniekind, who are notoriously suspicious about those seeking to learn their individual languages. Jannti can be written in Thorass or Draconic.</t>
  </si>
  <si>
    <t>High Drow: Drow Elves. A complex language with its own runic alphabet, it is primarily used by priestesses in ritual context and nobles when they wish to communicate above the heads of the rabble. Written in High Drow.</t>
  </si>
  <si>
    <t>Gnim: Gnomes. A staggeringly complex language, filled with all manner of words to discuss nuances of distinction. It is a language excellent for artistic, academic and engineering pursuits; indeed, many sages across the realms consider it to be a "scholar's language". Written in Dethek.</t>
  </si>
  <si>
    <t>Ghukliak: Goblins, Hobgoblins, Bugbears. A rough and gutteral language well suited to discussing concepts of violence. Written in Dethek.</t>
  </si>
  <si>
    <t>Galenan: Shield Dwarves. The language of the eastern shield dwarves is spoken more frequently by its people, but it is also less pure, having been heavily influenced by Damaran. Written in Dethek.</t>
  </si>
  <si>
    <t>Duergan: Duergar. Originally descended from Shanatan, this language has been deeply affected by the duergars' time in the Underdark. Written in Dethek.</t>
  </si>
  <si>
    <t>http://forgottenrealms.wikia.com/wiki/Tharian</t>
  </si>
  <si>
    <t>VERY RARE</t>
  </si>
  <si>
    <t>SECRET LANGUAGES</t>
  </si>
  <si>
    <t>The secret tongue of the Black Network. It is rarely spoken outside of Zhentarim strongholds, such as the Citadel of the Raven, Darkhold and Zhentil Keep, except by their nefarious agents meeting in secret</t>
  </si>
  <si>
    <t>Zhents</t>
  </si>
  <si>
    <t>Thorass</t>
  </si>
  <si>
    <t>Zhentarim</t>
  </si>
  <si>
    <t>CUSTOM</t>
  </si>
  <si>
    <t>Zhentarim Argot</t>
  </si>
  <si>
    <t>Drow Sign Language: Drow Elves. A hand-code capable of impressive complexity, used by drow on patrol in the Underdark, or when silence is otherwise needful or useful.</t>
  </si>
  <si>
    <t>http://forgottenrealms.wikia.com/wiki/Yuan-ti_language</t>
  </si>
  <si>
    <t>Yuan-ti language</t>
  </si>
  <si>
    <t>Deep Drow: Drow Elves. Also called Low Drow or Drowic, this is the common language of the drow. Each community has its own dialect, but can reasonably undertand one another. Written in Espruar.</t>
  </si>
  <si>
    <t>http://forgottenrealms.wikia.com/wiki/Yipyak</t>
  </si>
  <si>
    <t>Kobolds</t>
  </si>
  <si>
    <t>Draconic</t>
  </si>
  <si>
    <t>Kobold</t>
  </si>
  <si>
    <t>DRACONIANS</t>
  </si>
  <si>
    <t>Yipyak</t>
  </si>
  <si>
    <t>Daraktan: Orcs. A common language spoken by most orcs, although not many of them are literate. It evolved from the now-dead Hulgorkyn language. Written in Dethek.</t>
  </si>
  <si>
    <t>Moonshae Isles</t>
  </si>
  <si>
    <t>Waelan</t>
  </si>
  <si>
    <t>Authlan: Wild Dwarves. An ancient and simplified version of Riftspeak, with noticable Authalan and Chultan influences. Written in Dethek, although it is rare to find a literate wild dwarf.</t>
  </si>
  <si>
    <t>Wa</t>
  </si>
  <si>
    <t>Kara-Tur</t>
  </si>
  <si>
    <t>Wa-an</t>
  </si>
  <si>
    <t>Auld Wyrmish: Dragons. Something of a common tongue among the different breeds of dragon, who each have their own tongues. Also sometimes called "Draconic," it is also spoken by many kobolds and wyverns. Written in Draconic.</t>
  </si>
  <si>
    <t>http://forgottenrealms.wikia.com/wiki/Untheric_languages</t>
  </si>
  <si>
    <t>common</t>
  </si>
  <si>
    <t>REGIONAL</t>
  </si>
  <si>
    <t>Unther</t>
  </si>
  <si>
    <t>Dethek</t>
  </si>
  <si>
    <t>Rauric</t>
  </si>
  <si>
    <t>Untheric</t>
  </si>
  <si>
    <t>Aragrakh: Dragons. An ancient language, also known as "Old High Wyrmish", used as a formal ritual language by dragons. Woe to those who are not dragons that are overheard using it by wyrmkind. Written in Draconic.</t>
  </si>
  <si>
    <t>Exotic</t>
  </si>
  <si>
    <t>http://forgottenrealms.wikia.com/wiki/Undercommon</t>
  </si>
  <si>
    <t>rare</t>
  </si>
  <si>
    <t>EXOTIC</t>
  </si>
  <si>
    <t>Espruar</t>
  </si>
  <si>
    <t>Underdark (trade language)</t>
  </si>
  <si>
    <t>Undercommon</t>
  </si>
  <si>
    <t>Racial Languages</t>
  </si>
  <si>
    <t>http://forgottenrealms.wikia.com/wiki/Ulutiun_language</t>
  </si>
  <si>
    <t>(Great Glacier)</t>
  </si>
  <si>
    <t>Faerunian</t>
  </si>
  <si>
    <t>Ulou</t>
  </si>
  <si>
    <t xml:space="preserve">Ulutiun </t>
  </si>
  <si>
    <t>http://forgottenrealms.wikia.com/wiki/Uluik</t>
  </si>
  <si>
    <t>language of the ten towns and the hunters north of the spine</t>
  </si>
  <si>
    <t>Ice Hunters, Ulutiun</t>
  </si>
  <si>
    <t>Great Glacier</t>
  </si>
  <si>
    <t>Uluik</t>
  </si>
  <si>
    <t>http://forgottenrealms.wikia.com/wiki/Midani_language</t>
  </si>
  <si>
    <t>Bedine</t>
  </si>
  <si>
    <r>
      <t>Uloushinn</t>
    </r>
    <r>
      <rPr>
        <sz val="11"/>
        <color theme="1"/>
        <rFont val="Segoe UI"/>
        <family val="2"/>
        <charset val="204"/>
      </rPr>
      <t> </t>
    </r>
  </si>
  <si>
    <t>Hinish: Luiric</t>
  </si>
  <si>
    <t>http://forgottenrealms.wikia.com/wiki/Tymantheran_(dialect)</t>
  </si>
  <si>
    <t>Iokharic</t>
  </si>
  <si>
    <t>dragonborn of Tymanther</t>
  </si>
  <si>
    <t>Tymantheran </t>
  </si>
  <si>
    <t>Halfling Tongue:</t>
  </si>
  <si>
    <t>http://forgottenrealms.wikia.com/wiki/Turmic</t>
  </si>
  <si>
    <t>Turmish</t>
  </si>
  <si>
    <t>Turmic</t>
  </si>
  <si>
    <t>Halfling Languages</t>
  </si>
  <si>
    <t>http://forgottenrealms.wikia.com/wiki/Tuigan_language</t>
  </si>
  <si>
    <t>Hordelands</t>
  </si>
  <si>
    <t>Tuigan</t>
  </si>
  <si>
    <t>Goblin-speak: Ghukliak</t>
  </si>
  <si>
    <t>YES</t>
  </si>
  <si>
    <t>MONSTER</t>
  </si>
  <si>
    <t>Troglodyte</t>
  </si>
  <si>
    <t>Goblin Tongues:</t>
  </si>
  <si>
    <t>http://forgottenrealms.wikia.com/wiki/Trade_Tongue</t>
  </si>
  <si>
    <t>trade</t>
  </si>
  <si>
    <t>Trade Tongue</t>
  </si>
  <si>
    <t>Goblin Languages</t>
  </si>
  <si>
    <t>Thri-kreen</t>
  </si>
  <si>
    <t>Orcish: Daraktan, Hulgorkyn*</t>
  </si>
  <si>
    <t>http://forgottenrealms.wikia.com/wiki/Chessentic_languages#Languages</t>
  </si>
  <si>
    <t>DEAD LANGUAGES</t>
  </si>
  <si>
    <t>none</t>
  </si>
  <si>
    <t>Thresk</t>
  </si>
  <si>
    <t>Orc Tongues:</t>
  </si>
  <si>
    <t>Western Heartlands, Baldur's Gate</t>
  </si>
  <si>
    <t>Thorasta</t>
  </si>
  <si>
    <t>http://forgottenrealms.wikia.com/wiki/Thorass_language</t>
  </si>
  <si>
    <t>Old Common</t>
  </si>
  <si>
    <t>Old (Auld) Common</t>
  </si>
  <si>
    <t>Thorass </t>
  </si>
  <si>
    <t>Gnomish: Gnim</t>
  </si>
  <si>
    <t>http://forgottenrealms.wikia.com/wiki/Thieves'_cant</t>
  </si>
  <si>
    <t>Thieves and other Underworld types. A language made up of slang, reference to previous events in the criminal world and innuendo, thieves' cant changes from place to place, season to season. Part of knowing thieves' cant isn't just knowing what to say, as this changes constantly - it is the skill to figure out how to "hook into" the local cant and use it to communicate, a process that takes about an evening's worth of carousing. It has no written form.</t>
  </si>
  <si>
    <t>Rogues</t>
  </si>
  <si>
    <t>Thieves' Cant</t>
  </si>
  <si>
    <t>Gnomish Tongue:</t>
  </si>
  <si>
    <t>http://forgottenrealms.wikia.com/wiki/Thayan_language</t>
  </si>
  <si>
    <t>Thayan</t>
  </si>
  <si>
    <t>Gnomish Languages</t>
  </si>
  <si>
    <t>Thay</t>
  </si>
  <si>
    <t>Tharian</t>
  </si>
  <si>
    <t>Ogre Tongue: Jogishk</t>
  </si>
  <si>
    <t>http://forgottenrealms.wikia.com/wiki/Telpi</t>
  </si>
  <si>
    <t>Telpi</t>
  </si>
  <si>
    <t>Sky Giantish: Jotunild, Jostunskye, Jotunuvar</t>
  </si>
  <si>
    <t>http://forgottenrealms.wikia.com/wiki/Telfir</t>
  </si>
  <si>
    <t>Telfir</t>
  </si>
  <si>
    <t>http://forgottenrealms.wikia.com/wiki/Tashalan_language</t>
  </si>
  <si>
    <t>Tashalar</t>
  </si>
  <si>
    <t>Black Jungle, Mhair Jungle, Samarach, Tashalar, Thindol</t>
  </si>
  <si>
    <t>Akûrian</t>
  </si>
  <si>
    <t>Tashalan</t>
  </si>
  <si>
    <t>Stone Giantish: Jotunhaug, Jotunise, Jostunstein</t>
  </si>
  <si>
    <t>http://forgottenrealms.wikia.com/wiki/Tabotan_language</t>
  </si>
  <si>
    <t>Tabotan </t>
  </si>
  <si>
    <t>High Giantish: Jotunalder</t>
  </si>
  <si>
    <t>http://forgottenrealms.wikia.com/wiki/Sylvan</t>
  </si>
  <si>
    <t>uncommon</t>
  </si>
  <si>
    <t>Elvish</t>
  </si>
  <si>
    <t>Fey creatures</t>
  </si>
  <si>
    <t>Sylvan</t>
  </si>
  <si>
    <t>Giant Tongue:</t>
  </si>
  <si>
    <t>HUMAN REGIONAL</t>
  </si>
  <si>
    <t>http://forgottenrealms.wikia.com/wiki/Sossic</t>
  </si>
  <si>
    <t>Sossic</t>
  </si>
  <si>
    <t>legendary</t>
  </si>
  <si>
    <t>Slaads</t>
  </si>
  <si>
    <t>Slaad</t>
  </si>
  <si>
    <t>http://forgottenrealms.wikia.com/wiki/Shou_Chiang_languages</t>
  </si>
  <si>
    <t>Kara-tur</t>
  </si>
  <si>
    <t>Shou Chiang</t>
  </si>
  <si>
    <t>Shou Lung, T'u Lung, Ra-Khati, Tabot</t>
  </si>
  <si>
    <t>Shou</t>
  </si>
  <si>
    <t>http://forgottenrealms.wikia.com/wiki/Dwarvish</t>
  </si>
  <si>
    <t>western shield dwarves</t>
  </si>
  <si>
    <t>DWARVISH</t>
  </si>
  <si>
    <t>Shanatan</t>
  </si>
  <si>
    <t>Originating with the Northern language, this cant was the secret code of the Shadow Thieves of Waterdeep. When they were cast out of the city and fled to Amn, it took on some other nuances of the local language as well. Northern Cant is a dead language, for all intents and purposes.</t>
  </si>
  <si>
    <t>Shadow thieves</t>
  </si>
  <si>
    <t xml:space="preserve">Shadow Thieves of Amn. </t>
  </si>
  <si>
    <t>Shadow Cant </t>
  </si>
  <si>
    <t>http://forgottenrealms.wikia.com/wiki/Shaaran_language</t>
  </si>
  <si>
    <t>The Shaar</t>
  </si>
  <si>
    <t>Lake of Steam, Lapaliiya, Sespech, the Shaar</t>
  </si>
  <si>
    <t>Shaaran</t>
  </si>
  <si>
    <t>http://forgottenrealms.wikia.com/wiki/Sespechian</t>
  </si>
  <si>
    <t>Sespechian</t>
  </si>
  <si>
    <t>http://forgottenrealms.wikia.com/wiki/Serusan</t>
  </si>
  <si>
    <t>Aquan</t>
  </si>
  <si>
    <t>Inner Sea (aquatic trade language)</t>
  </si>
  <si>
    <t>Serosian common</t>
  </si>
  <si>
    <t>Serusan</t>
  </si>
  <si>
    <t>http://forgottenrealms.wikia.com/wiki/Seldruin</t>
  </si>
  <si>
    <t>Elven high magic</t>
  </si>
  <si>
    <t>Hamarfae</t>
  </si>
  <si>
    <t>ELVISH</t>
  </si>
  <si>
    <t>Seldruin</t>
  </si>
  <si>
    <t>Sahuagin</t>
  </si>
  <si>
    <t>http://forgottenrealms.wikia.com/wiki/Ruathlek</t>
  </si>
  <si>
    <t xml:space="preserve"> A language derived from Netherese innovated by the ancient followers of Lliira and the cabals of illusionists in service to her. The language remains in use as a sort of trade language that many illusionist arcanabula are written in, as well as the language of Nimbral.</t>
  </si>
  <si>
    <t>Illusionists</t>
  </si>
  <si>
    <t>Illusionists, Followers of Lliira, Nimbral.</t>
  </si>
  <si>
    <t>Ruathlek</t>
  </si>
  <si>
    <t>http://forgottenrealms.wikia.com/wiki/Roushoum</t>
  </si>
  <si>
    <t>A precursor of Tuigan</t>
  </si>
  <si>
    <t>Imaskari</t>
  </si>
  <si>
    <t>deep imaskari</t>
  </si>
  <si>
    <t>Roushoum </t>
  </si>
  <si>
    <t>Dwarvish</t>
  </si>
  <si>
    <t>The dialect of the gold dwarves, </t>
  </si>
  <si>
    <t>Riftspeak</t>
  </si>
  <si>
    <t>http://forgottenrealms.wikia.com/wiki/Rengardt</t>
  </si>
  <si>
    <t>Rengardt</t>
  </si>
  <si>
    <t>http://forgottenrealms.wikia.com/wiki/Ancient_Imask_languages</t>
  </si>
  <si>
    <t>Ancient Imask</t>
  </si>
  <si>
    <t>Reian</t>
  </si>
  <si>
    <t>http://forgottenrealms.wikia.com/wiki/Reghedjic_language</t>
  </si>
  <si>
    <t>Regional</t>
  </si>
  <si>
    <t>Reghedmen (Icewind Dale
Barbarians)</t>
  </si>
  <si>
    <t>Reghedjic </t>
  </si>
  <si>
    <t>Rauran </t>
  </si>
  <si>
    <t>http://forgottenrealms.wikia.com/wiki/Rashemi_language</t>
  </si>
  <si>
    <t>Rashemen</t>
  </si>
  <si>
    <t>Rasallesian</t>
  </si>
  <si>
    <t>Rashemi </t>
  </si>
  <si>
    <t>http://forgottenrealms.wikia.com/wiki/Qualith</t>
  </si>
  <si>
    <t>SCRIPT</t>
  </si>
  <si>
    <t>Illithids</t>
  </si>
  <si>
    <t>Qualith</t>
  </si>
  <si>
    <t>http://forgottenrealms.wikia.com/wiki/Purang_language</t>
  </si>
  <si>
    <t>Purang </t>
  </si>
  <si>
    <t>http://forgottenrealms.wikia.com/wiki/Primordial_language</t>
  </si>
  <si>
    <t>Elementals</t>
  </si>
  <si>
    <t>Primordial</t>
  </si>
  <si>
    <t>http://forgottenrealms.wikia.com/wiki/Payit_language</t>
  </si>
  <si>
    <t>Maztica</t>
  </si>
  <si>
    <t>Payit</t>
  </si>
  <si>
    <t>Otyugh</t>
  </si>
  <si>
    <t>Standart</t>
  </si>
  <si>
    <t>http://forgottenrealms.wikia.com/wiki/Orc_language</t>
  </si>
  <si>
    <t>STANDARD</t>
  </si>
  <si>
    <t>Orcs</t>
  </si>
  <si>
    <t>Daraktan</t>
  </si>
  <si>
    <t>Orc</t>
  </si>
  <si>
    <t>Forgotten human</t>
  </si>
  <si>
    <t>Chult</t>
  </si>
  <si>
    <t>Old Omuan</t>
  </si>
  <si>
    <t>http://forgottenrealms.wikia.com/wiki/Old_Illuskan</t>
  </si>
  <si>
    <t>Old Illuskan</t>
  </si>
  <si>
    <t>http://forgottenrealms.wikia.com/wiki/Gol-Kaa</t>
  </si>
  <si>
    <t>Old Anwahran</t>
  </si>
  <si>
    <t>http://forgottenrealms.wikia.com/wiki/Old_Anwahran</t>
  </si>
  <si>
    <t>http://forgottenrealms.wikia.com/wiki/Oigur_language</t>
  </si>
  <si>
    <t>IMASKARI</t>
  </si>
  <si>
    <t>Oigur</t>
  </si>
  <si>
    <t>http://forgottenrealms.wikia.com/wiki/Noga</t>
  </si>
  <si>
    <t>Noga</t>
  </si>
  <si>
    <t>http://forgottenrealms.wikia.com/wiki/Nexalan_language</t>
  </si>
  <si>
    <t>Nexalan</t>
  </si>
  <si>
    <t>http://forgottenrealms.wikia.com/wiki/Netherese_language</t>
  </si>
  <si>
    <t>A precursor of Halruaan</t>
  </si>
  <si>
    <t>Netherese</t>
  </si>
  <si>
    <t>http://forgottenrealms.wikia.com/wiki/Naric</t>
  </si>
  <si>
    <t>Naric</t>
  </si>
  <si>
    <t>http://forgottenrealms.wikia.com/wiki/Narfelli_language</t>
  </si>
  <si>
    <t>Narfelli </t>
  </si>
  <si>
    <t>Infernal</t>
  </si>
  <si>
    <t>Mulhorandi (var.)</t>
  </si>
  <si>
    <t>http://forgottenrealms.wikia.com/wiki/Mulhorandi_language</t>
  </si>
  <si>
    <t>Mulhorand</t>
  </si>
  <si>
    <t>Celestial</t>
  </si>
  <si>
    <t>Mulhorand, Murghôm, Semphar</t>
  </si>
  <si>
    <t>Mulani</t>
  </si>
  <si>
    <t>Mulhorandi</t>
  </si>
  <si>
    <t>Modron</t>
  </si>
  <si>
    <t>Zakhara, Bedine nomads of Anauroch</t>
  </si>
  <si>
    <t>Zakhara*, the Bedine</t>
  </si>
  <si>
    <t>Midani</t>
  </si>
  <si>
    <t>http://forgottenrealms.wikia.com/wiki/Maran</t>
  </si>
  <si>
    <t>Maran</t>
  </si>
  <si>
    <t>http://forgottenrealms.wikia.com/wiki/Maiden%27s_Tongue</t>
  </si>
  <si>
    <t>TRADE LANGUAGES OAKHORN</t>
  </si>
  <si>
    <t>The ceremonial and secret tongue of the Crintri priestesses of Loviatar in the nation of Dambrath</t>
  </si>
  <si>
    <t>(Priestesses of Loviatar)</t>
  </si>
  <si>
    <t xml:space="preserve">Maiden's Tongue: Dambrath </t>
  </si>
  <si>
    <t>http://forgottenrealms.wikia.com/wiki/Loross</t>
  </si>
  <si>
    <t>Netherese noble tongue</t>
  </si>
  <si>
    <t>Loross</t>
  </si>
  <si>
    <t>http://forgottenrealms.wikia.com/wiki/Lidahan</t>
  </si>
  <si>
    <t>Lidahan </t>
  </si>
  <si>
    <t>http://forgottenrealms.wikia.com/wiki/Laothan_language</t>
  </si>
  <si>
    <t>Malatra</t>
  </si>
  <si>
    <t>Laothan </t>
  </si>
  <si>
    <t>http://forgottenrealms.wikia.com/wiki/Lantanese_language</t>
  </si>
  <si>
    <t>Lantan</t>
  </si>
  <si>
    <t>Lantanna</t>
  </si>
  <si>
    <t>Lantanese</t>
  </si>
  <si>
    <t>dialect of the arctic dwarves who live north of the spine of the world</t>
  </si>
  <si>
    <t>Kurit </t>
  </si>
  <si>
    <t>http://forgottenrealms.wikia.com/wiki/Kuong_language</t>
  </si>
  <si>
    <t>Kuong </t>
  </si>
  <si>
    <t>Kozakura</t>
  </si>
  <si>
    <t>Kozakuran</t>
  </si>
  <si>
    <t>Koryo</t>
  </si>
  <si>
    <t>http://forgottenrealms.wikia.com/wiki/Kadari</t>
  </si>
  <si>
    <t>Kadari</t>
  </si>
  <si>
    <t>http://forgottenrealms.wikia.com/wiki/Jhaamdathan_language</t>
  </si>
  <si>
    <t>Old Chondathan</t>
  </si>
  <si>
    <t>Jhaamdathan </t>
  </si>
  <si>
    <t>http://forgottenrealms.wikia.com/wiki/Jannti</t>
  </si>
  <si>
    <t>Jannti</t>
  </si>
  <si>
    <t>Ixitxachitl</t>
  </si>
  <si>
    <t>http://forgottenrealms.wikia.com/wiki/Iokharic</t>
  </si>
  <si>
    <t>Devils</t>
  </si>
  <si>
    <t>http://forgottenrealms.wikia.com/wiki/Durpari_language</t>
  </si>
  <si>
    <t>The North (The Savage Frontier)</t>
  </si>
  <si>
    <t>Luskan, Mintarn, the Moonshaes, the Savage North (uncivilized areas), Ruathym, the Uthgardt barbarians</t>
  </si>
  <si>
    <t>Illuskan</t>
  </si>
  <si>
    <t>Archaic ore</t>
  </si>
  <si>
    <t>Old Orcish</t>
  </si>
  <si>
    <t>Hulgorkyn</t>
  </si>
  <si>
    <t>http://forgottenrealms.wikia.com/wiki/Han_languages</t>
  </si>
  <si>
    <t>Han </t>
  </si>
  <si>
    <t>http://forgottenrealms.wikia.com/wiki/Hamarfae</t>
  </si>
  <si>
    <t>http://forgottenrealms.wikia.com/wiki/Halruaan_language</t>
  </si>
  <si>
    <t>Halruaa</t>
  </si>
  <si>
    <t>Halruaa, Nimbral</t>
  </si>
  <si>
    <t>Halruaan</t>
  </si>
  <si>
    <t>http://forgottenrealms.wikia.com/wiki/Halfling_language</t>
  </si>
  <si>
    <t>Halfling</t>
  </si>
  <si>
    <t>Halflings</t>
  </si>
  <si>
    <t>Luiric</t>
  </si>
  <si>
    <t>http://forgottenrealms.wikia.com/wiki/Halardrim</t>
  </si>
  <si>
    <t>Halardrim</t>
  </si>
  <si>
    <t>http://forgottenrealms.wikia.com/wiki/Gurri</t>
  </si>
  <si>
    <t>Gur</t>
  </si>
  <si>
    <t>Gurri</t>
  </si>
  <si>
    <t>Grung</t>
  </si>
  <si>
    <t>Grell</t>
  </si>
  <si>
    <t>Goliaths</t>
  </si>
  <si>
    <t>Gol-Kaa</t>
  </si>
  <si>
    <t>http://forgottenrealms.wikia.com/wiki/Goblin_language</t>
  </si>
  <si>
    <t xml:space="preserve">was the language spoken by goblins[1], hobgoblins, and bugbears. </t>
  </si>
  <si>
    <t>Goblinoids</t>
  </si>
  <si>
    <t>Dethek / Thorass</t>
  </si>
  <si>
    <t>Goblin</t>
  </si>
  <si>
    <t>Ghukliak</t>
  </si>
  <si>
    <t>http://forgottenrealms.wikia.com/wiki/Gnome_language</t>
  </si>
  <si>
    <t>Gnomes</t>
  </si>
  <si>
    <t>Gnim (Gnomish)</t>
  </si>
  <si>
    <t>Gnomish</t>
  </si>
  <si>
    <t xml:space="preserve"> http://oakthorne.net/wiki/index.php?title=Languages_in_the_North</t>
  </si>
  <si>
    <t>Gnoll</t>
  </si>
  <si>
    <t>http://forgottenrealms.wikia.com/wiki/Giant_language</t>
  </si>
  <si>
    <t>giants</t>
  </si>
  <si>
    <t>Ogres, giants</t>
  </si>
  <si>
    <t>Giant</t>
  </si>
  <si>
    <t>Eastern shield dwarves</t>
  </si>
  <si>
    <t>Galenan</t>
  </si>
  <si>
    <t>http://forgottenrealms.wikia.com/wiki/Akalaic_languages#Languages</t>
  </si>
  <si>
    <t>extinct Eshowe people of Chult.</t>
  </si>
  <si>
    <t>Eshowan</t>
  </si>
  <si>
    <t>http://forgottenrealms.wikia.com/wiki/Erakic</t>
  </si>
  <si>
    <t>The Ride</t>
  </si>
  <si>
    <t>Erakic</t>
  </si>
  <si>
    <t>http://forgottenrealms.wikia.com/wiki/Elven_language</t>
  </si>
  <si>
    <t>elves</t>
  </si>
  <si>
    <t>Elves</t>
  </si>
  <si>
    <t>Elven</t>
  </si>
  <si>
    <t>http://forgottenrealms.wikia.com/wiki/Easting_language</t>
  </si>
  <si>
    <t>Easting</t>
  </si>
  <si>
    <t>dwarves</t>
  </si>
  <si>
    <t>Dwarves</t>
  </si>
  <si>
    <t>http://forgottenrealms.wikia.com/wiki/Durpari-Shaartan_Patois</t>
  </si>
  <si>
    <t>Durpari Creole</t>
  </si>
  <si>
    <t>Durpari-Shaartan Patois</t>
  </si>
  <si>
    <t>Durpar</t>
  </si>
  <si>
    <t>Durpar, Estagund, Var, Veldorn</t>
  </si>
  <si>
    <t>Durpari</t>
  </si>
  <si>
    <t>Durpari </t>
  </si>
  <si>
    <t>Duergars</t>
  </si>
  <si>
    <t>DUERGARS</t>
  </si>
  <si>
    <t>Duergan</t>
  </si>
  <si>
    <t>http://forgottenrealms.wikia.com/wiki/D%27tarig_language</t>
  </si>
  <si>
    <t>D'tarig</t>
  </si>
  <si>
    <t>http://forgottenrealms.wikia.com/wiki/Druidic_language</t>
  </si>
  <si>
    <t>secret</t>
  </si>
  <si>
    <t>The language of druids concerns itself with natural and spiritual concepts, providing a terminology for discussing the nuances of such things missing in other tongues. Speakers of Sylvan can begin to understand such discussions to limited extent. It may be written in Thorass, Espruar or Dethek.</t>
  </si>
  <si>
    <t>Druids</t>
  </si>
  <si>
    <t>Thorass, Espruar or Dethek</t>
  </si>
  <si>
    <t xml:space="preserve">Druids. </t>
  </si>
  <si>
    <t>Drueidan</t>
  </si>
  <si>
    <t>http://forgottenrealms.wikia.com/wiki/Drow_language</t>
  </si>
  <si>
    <t>Drow </t>
  </si>
  <si>
    <t>http://forgottenrealms.wikia.com/wiki/Draconic_language</t>
  </si>
  <si>
    <t>Dragons, dragonborn</t>
  </si>
  <si>
    <t>very rare</t>
  </si>
  <si>
    <t>Derro</t>
  </si>
  <si>
    <t>http://forgottenrealms.wikia.com/wiki/Deep_Speech</t>
  </si>
  <si>
    <t>Aboleths, cloakers</t>
  </si>
  <si>
    <t>Deep Speech</t>
  </si>
  <si>
    <t>http://forgottenrealms.wikia.com/wiki/Dark_Speech</t>
  </si>
  <si>
    <t>Dark Speech</t>
  </si>
  <si>
    <t>http://forgottenrealms.wikia.com/wiki/Dambrathan_language</t>
  </si>
  <si>
    <t>Dambrath</t>
  </si>
  <si>
    <t>Dambrathan</t>
  </si>
  <si>
    <t>http://forgottenrealms.wikia.com/wiki/Damaran_language</t>
  </si>
  <si>
    <t>Damara, Vaasa</t>
  </si>
  <si>
    <t>Damara, the Great Dale, Impiltur, the Moonsea, Narfell, Thesk, Vaasa, the Vast</t>
  </si>
  <si>
    <t>Damaran</t>
  </si>
  <si>
    <t xml:space="preserve"> The language of the druids in service to the Earthmother of the Moonshae islands is distinct from the language that other druids speak, though they do share some concepts. It is never written, a taboo to use of the language.</t>
  </si>
  <si>
    <t>Druids of Moonshae</t>
  </si>
  <si>
    <t>Daelic</t>
  </si>
  <si>
    <t>http://forgottenrealms.wikia.com/wiki/Cosh</t>
  </si>
  <si>
    <t> Nelanther Isles</t>
  </si>
  <si>
    <t>Cosh</t>
  </si>
  <si>
    <t>http://forgottenrealms.wikia.com/wiki/Common</t>
  </si>
  <si>
    <t>Everywhere on Faerûn's surface (trade language)</t>
  </si>
  <si>
    <t>Common</t>
  </si>
  <si>
    <t>http://forgottenrealms.wikia.com/wiki/Chun</t>
  </si>
  <si>
    <t>Chun</t>
  </si>
  <si>
    <t>http://forgottenrealms.wikia.com/wiki/Chultan_language</t>
  </si>
  <si>
    <t>regional</t>
  </si>
  <si>
    <t>Chult and Samarach</t>
  </si>
  <si>
    <t>Chultan</t>
  </si>
  <si>
    <t>http://forgottenrealms.wikia.com/wiki/Chondathan_language</t>
  </si>
  <si>
    <t>Central Faerun from the Sword Coast to the Sea of Fallen Stars (Cormyr, Dalelands, Waterdeep, Sembia, and so on)</t>
  </si>
  <si>
    <t>Amn, Chondath, Cormyr, the Dalelands, the Dragon Coast, the civilized North, Sembia, the Silver Marches, the Sword Coast, Tethyr, Waterdeep, the Western Heartlands, the Vilhon Reach</t>
  </si>
  <si>
    <t>Chondathan</t>
  </si>
  <si>
    <t>Chessenta</t>
  </si>
  <si>
    <t>Chessentan</t>
  </si>
  <si>
    <t>http://forgottenrealms.wikia.com/wiki/Celestial_language</t>
  </si>
  <si>
    <t> A transcendant tongue from which derives many languages' words for concepts of good, purity, justice, compassion, and beneficence.</t>
  </si>
  <si>
    <t>Celestials, Upper planes</t>
  </si>
  <si>
    <t>Bullywugs</t>
  </si>
  <si>
    <t>Bullywug</t>
  </si>
  <si>
    <t>http://forgottenrealms.wikia.com/wiki/Bothii</t>
  </si>
  <si>
    <t>Bothii was the language spoken by the Uthgardt barbarian tribes and the inhabitants of Hartsvale.</t>
  </si>
  <si>
    <t>Uthgardt barbarians, Hartsvale</t>
  </si>
  <si>
    <t xml:space="preserve">Uthgardt barbarians, </t>
  </si>
  <si>
    <t>(Uthgardt barbarians)</t>
  </si>
  <si>
    <t>Illuski</t>
  </si>
  <si>
    <t xml:space="preserve">Bothii </t>
  </si>
  <si>
    <t>http://forgottenrealms.wikia.com/wiki/Bertanese_language</t>
  </si>
  <si>
    <t>Bertanese </t>
  </si>
  <si>
    <t>http://forgottenrealms.wikia.com/wiki/Bavanese_language</t>
  </si>
  <si>
    <t>Bavanese </t>
  </si>
  <si>
    <t>Barazhad</t>
  </si>
  <si>
    <t>taxes</t>
  </si>
  <si>
    <t>http://forgottenrealms.wikia.com/wiki/Azuposi_language</t>
  </si>
  <si>
    <t>Azuposi</t>
  </si>
  <si>
    <t>goods 2</t>
  </si>
  <si>
    <t>wild dwarves</t>
  </si>
  <si>
    <t>Authalan</t>
  </si>
  <si>
    <t>goods</t>
  </si>
  <si>
    <t>http://forgottenrealms.wikia.com/wiki/Auld_Tharian</t>
  </si>
  <si>
    <t>Auld Tharian</t>
  </si>
  <si>
    <t>medici</t>
  </si>
  <si>
    <t>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 Family (DC 20), Group (DC 15), Subgroup (DC 10).</t>
  </si>
  <si>
    <t>http://forgottenrealms.wikia.com/wiki/Auld_Chessic</t>
  </si>
  <si>
    <t>Alambic</t>
  </si>
  <si>
    <t>Auld Chessic</t>
  </si>
  <si>
    <t>poisons</t>
  </si>
  <si>
    <t>Sages organize most known languages into related "Families," based on their origins. Each header is a Family of languages, with the name in bold being the Language Group, italicized entries being the Subgroup and finally the languages themselves. These are inspired by real-world languages (very roughly) in their sound. Those marked with asterices are dead languages.</t>
  </si>
  <si>
    <t>Arkian</t>
  </si>
  <si>
    <t>hirelings</t>
  </si>
  <si>
    <t>Language Families</t>
  </si>
  <si>
    <t>http://forgottenrealms.wikia.com/wiki/Aragrakh</t>
  </si>
  <si>
    <t>Old high wynn. The ancient forgotten language of dragons</t>
  </si>
  <si>
    <t>Aragrakh</t>
  </si>
  <si>
    <t>aurora's</t>
  </si>
  <si>
    <t>http://forgottenrealms.wikia.com/wiki/Andt</t>
  </si>
  <si>
    <t>Andt</t>
  </si>
  <si>
    <t>drugs</t>
  </si>
  <si>
    <t>Ancient Netherese</t>
  </si>
  <si>
    <t>coins</t>
  </si>
  <si>
    <t>http://forgottenrealms.wikia.com/wiki/Amaese_languages</t>
  </si>
  <si>
    <t>Amaese </t>
  </si>
  <si>
    <t>http://forgottenrealms.wikia.com/wiki/Alzho_languages</t>
  </si>
  <si>
    <t>Alzhno</t>
  </si>
  <si>
    <t>TABLE OF CONTENTS OF THIS SHEET</t>
  </si>
  <si>
    <t>http://forgottenrealms.wikia.com/wiki/Alzhedo</t>
  </si>
  <si>
    <t>Calimshan</t>
  </si>
  <si>
    <t>Alzhedo</t>
  </si>
  <si>
    <t>http://forgottenrealms.wikia.com/wiki/Allesian</t>
  </si>
  <si>
    <t>Allesian</t>
  </si>
  <si>
    <t>http://forgottenrealms.wikia.com/wiki/Alambit</t>
  </si>
  <si>
    <t>Alambit</t>
  </si>
  <si>
    <t>Samarach, Thindol, T ashluta,the Black and Mhair Jungles,Nanubel, Mhairhetel</t>
  </si>
  <si>
    <t>Akürian</t>
  </si>
  <si>
    <t>http://forgottenrealms.wikia.com/wiki/Akalan</t>
  </si>
  <si>
    <t>Akalan</t>
  </si>
  <si>
    <t xml:space="preserve"> type of language for Adventurers League organized play type of language for Adventurers League organized play</t>
  </si>
  <si>
    <t>http://forgottenrealms.wikia.com/wiki/Aglarondan_language</t>
  </si>
  <si>
    <t>REGIONAL LIST REALMSHELP</t>
  </si>
  <si>
    <t>Aglarond</t>
  </si>
  <si>
    <t>Aglarond, Altumbel</t>
  </si>
  <si>
    <t>Aglarondan</t>
  </si>
  <si>
    <t>Relative rarity of non-common and non-regional languages</t>
  </si>
  <si>
    <t>**</t>
  </si>
  <si>
    <t>http://forgottenrealms.wikia.com/wiki/Affa</t>
  </si>
  <si>
    <t>Affa</t>
  </si>
  <si>
    <t xml:space="preserve">Using classification from PHB 5e </t>
  </si>
  <si>
    <t>*</t>
  </si>
  <si>
    <t>http://forgottenrealms.wikia.com/wiki/Abyssal_language</t>
  </si>
  <si>
    <t>A twisted, complex tongue whose words often have meanings based on the speaker's emotions and intentions toward the listener, Abyssal's linguistic emphasis is on concepts of violence and revulsion, madness and contempt for others.</t>
  </si>
  <si>
    <t>Demons</t>
  </si>
  <si>
    <t>Abyssal</t>
  </si>
  <si>
    <t>http://www.realmshelps.net/faerun/lore/life/home.shtml</t>
  </si>
  <si>
    <t>Aaracokras</t>
  </si>
  <si>
    <t>Aarakocra</t>
  </si>
  <si>
    <t>http://oakthorne.net/wiki/index.php?title=Forgotten_Realms_Languages</t>
  </si>
  <si>
    <t>LANGUAGES</t>
  </si>
  <si>
    <t>AL***</t>
  </si>
  <si>
    <t>LINK</t>
  </si>
  <si>
    <t>RARITY**</t>
  </si>
  <si>
    <t>TYPE*</t>
  </si>
  <si>
    <t>DESCRIPTION</t>
  </si>
  <si>
    <t>Region</t>
  </si>
  <si>
    <t>Typical speakers</t>
  </si>
  <si>
    <t>ALPHABET / Script</t>
  </si>
  <si>
    <t>GROUP2</t>
  </si>
  <si>
    <t>FAMILY2</t>
  </si>
  <si>
    <t>Other name (if exist)</t>
  </si>
  <si>
    <t>TYPICAL SPEAKERS OR REGIONS</t>
  </si>
  <si>
    <t>FAMILY</t>
  </si>
  <si>
    <t>GROUP</t>
  </si>
  <si>
    <t>NAME</t>
  </si>
  <si>
    <t>LANGUAGE</t>
  </si>
  <si>
    <t>Coins minted at Zhentil Keep are given unflattering nicknames by the inhabitants: Platinum; "flat metal gem". Gold; "weeping wolf". Electrum; "hardhammer". Silver; "flea-bit". Copper; "dung-piece".</t>
  </si>
  <si>
    <t>Zhentil Keep</t>
  </si>
  <si>
    <t>The square brass Toal has no value outside the city, so they are usually exchanged before leaving. The palm-sized, crescent-shaped Harbor Moon however, is made from platinum inset with electrum, and still worth around 30 gp elsewhere for the raw metal alone.</t>
  </si>
  <si>
    <t>Waterdeep</t>
  </si>
  <si>
    <t>The crescent-shaped Electrum Moon, and the circular Eclipsed Moon, are worth only half as much outside the Silver Marches.</t>
  </si>
  <si>
    <t>SlLVERYMOON</t>
  </si>
  <si>
    <t>The aquatic realms beneath the Sea of Fallen Stars use pearls of various colours to trade. They are worth 10 times the listed value on land, which is often known as "the wet price" and "the dry price".</t>
  </si>
  <si>
    <t>Seros</t>
  </si>
  <si>
    <t>Square-shaped iron Steelpence were recently introduced to replace the Silver Hawk, but they were massively over-produced, lessening their value. Blue Eyes are diamond-shaped and while the design of the Noble varies yearly, it always has a distinctive five-sided shape.</t>
  </si>
  <si>
    <t>Sembia</t>
  </si>
  <si>
    <t>Pyramid coins of the netherese triumvirate have holographic images of a flying city above a forested landscape on the reverse and a bust of Nether the Elder on the obverse, with the minting year at the bottom and the words E Magicus Unum along the top. Under the left side of the bust a letter designates the place of minting (“D” for Delia, “I” for Ioulaum, and “K” for Karsus). Introduced just before The Fall, they are considered Uncommon magic items.</t>
  </si>
  <si>
    <t>Thurhn are octagonal platinum coins with twin lightning bolts crossed over a mountin on the obverse and the minting year on the reverse. They are considered Common magic items.</t>
  </si>
  <si>
    <t>Netherese coins all had a magical essence incorporated into their design and manufacture, partly to prevent counterfeiting.</t>
  </si>
  <si>
    <t>Netheril</t>
  </si>
  <si>
    <t>While there is no difference in metal or weight between the 3 sets of coins, they have major social connotations. One set were used by commoners and tradesmen, and one set by nobles and royalty. The third set of coins are extremely rare with only 1,000 of each minted. They were discontinued due to the uncomfortable way they clearly displayed the relative value the elves place on the different races.</t>
  </si>
  <si>
    <t>Myth Drannor</t>
  </si>
  <si>
    <t>The cocoa beans, copper blades and wax-sealed quills of gold dust that pass for currency in Maztica are not accepted as such outside of the True World, but they are usually easy to convert. The value of a cocoa bean varies somewhat depending on local demand, but the bitter chocolate it produces has become hugely popular across the realms and cocoa beans are widely accepted to be worth 1 cp each.</t>
  </si>
  <si>
    <t>Unrecognised coins are often declared to come from "the mystical empire of Shou Lung". Of course most are not even from Kara-Tur and removing imperial coinage is a quite serious crime, but the saying has still become widespread across the Forgotten Realms.</t>
  </si>
  <si>
    <t>Cormyrian Falcons and Sembian Hawks are such similar triangular silver coins, they are often used interchangeably, to the increasing economic frustration of the Sembian government who have tried to end the practise by replacing Hawks with a new iron Steelpence.</t>
  </si>
  <si>
    <t>CORMYR</t>
  </si>
  <si>
    <t>Being a crossroads of greater elven civilisation, settlements all across Cormanthyr have spelljamming elves of the Imperial Navy spending currency from many far-flung realms and worlds. Collecting rare and exotic alien coins has become an idle passtime among elven nobles.</t>
  </si>
  <si>
    <t>Cormanthyr</t>
  </si>
  <si>
    <t>The individual city-states of Calimshan each mint their own coins, but they can all be found throughout in the country and elsewhere in the realms. Red Worms are cast from silver and coated with an ochre dye, old coins with the dye worn off are known locally as ’’skinned worms”.</t>
  </si>
  <si>
    <t>Conversely, the coins of long-lost legendary lands and centers of great magic (Netheril and Cormanthyr in particular) are highly sought- after, anyone finding them would be wise to sell them to collectors, rather than just spending them in the market.</t>
  </si>
  <si>
    <t>Folk of some lands (most notably Halruaa and Thay) are known to use the currencies of other realms when trading abroad, because their own coins and tokens are feared to be magically cursed and are thus often shunned by others.</t>
  </si>
  <si>
    <t>•      Yulthaari are 5" platinum tubes used for trade in Myth Drannor. Now worth 3 pp for their metal but probably more to a collector.</t>
  </si>
  <si>
    <t>•      Tethyr produces gold trade rings in 20, 50 and 100 gp weights.</t>
  </si>
  <si>
    <t>•      The trade bars minted in Sembia are small silver ingots, dotted with copper and embossed with the Sembian hawk symbol They are available in values of 5, 10, 25 and 50 gp.</t>
  </si>
  <si>
    <t>•      Shou Lung trade bars are slender ingots of silver, worth 40 gp.</t>
  </si>
  <si>
    <t>•      Trade bars made in Lantan are flat ingots of worked steel, marked with the great wheel of Gond Worth 20 gp, they are used primarily along the Sword Coast.</t>
  </si>
  <si>
    <t>•      Trade bars in Mirabar are thin rectangular spindles of black iron worth 10 gp inside the city, but only 5 gp anywhere else.</t>
  </si>
  <si>
    <t>•      The wealthy Amman mercantile houses also produce silver trade bars worth 500 gp and electrum bars worth 1,000 gp.</t>
  </si>
  <si>
    <t>•      Trade bars minted in Calimshan are 1" longer but have tapered sides, giving them the same weight and value as standard bars.</t>
  </si>
  <si>
    <t>Non-Standard Trade Bars</t>
  </si>
  <si>
    <t>Standard trade bars made of other, more expensive metals also weigh exactly 5 lb. but obviously they vary in size to account for the relative differences in density: Gold; 250 gp. Platinum; 2,500 gp. Mithral; 12,500 gp and Admantine; 25,000 gp.</t>
  </si>
  <si>
    <t>Accepted throughout the realms, these bars of precious metals are typically marked with the seal or symbol of the nation or mercantile group that minted them. The current agreed standard for trade bars was set in Baldur’s Gate where they began minting silver ingots measuring 6" x 2" x 1” that weigh 5 lb. and have a value of 25 gp.</t>
  </si>
  <si>
    <t>Trade Bars</t>
  </si>
  <si>
    <t>Small art objects usually made from ivory, jade or serpentine, which are traded in that region. Worth about 5 gp each in their native land, any reaching the North are novelties that can be worth up to 15 gp.</t>
  </si>
  <si>
    <t>Tharsult Statues</t>
  </si>
  <si>
    <t>Made of sliced and bored ivory, these rings are usually hung in bundles on long strings. Valued at roughly 3 gp in trade with the plainsmen of Shaar, they are worth very little outside the region.</t>
  </si>
  <si>
    <t>Shaar Ivory Rings</t>
  </si>
  <si>
    <t>Small pieces of parchment about the size of a playing card, usually marked on one side with the symbol of a mercenary company and handwritten authorisation from the troops paymaster on the back.</t>
  </si>
  <si>
    <t>Mercenary Cards</t>
  </si>
  <si>
    <t>Written commitments to make payment of a defined amount of money, according to the terms and conditions specified within.</t>
  </si>
  <si>
    <t>Letters of Trade</t>
  </si>
  <si>
    <t>Introduced by the Lantanese and used in regions of the North, usually in trade between worshipers of Gond, these small brass bells are each worth 10 gp, or 20 gp if traded to a church of Gond.</t>
  </si>
  <si>
    <t>Gond Bells</t>
  </si>
  <si>
    <t>Always inherently valuable both because people desire them for their beauty and also the arcane arts require certain gems be used as spell components, which are often consumed in the casting, thus increasing their rarity even more. (Gems in the Forgotten Realms)</t>
  </si>
  <si>
    <t>Gems</t>
  </si>
  <si>
    <t>Paper notes widely used in Kara-Tur that are printed with values of 1, 10 and 100 gp. Being so easy to carry, Ch'ao are widely favored over coinage for large transactions throughout Kara-Tur, but in Faerun they are considered little more than a worthless curiosity.</t>
  </si>
  <si>
    <t>Ch'ao</t>
  </si>
  <si>
    <t>So-called because they are signed in blood by all parties involved and then stamped with the seal of a local lord or magistrate, these promissory notes can be offered by individuals, adventuring companies, cities or countries. In common usage the debtor is legally obligated to pay when the note is presented Notes from deceased individuals are no longer considered legally binding.</t>
  </si>
  <si>
    <t>Blood Notes</t>
  </si>
  <si>
    <t>Paper money used by barbarian tribes to the east of Kara-Tur. In Faerun it is worthless and sometimes even offered as an insult.</t>
  </si>
  <si>
    <t>Bela</t>
  </si>
  <si>
    <t>Other Forms of Currency</t>
  </si>
  <si>
    <t>Unless otherwise noted (*) all these coins are accepted at face value (perhaps with some grumbling) anywhere in the Forgotten Realms.</t>
  </si>
  <si>
    <t>Platinum Glory</t>
  </si>
  <si>
    <t>Glory</t>
  </si>
  <si>
    <t>Tarenth</t>
  </si>
  <si>
    <t>Talon</t>
  </si>
  <si>
    <t>Fang</t>
  </si>
  <si>
    <t>Dinar</t>
  </si>
  <si>
    <t>Dirham</t>
  </si>
  <si>
    <t>Bit</t>
  </si>
  <si>
    <t>Zakhara</t>
  </si>
  <si>
    <t>Harbour Moon*</t>
  </si>
  <si>
    <t>Sun</t>
  </si>
  <si>
    <t>Toal*</t>
  </si>
  <si>
    <t>Dragon</t>
  </si>
  <si>
    <t>Sambar</t>
  </si>
  <si>
    <t>Shard</t>
  </si>
  <si>
    <t>Nib</t>
  </si>
  <si>
    <t>Sheka</t>
  </si>
  <si>
    <t>Egora</t>
  </si>
  <si>
    <t>Wedge</t>
  </si>
  <si>
    <t>Regal</t>
  </si>
  <si>
    <t>Nomisma</t>
  </si>
  <si>
    <t>Drama</t>
  </si>
  <si>
    <t>Fen</t>
  </si>
  <si>
    <t>Shek</t>
  </si>
  <si>
    <t>Thay*</t>
  </si>
  <si>
    <t>Brakar</t>
  </si>
  <si>
    <t>Aenar</t>
  </si>
  <si>
    <t>Corlar</t>
  </si>
  <si>
    <t>Paxar</t>
  </si>
  <si>
    <t>Donsar</t>
  </si>
  <si>
    <t>Tethyr</t>
  </si>
  <si>
    <t>Eclipsed Moon*</t>
  </si>
  <si>
    <t>Moon*</t>
  </si>
  <si>
    <t>Unicorn</t>
  </si>
  <si>
    <t>Sword</t>
  </si>
  <si>
    <t>Shield</t>
  </si>
  <si>
    <t>Glint</t>
  </si>
  <si>
    <t>Silverymoon</t>
  </si>
  <si>
    <t>Ch'ien</t>
  </si>
  <si>
    <t>Tael</t>
  </si>
  <si>
    <t>Yuan</t>
  </si>
  <si>
    <t>Blue</t>
  </si>
  <si>
    <t>Green</t>
  </si>
  <si>
    <t>Yellow</t>
  </si>
  <si>
    <t>White</t>
  </si>
  <si>
    <t>Seros*</t>
  </si>
  <si>
    <t>Fivestar</t>
  </si>
  <si>
    <t>Ring</t>
  </si>
  <si>
    <t>Raven</t>
  </si>
  <si>
    <t>Penny</t>
  </si>
  <si>
    <t>- Selgaunt</t>
  </si>
  <si>
    <t>Noble</t>
  </si>
  <si>
    <t>Blue Eye</t>
  </si>
  <si>
    <t>Hawk</t>
  </si>
  <si>
    <t>Steelpence</t>
  </si>
  <si>
    <t>Ducat</t>
  </si>
  <si>
    <t>Hyper</t>
  </si>
  <si>
    <t>Denari</t>
  </si>
  <si>
    <t>Raven's Bluff</t>
  </si>
  <si>
    <t>Pyron</t>
  </si>
  <si>
    <t>Drachma</t>
  </si>
  <si>
    <t>Sestus</t>
  </si>
  <si>
    <t>Procampur</t>
  </si>
  <si>
    <t>Fairsail</t>
  </si>
  <si>
    <t>Sea-Shee</t>
  </si>
  <si>
    <t>Bult</t>
  </si>
  <si>
    <t>Tharn</t>
  </si>
  <si>
    <t>Neverwinter</t>
  </si>
  <si>
    <t>Elf</t>
  </si>
  <si>
    <t>Human</t>
  </si>
  <si>
    <t>Gnome</t>
  </si>
  <si>
    <t>Dwarf</t>
  </si>
  <si>
    <t>- Races</t>
  </si>
  <si>
    <t>Star</t>
  </si>
  <si>
    <t>Scroll</t>
  </si>
  <si>
    <t>Pipe</t>
  </si>
  <si>
    <t>Gem</t>
  </si>
  <si>
    <t>Tankard</t>
  </si>
  <si>
    <t>- Noble</t>
  </si>
  <si>
    <t>Longsword</t>
  </si>
  <si>
    <t>Spear</t>
  </si>
  <si>
    <t>Axe</t>
  </si>
  <si>
    <t>Sling</t>
  </si>
  <si>
    <t>- Common</t>
  </si>
  <si>
    <t>Myth Drannor*</t>
  </si>
  <si>
    <t>Cog</t>
  </si>
  <si>
    <t>Knarr</t>
  </si>
  <si>
    <t>Mulmaster</t>
  </si>
  <si>
    <t>Pyramid</t>
  </si>
  <si>
    <t>Thuhrn</t>
  </si>
  <si>
    <t>Netheril*</t>
  </si>
  <si>
    <t>Coat of Arms</t>
  </si>
  <si>
    <t>Crown</t>
  </si>
  <si>
    <t>Half-Crown</t>
  </si>
  <si>
    <t>Shilling</t>
  </si>
  <si>
    <t>Moonshaes</t>
  </si>
  <si>
    <t>Orb</t>
  </si>
  <si>
    <t>Dena</t>
  </si>
  <si>
    <t>Tanner</t>
  </si>
  <si>
    <t>Mirabar</t>
  </si>
  <si>
    <t>Gold Quill</t>
  </si>
  <si>
    <t>Copper Blade</t>
  </si>
  <si>
    <t>Cocoa Bean</t>
  </si>
  <si>
    <t>Maztica*</t>
  </si>
  <si>
    <t>Torch</t>
  </si>
  <si>
    <t>Cord</t>
  </si>
  <si>
    <t>Iriaebor</t>
  </si>
  <si>
    <t>In the years since the rebuilding of the Keep in the 1370s DR, a few copper and silver coins and a lot of gold coins have been minted, as needed by the Zhentarim to pay their Zhentilar and sup¬pliers. The copper and silver are mere coatings on iron, deemed worthless by most folk outside Zhentil Keep. However, the gold coins are made of the “real gleam,” a slightly reddish gold found mainly northeast of Glister (and there are rumors of vast amounts of the smelted red gold buried under or near the Citadel of the Raven).</t>
  </si>
  <si>
    <t>Torntar</t>
  </si>
  <si>
    <t>Balan</t>
  </si>
  <si>
    <t>Mark</t>
  </si>
  <si>
    <t>Halanth</t>
  </si>
  <si>
    <t>Sardii</t>
  </si>
  <si>
    <t>Impiltur</t>
  </si>
  <si>
    <t>The Keep has been a trading center from its founding, and so home to all manner of imported currency. It also has a good deal of rough-smelted trade bars—a result of the wealth the metal mines north of the Moonsea pours south through Zhentil Keep. The Keep has had various local mintings, most of them rough-edged and irregu¬lar. Zhentil Keep coins usually bear the crude stamping of a portcullis gate on one side and a diamond-shaped gemstone on the other.</t>
  </si>
  <si>
    <t>Shill</t>
  </si>
  <si>
    <t>Weight</t>
  </si>
  <si>
    <t>Hillsfar</t>
  </si>
  <si>
    <t>Zhentil Keeps Currency</t>
  </si>
  <si>
    <t>Skie</t>
  </si>
  <si>
    <t>Dubloon</t>
  </si>
  <si>
    <t>Halruaa*</t>
  </si>
  <si>
    <t>Westgate: After 1364 DR, Westgate stopped regularly minting coins for about a decade. As a result, its already easy acceptance of the coinage of many lands became entrenched. In Westgate, almost all outland coin is valued the same way currency is in most places: by condition, purity of the metal, size (as pertains to the amount of metal), and origin. Exceptions are Cormyrean and Sembian coins; those coins are accepted as common coinage, just as they are in the Dales, the Moonsea, the Vilhon, the Dragon Reach, the Vast, and the Dragon Coast. However, Westgate also accepts the authokh and bebolt, whereas those other places do not.</t>
  </si>
  <si>
    <t>Corner</t>
  </si>
  <si>
    <t>Moon</t>
  </si>
  <si>
    <t>Square</t>
  </si>
  <si>
    <t>Eltural</t>
  </si>
  <si>
    <t>Sembia: Sembian coins have become more numerous, thanks to the country’s growing wealth, size, and ever-soaring mercantile activ¬ity. They tend to be larger but thinner than most other coinage. All have the arms of Sembia on one side and, on the reverse, the denomination on the top of the coin and the date (in DR) curving around a “proof stamp” (mint mark) in the mid¬dle. Sembian coins often have a bluish tinge from being fire-cleaned of the grease they are exposed to during their stamping. The grease is deliber¬ately cooked into the iron coins to inhibit rust, and it does a fair, if not foolproof, job.</t>
  </si>
  <si>
    <t>Tricrown</t>
  </si>
  <si>
    <t>Lion</t>
  </si>
  <si>
    <t>Falcon</t>
  </si>
  <si>
    <t>Thumb</t>
  </si>
  <si>
    <t>Cormyr</t>
  </si>
  <si>
    <t>IV, but three is the highest count any earlier king managed.</t>
  </si>
  <si>
    <t>Ruendil</t>
  </si>
  <si>
    <t>Shilmaer</t>
  </si>
  <si>
    <t>Th am march</t>
  </si>
  <si>
    <t>Bedoar</t>
  </si>
  <si>
    <t>Thalver</t>
  </si>
  <si>
    <t>Cormanthyr*</t>
  </si>
  <si>
    <t>There’s been only one minting since the death of Azoun IV. Rather than an Obarskyr’s face, such “Regency” coins bear the Purple Dragon royal arms with five parallel bars on its body. Older Cormyrean coins (minted in 1290 DR and earlier) don’t bear dates, but instead have a line saying “first minting,” “second minting,” or the like, in reference to the reign of the mon¬arch under which the coins were issued. There were eight mintings during the reign of Azoun</t>
  </si>
  <si>
    <t>Bebolt</t>
  </si>
  <si>
    <t>Authokh</t>
  </si>
  <si>
    <t>Drake</t>
  </si>
  <si>
    <t>Talent</t>
  </si>
  <si>
    <t>Bronze Bit</t>
  </si>
  <si>
    <t>Cormyr: Modern Cormyrean coins bear the monarch’s face and name on one side and a date, a denomination, and a mint mark on the other. For nine out of ten coins, this mark is a full-on bearded, hatless wizard’s face, referred to as “Old Vangey” but meant to represent all War Wizards and denoting the Royal Mint in Suzail. About ten percent of coins instead bear two parallel cres¬cent moons, their horns to the dexter. This mark denote a High Horn minting. The High Horn fortress has always had a smithy and nearby “dun-geon” caverns used to store metals mined in the surrounding mountains.</t>
  </si>
  <si>
    <t>Mandrille</t>
  </si>
  <si>
    <t>Rekatik</t>
  </si>
  <si>
    <t>Espedrille</t>
  </si>
  <si>
    <t>- Volothamp</t>
  </si>
  <si>
    <t>Authokhs and bebolts are accepted in Amn, Scornubel, and Westgate, but not in Cormyr, Sembia, the Dales, the Dragon Reach, the Moonsea, the Sword Coast lands, or Tethyr. In Calimshan and Waterdeep, an authokh is consid¬ered simply a silver piece, and a bebolt is classed as “a heavy” (a gold piece valued at 2 gp rather than just 1 gp).</t>
  </si>
  <si>
    <t>Great Worm</t>
  </si>
  <si>
    <t>Zonth</t>
  </si>
  <si>
    <t>Red Worm</t>
  </si>
  <si>
    <t>- Memnon</t>
  </si>
  <si>
    <t>A bebolt (also called a “belbolt,” usually short¬ened to “bolt”) is a thick, heavy gold coin of a curious shape. A circle with two shallow, match¬ing cut-outs in its edges, a bebolt looks like two axe-heads fused back-to-back with their curved blades outermost.</t>
  </si>
  <si>
    <t>Redoline</t>
  </si>
  <si>
    <t>Messine</t>
  </si>
  <si>
    <t>- Keltar</t>
  </si>
  <si>
    <t>An authokh (ot/?-awk) is a square coin stamped out of “delmed” silver with a small central hole to allow it to be strung onto a pay-thong or a wire loop. Delming is an alloying process that stops sil¬ver from tarnishing by combining it with copper and certain white metals in precise proportions. This process has the side effects of turning the silver a translucent green and making its surface incapable of taking a high shine, no matter how it is polished. On one face, it bears an engraved ring of twelve leaves encircling the central hole, and on the other side a ring of twelve radiating daggers.</t>
  </si>
  <si>
    <t>Djendjen</t>
  </si>
  <si>
    <t>Djendive</t>
  </si>
  <si>
    <t>Spanner</t>
  </si>
  <si>
    <t>- Manshaka</t>
  </si>
  <si>
    <t>These currencies are widely used in Chessenta, the Vilhon, Border Kingdoms, the Tashalar, and everywhere south of that. They began as the coin¬age of a single city in Chessenta, though exactly which city has been forgotten.</t>
  </si>
  <si>
    <t>Pulon</t>
  </si>
  <si>
    <t>Niften</t>
  </si>
  <si>
    <t>- Teshburi</t>
  </si>
  <si>
    <t>The Authokh and the Bebolt</t>
  </si>
  <si>
    <t>Tazo</t>
  </si>
  <si>
    <t>Rada</t>
  </si>
  <si>
    <t>- Almraiven</t>
  </si>
  <si>
    <t>The fingers of the hand are toward the viewer, and the scepter is a plain metal bar ending in a four-pointed star at each end. The key is a long- barreled device etched on the diagonal, with a two-flange-end at the viewer’s lower left, and a three-loop-leaf handle at the viewer’s upper right. Behind it are three parallel wavy horizontal lines, representing waves and Calauntan shipping.</t>
  </si>
  <si>
    <t>Kilarche</t>
  </si>
  <si>
    <t>Bicenta</t>
  </si>
  <si>
    <t>Centarche</t>
  </si>
  <si>
    <t>Decarche</t>
  </si>
  <si>
    <t>Unarche</t>
  </si>
  <si>
    <t>- Calimport</t>
  </si>
  <si>
    <t>Calaunt: Coins of this city are roughly stamped-out circles of gold, silver, and copper with the Scepter’s sigil on one side and a key on the other. The sigil is a vertical human right hand clenched in a fist around a horizontal scepter.</t>
  </si>
  <si>
    <t>Double Eagle</t>
  </si>
  <si>
    <t>Head</t>
  </si>
  <si>
    <t>Baldur's Gate</t>
  </si>
  <si>
    <t>Roldon</t>
  </si>
  <si>
    <t>Danter</t>
  </si>
  <si>
    <t>Centaur</t>
  </si>
  <si>
    <t>Taran</t>
  </si>
  <si>
    <t>Fander</t>
  </si>
  <si>
    <t>Amn</t>
  </si>
  <si>
    <t>VALUE. CP</t>
  </si>
  <si>
    <t>1 pp</t>
  </si>
  <si>
    <t>5 gp</t>
  </si>
  <si>
    <t>2 gp</t>
  </si>
  <si>
    <t>1 gp</t>
  </si>
  <si>
    <t>1 ep</t>
  </si>
  <si>
    <t>1 sp</t>
  </si>
  <si>
    <t>2 cp</t>
  </si>
  <si>
    <t>&lt; 1 cp</t>
  </si>
  <si>
    <t>Mint/Value</t>
  </si>
  <si>
    <t> 500  per divination spell cast, paid by city if cast upon order of a city official</t>
  </si>
  <si>
    <t>Spellcasting, at trials</t>
  </si>
  <si>
    <t>Magical Services</t>
  </si>
  <si>
    <t> 10 /day (Guild)</t>
  </si>
  <si>
    <t>Spell guard, magical</t>
  </si>
  <si>
    <t> 10  per building, regardless of success (Guild)</t>
  </si>
  <si>
    <t>Firefighting, magical (if no Fire guard hired)</t>
  </si>
  <si>
    <t> many prices, many methods; most who can afford it purchase clerical magic</t>
  </si>
  <si>
    <t>Divination, folk</t>
  </si>
  <si>
    <t> 6 sp/day or occasion (whichever is the lesser time) for each musician (Guild)</t>
  </si>
  <si>
    <t>Musicians, performing</t>
  </si>
  <si>
    <t>Luxury Services</t>
  </si>
  <si>
    <t> 10 /page (includes materials) (Guild)</t>
  </si>
  <si>
    <t>Letters, written</t>
  </si>
  <si>
    <t> 2 - 10 per day of research</t>
  </si>
  <si>
    <t>Sage Research</t>
  </si>
  <si>
    <t>Lore Services</t>
  </si>
  <si>
    <t> 1</t>
  </si>
  <si>
    <t>Sage Consultation</t>
  </si>
  <si>
    <t> 10-20  daily (includes nursing, splints, dressings, emergency medicines, etc.) (Guild)</t>
  </si>
  <si>
    <t>Medical care</t>
  </si>
  <si>
    <t>Domestic Services</t>
  </si>
  <si>
    <t> 2 sp/garment "while you wait," 1 sp/garment overnight (Guild)</t>
  </si>
  <si>
    <t>Laundry</t>
  </si>
  <si>
    <t> 5 sp to 10 /bolt, depending on complexity and difficulty of desired result (Guild)</t>
  </si>
  <si>
    <t>Dyeing, of cloth, provided by the client</t>
  </si>
  <si>
    <t> 10 sp-1 /chimney (wealthy are charged more)</t>
  </si>
  <si>
    <t>Chimney-cleaning</t>
  </si>
  <si>
    <t> 2 /day (2 weeks to 1 month required, depending on desired result)</t>
  </si>
  <si>
    <t>Training, of mounts</t>
  </si>
  <si>
    <t>Horses</t>
  </si>
  <si>
    <t> 3  for 1 hour of crating and packing 1 person's typical belongings, readied for extended travel (Guild)</t>
  </si>
  <si>
    <t>Packing</t>
  </si>
  <si>
    <t> 3 cp/trip (if guiding, use "Guiding" entry) (Guild)</t>
  </si>
  <si>
    <t>Lighting through city (without guiding)</t>
  </si>
  <si>
    <t> 1  to 3 /night (includes night watch, feeding, watering, cleaning, and rubdown, exercise if necessary) (Guild)</t>
  </si>
  <si>
    <t>Stabling</t>
  </si>
  <si>
    <t> 1  per shoe (includes making or fitting and shoeing) (Guild)</t>
  </si>
  <si>
    <t>Shoeing</t>
  </si>
  <si>
    <t/>
  </si>
  <si>
    <t> 2 cp by day, 4 cp by night (Guild)</t>
  </si>
  <si>
    <t>Guiding through city</t>
  </si>
  <si>
    <t>Conveyance Services</t>
  </si>
  <si>
    <t> 2 cp per trip per person carried, plus an additional 1 cp per passenger if any accompanying luggage, pets, or goods are not wholly carried by the passenger (Guild)</t>
  </si>
  <si>
    <t>Ferrying (about harbor, to and from ship and shore)</t>
  </si>
  <si>
    <t> 1 cp for a half-hour or less ride anywhere within city walls, in an open trotting-cart (and up, for better conveyance) (Guild)</t>
  </si>
  <si>
    <t>Carrying fare</t>
  </si>
  <si>
    <t> 2  per man per day (or part of day) plus materials, plus 10 /day crew head fee (Guild)</t>
  </si>
  <si>
    <t>Excavations</t>
  </si>
  <si>
    <t>Construction Services</t>
  </si>
  <si>
    <t> Stone: 10 /day per Guild workman and 3 /day per assistant plus 10  daily crew expenses fee, plus materials (Guild). See also Stone. Wood: 1  per man per day, plus 5  for a surveyor-chartist, plus 5  for a Guild engineer plus materials plus 10 /day crew needs fee (Guild). See also Lumber. (does not include Excavations, q.v.)</t>
  </si>
  <si>
    <t>Builders (including repairs or additions)</t>
  </si>
  <si>
    <t> up to 30% interest, for one or two months. Written promise of collateral in the form of property required.</t>
  </si>
  <si>
    <t>Moneylending, over 100 gp</t>
  </si>
  <si>
    <t>Coin &amp; Wealth Services</t>
  </si>
  <si>
    <t> 15% interest, for one or two months. Written promise of collateral in the form of property required.</t>
  </si>
  <si>
    <t>Moneylending, under 100 gp</t>
  </si>
  <si>
    <t> 10% fee, keeping "one coin in ten", for smaller amounts. Larger amounts tend to be nearer to 5%. Explicitly includes all minted currencies, gems, trade bars, furs and similar goods.</t>
  </si>
  <si>
    <t>Moneychanging</t>
  </si>
  <si>
    <t> 5 /day (or part of a day) (Guild)</t>
  </si>
  <si>
    <t>Signs, lettering</t>
  </si>
  <si>
    <t>Business Services</t>
  </si>
  <si>
    <t> see "Night watchmen," "Spell guard," and text under "Wages" for bodyguards</t>
  </si>
  <si>
    <t>Security</t>
  </si>
  <si>
    <t> 1  each/night, per building watched (unarmed; for armed men, "bodyguard" rates apply)</t>
  </si>
  <si>
    <t>Night watchmen</t>
  </si>
  <si>
    <t> 1 sp per man per hour, 2 sp per man per hour if cargo is dangerous (Guild)</t>
  </si>
  <si>
    <t>GUILD</t>
  </si>
  <si>
    <t>Loading/unloading, docks</t>
  </si>
  <si>
    <t> professional witness, assistance of: 10  per day (double if hired to state against charges of "severe" crimes), payable in advance</t>
  </si>
  <si>
    <t>Law</t>
  </si>
  <si>
    <t> 1  per day or portion of day spent on accounts (Guild)</t>
  </si>
  <si>
    <t>Bookkeeping</t>
  </si>
  <si>
    <t> 8sp/day to 1/day. Rate depends on armor, weapons, skill and reputation.</t>
  </si>
  <si>
    <t>Wages, Hired Bodyguards</t>
  </si>
  <si>
    <t>Services</t>
  </si>
  <si>
    <t> 5sp/day. For messengers and similar folk.</t>
  </si>
  <si>
    <t>Wages, Bearers of Responsibility</t>
  </si>
  <si>
    <t> 3 sp/day. Basic, unskilled tasks requiring strength, such as loading and unloading goods.</t>
  </si>
  <si>
    <t>Wages, Unskilled, Strong</t>
  </si>
  <si>
    <t xml:space="preserve"> sp/day. Taking or issuing chits, blocking a shop exit, or similar unskilled jobs.</t>
  </si>
  <si>
    <t>Wages, Unskilled</t>
  </si>
  <si>
    <t> 2</t>
  </si>
  <si>
    <t>Tent</t>
  </si>
  <si>
    <t>Traveling Goods</t>
  </si>
  <si>
    <t xml:space="preserve"> 1000 </t>
  </si>
  <si>
    <t>Spyglass</t>
  </si>
  <si>
    <t>per day</t>
  </si>
  <si>
    <t>Rations</t>
  </si>
  <si>
    <t>Piton</t>
  </si>
  <si>
    <t> 25</t>
  </si>
  <si>
    <t>Navigator's Tools</t>
  </si>
  <si>
    <t>Mess Kit</t>
  </si>
  <si>
    <t> 5</t>
  </si>
  <si>
    <t>Hunting Trap</t>
  </si>
  <si>
    <t>Climber's Kit</t>
  </si>
  <si>
    <t>Bedroll</t>
  </si>
  <si>
    <t>Backpack</t>
  </si>
  <si>
    <t>Thieves' tools</t>
  </si>
  <si>
    <t>Roguish Goods</t>
  </si>
  <si>
    <t> 50</t>
  </si>
  <si>
    <t>Poisoner's Kit</t>
  </si>
  <si>
    <t> 100 per vial</t>
  </si>
  <si>
    <t>Poison, basic</t>
  </si>
  <si>
    <t>Manacles</t>
  </si>
  <si>
    <t>Grappling Hook</t>
  </si>
  <si>
    <t>Disguise Kit</t>
  </si>
  <si>
    <t>Ball Bearings (100)</t>
  </si>
  <si>
    <t>Potion of Healing</t>
  </si>
  <si>
    <t>Religious Goods</t>
  </si>
  <si>
    <t>Holy Water (flask)</t>
  </si>
  <si>
    <t>Consecrated</t>
  </si>
  <si>
    <t> 5sp - 1, depending on materials</t>
  </si>
  <si>
    <t>Simple Amulet</t>
  </si>
  <si>
    <t>Holy Symbol</t>
  </si>
  <si>
    <t xml:space="preserve"> 5 </t>
  </si>
  <si>
    <t>Thiefsnapper</t>
  </si>
  <si>
    <t>Pouches &amp; Purses</t>
  </si>
  <si>
    <t xml:space="preserve"> 1 </t>
  </si>
  <si>
    <t>Purse Bells</t>
  </si>
  <si>
    <t>Wire-cored Straps</t>
  </si>
  <si>
    <t xml:space="preserve"> 3 </t>
  </si>
  <si>
    <t>Wire-bound Catch</t>
  </si>
  <si>
    <t xml:space="preserve"> 2 </t>
  </si>
  <si>
    <t>Chainmail Lining</t>
  </si>
  <si>
    <t>Pickpocket Defenses</t>
  </si>
  <si>
    <t> 2 sp - 2  (based on clothing quality), sewn onto clothing</t>
  </si>
  <si>
    <t>Pocket</t>
  </si>
  <si>
    <t>Pouch with Wooden Toggle Fastening</t>
  </si>
  <si>
    <t>Leather Satchel, with Drawstrings</t>
  </si>
  <si>
    <t>Purse on Straps</t>
  </si>
  <si>
    <t> Battleaxe* (10), glaive* (10), great axe* (30), halberd* (10), longsword* (15), scimitar* (25), whip (2)</t>
  </si>
  <si>
    <t>Martial</t>
  </si>
  <si>
    <t>Slashing Weapons</t>
  </si>
  <si>
    <t> Handaxe (5), sickle* (1)</t>
  </si>
  <si>
    <t>Simple</t>
  </si>
  <si>
    <t> Blades tax (1) applies to all items marked with an asterix(*).</t>
  </si>
  <si>
    <t>Ram, portable</t>
  </si>
  <si>
    <t>Piercing Weapons</t>
  </si>
  <si>
    <t> Lance* (10), morningstar (15), pike (5); blowgun (10), crossbow, hand (75), crossbow, heavy (50), longbow (50)</t>
  </si>
  <si>
    <t>Melee</t>
  </si>
  <si>
    <t> Dagger (2), spear* (1); crossbow, light (25), dart (5cp), javelin (5sp), shortbow (25)</t>
  </si>
  <si>
    <t>Caltrops (bag)</t>
  </si>
  <si>
    <t>Bludgeoning Weapons</t>
  </si>
  <si>
    <t> Flail (10), maul (10), warhammer (15), bolas (2)</t>
  </si>
  <si>
    <t xml:space="preserve"> Though they do differentiate their labels, the recipe is so precise that they tend to taste fairly similar; only the quality of the ingredients seems to affect the quality of the drink</t>
  </si>
  <si>
    <t xml:space="preserve"> There are five or six vintners who make zzar active in the guild</t>
  </si>
  <si>
    <t> Club (1sp), great club (2sp), light hammer (2), mace (5), quarterstaff (2sp), sling (1sp)</t>
  </si>
  <si>
    <t> Buckler (5), shield (10)</t>
  </si>
  <si>
    <t>Shields</t>
  </si>
  <si>
    <t>Martial Goods</t>
  </si>
  <si>
    <t> Ring mail (30), chain mail (75), splint (500), banded (750), plate (5000), mithral plate (6000)</t>
  </si>
  <si>
    <t>Heavy Armors</t>
  </si>
  <si>
    <t> Hide armor (10), studded leather (25), scale male (50), studded dragon leather (500), dragon scale (500), mithral scale (5000)</t>
  </si>
  <si>
    <t>Medium Armors</t>
  </si>
  <si>
    <t xml:space="preserve"> As a result, the guild's relationship with the vintner Houses is strange: some are strong allies and supporters of the nobles' efforts, while others consider them rivals and seek to outdo them</t>
  </si>
  <si>
    <t xml:space="preserve"> That said, the majority of the guild's vintners work for others - they are master craftsmen, not necessarily vineyard owners</t>
  </si>
  <si>
    <t> Padded armor (5), leather armor (10), dragon leather (500), mithral shirt (5000)</t>
  </si>
  <si>
    <t>Light Armors</t>
  </si>
  <si>
    <t>Armor</t>
  </si>
  <si>
    <t> Arrows, 20 (1), Bolts, 20 (1), Bullets, 20 (4cp), Needles, 50 (1) (Guild)</t>
  </si>
  <si>
    <t>Ammunition</t>
  </si>
  <si>
    <t> 9</t>
  </si>
  <si>
    <t>Adventurer's Kit</t>
  </si>
  <si>
    <t> 10</t>
  </si>
  <si>
    <t>Wand</t>
  </si>
  <si>
    <t>Luxuries</t>
  </si>
  <si>
    <t xml:space="preserve"> The occasional Fine vintages of white-of-the-run are reputed to have curative properties, but they occur only once a decade or so</t>
  </si>
  <si>
    <t>Staff</t>
  </si>
  <si>
    <t> 75</t>
  </si>
  <si>
    <t>Levitating</t>
  </si>
  <si>
    <t> 100 (single appearance), 200 (multiple appearances), 400 (mutable appearances)</t>
  </si>
  <si>
    <t>Illusory Appearance</t>
  </si>
  <si>
    <t> 100+50 per additional type</t>
  </si>
  <si>
    <t>Immunity</t>
  </si>
  <si>
    <t>Arcane Words</t>
  </si>
  <si>
    <t> 250</t>
  </si>
  <si>
    <t>Arcane Locking</t>
  </si>
  <si>
    <t> 150</t>
  </si>
  <si>
    <t>Minor Property</t>
  </si>
  <si>
    <t>Spellbook Enchantments</t>
  </si>
  <si>
    <t> Sealing cover: 20-50  (based on size); Key locks: 25 (DC 15), 50 (DC 20), 100 (DC 25); Puzzle lock: 35 (DC 15), 70 (DC 20), 150 (DC 25)</t>
  </si>
  <si>
    <t>Other Additions</t>
  </si>
  <si>
    <t> varies</t>
  </si>
  <si>
    <t>Cover Artwork</t>
  </si>
  <si>
    <t> Cost of gems and metals, plus 5-20  (based on size)</t>
  </si>
  <si>
    <t>Precious Metal &amp; Gem Accents</t>
  </si>
  <si>
    <t> Silver: +10% of cost; Gold: +20% of cost</t>
  </si>
  <si>
    <t>Gilding</t>
  </si>
  <si>
    <t> Decorative metals: 18-70  (based on size); Fine metals: 50-100  (based on size)</t>
  </si>
  <si>
    <t>Cover, Metals</t>
  </si>
  <si>
    <t> Scrap wood: -5% of cost; Decorative woods: 10-30  (based on size); Fine woods: 12-50  (based on size)</t>
  </si>
  <si>
    <t>Cover, Wood</t>
  </si>
  <si>
    <t> Clothboard: -10% of cost; Ragcloth: -15% of cost</t>
  </si>
  <si>
    <t>Cover, Cloth</t>
  </si>
  <si>
    <t> Basic leather: no cost; Decorative leathers: 10-40  (based on size); Fine leathers: 20-80  (based on size)</t>
  </si>
  <si>
    <t>Cover, Leather</t>
  </si>
  <si>
    <t> 150  per 100 bound pages + cover (500 pages maximum)</t>
  </si>
  <si>
    <t>Folio (15" x 12")</t>
  </si>
  <si>
    <t> 40  per 100 bound pages + cover (200 pages maximum)</t>
  </si>
  <si>
    <t>Octavo (9" x 6")</t>
  </si>
  <si>
    <t> 75  per 100 bound pages + cover (300 pages maximum)</t>
  </si>
  <si>
    <t>Quarto (12" x 9")</t>
  </si>
  <si>
    <t> Blank books of finest parchment (Guild)</t>
  </si>
  <si>
    <t>Spellbook</t>
  </si>
  <si>
    <t> see text under The Watchful Order of Magists &amp; Protectors (Guild) for prices; typically a 75% mark-up to non members (sold by individual Guild members, not by the Guild)</t>
  </si>
  <si>
    <t>Spells (scrolls)</t>
  </si>
  <si>
    <t> see Spells if magical, Paper if not (price is per ream, stitched together)</t>
  </si>
  <si>
    <t>Scrolls</t>
  </si>
  <si>
    <t>Rod</t>
  </si>
  <si>
    <t> x</t>
  </si>
  <si>
    <t>Parchment, Spellbook</t>
  </si>
  <si>
    <t> Sheets tend to be 12" x 20" in size (Guild)</t>
  </si>
  <si>
    <t>Paper</t>
  </si>
  <si>
    <t> 20</t>
  </si>
  <si>
    <t xml:space="preserve"> 75 </t>
  </si>
  <si>
    <t>Spell Inks</t>
  </si>
  <si>
    <t> sold in 2oz bottles (Guild)</t>
  </si>
  <si>
    <t>Ink</t>
  </si>
  <si>
    <t>Component Pouch</t>
  </si>
  <si>
    <t> 5 cp to 5  (Guild)</t>
  </si>
  <si>
    <t>Toys, metal</t>
  </si>
  <si>
    <t> 5 , for each design or likeness (Guild)</t>
  </si>
  <si>
    <t>Signet rings</t>
  </si>
  <si>
    <t> 12  for each design or likeness (Guild)</t>
  </si>
  <si>
    <t>Seals</t>
  </si>
  <si>
    <t> 2  each to 6  each (Guild)</t>
  </si>
  <si>
    <t>Pictures and likenesses</t>
  </si>
  <si>
    <t> sold by the 2-ounce bottle, always including the bottle (sometimes quite ornate) and varying in cost from 1 cp to 30 , depending on quality and demand</t>
  </si>
  <si>
    <t>Perfume</t>
  </si>
  <si>
    <t> 5 - 3 average (varies widely with instrument and condition)</t>
  </si>
  <si>
    <t>Secondhand</t>
  </si>
  <si>
    <t> 5 (Guild)</t>
  </si>
  <si>
    <t> 1/day of crafting (most take 2-4 weeks)</t>
  </si>
  <si>
    <t>Custom</t>
  </si>
  <si>
    <t>Musical instruments</t>
  </si>
  <si>
    <t>Steel, handheld</t>
  </si>
  <si>
    <t>Mirrors</t>
  </si>
  <si>
    <t>High Quality (DC 25)</t>
  </si>
  <si>
    <t>Good (DC 20)</t>
  </si>
  <si>
    <t>Basic (DC 15)</t>
  </si>
  <si>
    <t> (Guild)</t>
  </si>
  <si>
    <t>Locks</t>
  </si>
  <si>
    <t xml:space="preserve"> varies widely according to value of materials, from costume jewelry employing much brass, at 2-4 cp per piece, to elaborate pectorals worth up to 400,000  (Guild); many Waterdhavians wear rings or belt buckles of worked gold worth 2-4 </t>
  </si>
  <si>
    <t>Jewelry</t>
  </si>
  <si>
    <t> 5 - 25, depending on size and time</t>
  </si>
  <si>
    <t>Hourglass</t>
  </si>
  <si>
    <t>Gaming Set</t>
  </si>
  <si>
    <t> 1 /yard (ornamental) to 5 /yard (harbor or gate) depending on size and strength (weight and method of joining links) (Guild)</t>
  </si>
  <si>
    <t>Chain</t>
  </si>
  <si>
    <t> 1 cp/piece (Guild)</t>
  </si>
  <si>
    <t>Wickerwork, small</t>
  </si>
  <si>
    <t>Household Wares</t>
  </si>
  <si>
    <t>Whetstone</t>
  </si>
  <si>
    <t>Waterskin</t>
  </si>
  <si>
    <t>Vial</t>
  </si>
  <si>
    <t> 1cp, or 1sp/dozen</t>
  </si>
  <si>
    <t>Tinderbox</t>
  </si>
  <si>
    <t> 10 sp to 1 , depending on size and workmanship (Guild)</t>
  </si>
  <si>
    <t>Tankards, cast</t>
  </si>
  <si>
    <t>Barrel (10 gal)</t>
  </si>
  <si>
    <t>Personal Supply</t>
  </si>
  <si>
    <t>Soap</t>
  </si>
  <si>
    <t>Sack</t>
  </si>
  <si>
    <t> 1-10 sp, depending on size and quality (Guild)</t>
  </si>
  <si>
    <t>Pots, cast metal</t>
  </si>
  <si>
    <t>(small barrel sealed with tar)</t>
  </si>
  <si>
    <t xml:space="preserve"> 10 </t>
  </si>
  <si>
    <t>Small Key</t>
  </si>
  <si>
    <t>Flask</t>
  </si>
  <si>
    <t>Bottle (2oz)</t>
  </si>
  <si>
    <t>Oil, Lamp</t>
  </si>
  <si>
    <t>Lantern, waterproof</t>
  </si>
  <si>
    <t>Lantern, hooded</t>
  </si>
  <si>
    <t>Lantern, bullseye</t>
  </si>
  <si>
    <t>Lantern, basic</t>
  </si>
  <si>
    <t>Hand clay lamp</t>
  </si>
  <si>
    <t>Lamps &amp; Lanterns</t>
  </si>
  <si>
    <t>Jug</t>
  </si>
  <si>
    <t> metal work (latches, hinges, needles, spikes) sold by weight, usually 1 cp per ounce (Guild)</t>
  </si>
  <si>
    <t>Hardware</t>
  </si>
  <si>
    <t> 1 sp to 15  per piece, depending on size, workmanship, and materials used; most normal chairs, standing shelves, and plain tables cost about 2-4  each (Guild)</t>
  </si>
  <si>
    <t>Furniture, wooden</t>
  </si>
  <si>
    <t>Fishing Tackle Kit</t>
  </si>
  <si>
    <t> 5 sp to 1 /face cord (known in Waterdeep as a Stand), ranging according to the type and dryness of wood, and difficulty of procuring it (i.e. higher in deepest winter)</t>
  </si>
  <si>
    <t>Firewood</t>
  </si>
  <si>
    <t> 1 cp-6 cp per item, depending on glazing, size, complexity, and durability</t>
  </si>
  <si>
    <t>Crockery, earthenware</t>
  </si>
  <si>
    <t> 1-3 cp</t>
  </si>
  <si>
    <t>used stubs (6)</t>
  </si>
  <si>
    <t> 2 sp each</t>
  </si>
  <si>
    <t>fine (scented and colored)</t>
  </si>
  <si>
    <t>simple beeswax</t>
  </si>
  <si>
    <t>simple tallow</t>
  </si>
  <si>
    <t>Candles</t>
  </si>
  <si>
    <t> average price 2 sp (increases with size, finer workmanship, materials) (Guild)</t>
  </si>
  <si>
    <t>Bowl, cast metal</t>
  </si>
  <si>
    <t> average price 2 cp (increases with size, finer workmanship, materials)</t>
  </si>
  <si>
    <t>Bowl, carved wooden</t>
  </si>
  <si>
    <t> new: 1  per bottle, matching sets; 3-6 cp per bottle, odd bottles (Guild)/secondhand 1 or 2 cp</t>
  </si>
  <si>
    <t>Bottles (glass)</t>
  </si>
  <si>
    <t> 5sp - 2 , depending on quality</t>
  </si>
  <si>
    <t>Blanket</t>
  </si>
  <si>
    <t> 1-15 , depending on size and tone</t>
  </si>
  <si>
    <t>Cast metal</t>
  </si>
  <si>
    <t> 5 cp</t>
  </si>
  <si>
    <t>Wooden</t>
  </si>
  <si>
    <t>Bells</t>
  </si>
  <si>
    <t> 24 cp depending on size, durability (Guild)</t>
  </si>
  <si>
    <t>Basket, wicker</t>
  </si>
  <si>
    <t> 5 sp to 5 , depending on size (Guild)</t>
  </si>
  <si>
    <t>Barrel</t>
  </si>
  <si>
    <t> 2 cp each set</t>
  </si>
  <si>
    <t>Suspenders</t>
  </si>
  <si>
    <t>Robes</t>
  </si>
  <si>
    <t> 5-10  each pair (Guild)</t>
  </si>
  <si>
    <t>Spectacles</t>
  </si>
  <si>
    <t> 2 sp to 10 sp (markets)</t>
  </si>
  <si>
    <t> 2-7 sp, with a bonus of up to 3  is customarily paid for same day service.</t>
  </si>
  <si>
    <t>Repair</t>
  </si>
  <si>
    <t>Shoes</t>
  </si>
  <si>
    <t> 5 - 25</t>
  </si>
  <si>
    <t>Fine</t>
  </si>
  <si>
    <t>Basic</t>
  </si>
  <si>
    <t> 3 /suit, plus materials (Guild)</t>
  </si>
  <si>
    <t>Livery, Guild or other</t>
  </si>
  <si>
    <t>Garments</t>
  </si>
  <si>
    <t> cost in tens-to-hundreds of gold pieces, plus cost of gems used</t>
  </si>
  <si>
    <t>Noble Jewelry</t>
  </si>
  <si>
    <t> cost in gold pieces, plus cost of gems used</t>
  </si>
  <si>
    <t>Fine Jewelry</t>
  </si>
  <si>
    <t> cost in silver pieces, plus cost of gems used</t>
  </si>
  <si>
    <t>Simple Jewelry</t>
  </si>
  <si>
    <t> cost in copper pieces</t>
  </si>
  <si>
    <t>Costume Jewelry</t>
  </si>
  <si>
    <t> Many Waterdhavians wear rings or belt buckles of worked gold worth 2-4 (Guild)</t>
  </si>
  <si>
    <t> 30-100 , plus cost of materials and perhaps gems, provided or selected by client (Guild)</t>
  </si>
  <si>
    <t>Gowns, fine</t>
  </si>
  <si>
    <t> 600-2000</t>
  </si>
  <si>
    <t>Masks and suits of metal</t>
  </si>
  <si>
    <t> 20-75</t>
  </si>
  <si>
    <t>Ornate mask</t>
  </si>
  <si>
    <t>Simple outfit</t>
  </si>
  <si>
    <t>Costumes</t>
  </si>
  <si>
    <t> 5 sp to 2  per outfit if tailored, 2 sp to 1  if stock</t>
  </si>
  <si>
    <t> 1-2 /outfit</t>
  </si>
  <si>
    <t>Stock construction</t>
  </si>
  <si>
    <t> 3-5 /outfit</t>
  </si>
  <si>
    <t>Tailored, new</t>
  </si>
  <si>
    <t>Clothing, Traveler's</t>
  </si>
  <si>
    <t> 1-5 /outfit</t>
  </si>
  <si>
    <t> 5-15 /outfit</t>
  </si>
  <si>
    <t>Clothing, Fine</t>
  </si>
  <si>
    <t> 5 cp to 4 sp per outfit</t>
  </si>
  <si>
    <t> 2-15 sp/outfit</t>
  </si>
  <si>
    <t>Clothing, Common</t>
  </si>
  <si>
    <t> 5 sp to 20 sp (markets)</t>
  </si>
  <si>
    <t> 5-15 sp, with a bonus of up to 5  is customarily paid for same day service.</t>
  </si>
  <si>
    <t>Boots</t>
  </si>
  <si>
    <t> 2 /jack, 7 /bottle, 40 /small key (Guild)</t>
  </si>
  <si>
    <t>Zzar</t>
  </si>
  <si>
    <t>Food &amp; Drink</t>
  </si>
  <si>
    <t> 10+/bottle, 50+/small key</t>
  </si>
  <si>
    <t> 3-6sp/bottle, 15-30sp/small key, 4-8/cask, 10-30/barrel, 30-60/butt</t>
  </si>
  <si>
    <t>Good</t>
  </si>
  <si>
    <t xml:space="preserve"> 2 gp/jack, 7 gp/bottle, 40 gp/small key (Guild)</t>
  </si>
  <si>
    <t> 8-14cp/jack, 4-7sp/small key, 2-4/cask, 5-8/barrel, 10-30/butt, 40-70/tun</t>
  </si>
  <si>
    <t>Fair</t>
  </si>
  <si>
    <t xml:space="preserve"> 7 gp per bolt, fine spun but undyed (Guild)</t>
  </si>
  <si>
    <t>Wool</t>
  </si>
  <si>
    <t> 4-8cp/jack, 2-4sp/small key, 1-2/cask, 2-5/barrel, 8-15/butt, 20-40/tun</t>
  </si>
  <si>
    <t>Poor</t>
  </si>
  <si>
    <t xml:space="preserve"> 7 sp/jack, 1 gp/bottle, 20 gp/barrel to 4 gp/jack, 12gp/bottle, 70 gp/barrel depending on quality, rarity,fashionability (Guild)</t>
  </si>
  <si>
    <t> (Guild, except Poor)</t>
  </si>
  <si>
    <t xml:space="preserve"> see Glass</t>
  </si>
  <si>
    <t>Windowpanes</t>
  </si>
  <si>
    <t> 1 cp each, or if small, a dozen for 2 cp</t>
  </si>
  <si>
    <t>Pastries</t>
  </si>
  <si>
    <t xml:space="preserve"> wooden: see Building; metal, custom-made to fit: 5 sp-10 sp unbarred, depending on size, 2gp-10 gp if barred, depending on size, aesthetic design ofthe bars, and sturdiness (Guild)</t>
  </si>
  <si>
    <t>Window frame</t>
  </si>
  <si>
    <t> 10  (whole carcass, average price), 17  (smoked carcass), varying with condition and size of carcass, type of animal (Guild)</t>
  </si>
  <si>
    <t>Meat, fresh</t>
  </si>
  <si>
    <t xml:space="preserve"> 1 cp/piece (Guild)</t>
  </si>
  <si>
    <t> 15+/bottle</t>
  </si>
  <si>
    <t xml:space="preserve"> 2 gp to 6 gpper wheel, depending on size, design, difficulty of joband materials required; double if job is a rush or a dan-gerous one, involving travel outside the city walls(Guild)</t>
  </si>
  <si>
    <t>Wheels, replacement (for wagons and carts)</t>
  </si>
  <si>
    <t> 3-6/bottle, 15-30/small key</t>
  </si>
  <si>
    <t xml:space="preserve"> cost as per Players Handbook, plus 1 gpcity fee (various Guilds)</t>
  </si>
  <si>
    <t>Weapons, bladed</t>
  </si>
  <si>
    <t> 3-6sp/jack, 15-30sp/small key</t>
  </si>
  <si>
    <t xml:space="preserve"> 1 gp per piece (e.g. belt, scabbard, baldric= 3 pieces) (Guild)</t>
  </si>
  <si>
    <t>Weapon-harness</t>
  </si>
  <si>
    <t> 1-2sp/jack, 5-10sp/small key</t>
  </si>
  <si>
    <t xml:space="preserve"> 75-200 gp, varying with size, durability, style, andlength of time given to build; custom or unusual sizesand style more expensive (Guild)</t>
  </si>
  <si>
    <t>Wagons</t>
  </si>
  <si>
    <t>Liquors</t>
  </si>
  <si>
    <t xml:space="preserve"> 2 gp/day (2 weeks to 1 monthrequired, depending on desired result)</t>
  </si>
  <si>
    <t> 5 cp to 8 /dry ounce (saffron is 40 /dry ounce)</t>
  </si>
  <si>
    <t xml:space="preserve"> 5 cp to 5 gp (Guild)</t>
  </si>
  <si>
    <t> 1 cp to 12 cp per fish, depending on species, sizes, and condition</t>
  </si>
  <si>
    <t>Fish, fresh-caught</t>
  </si>
  <si>
    <t xml:space="preserve"> 3 cp/strap (Guild)</t>
  </si>
  <si>
    <t>Tote straps</t>
  </si>
  <si>
    <t> 1-4 cp/loaf (depending on size, quality)/waybread (older, hard baked): 2 cp/loaf</t>
  </si>
  <si>
    <t>Bread, fresh baked</t>
  </si>
  <si>
    <t xml:space="preserve"> new: 1 cp to 3 cp each (varies with quality), laid: 1cp each extra (or daily rate) (Guild)</t>
  </si>
  <si>
    <t>Tiles</t>
  </si>
  <si>
    <t> 1sp/jack, 2-3sp/small key, 1-2/cask, 25sp-5/barrel, 8-15/butt, 16-30/tun</t>
  </si>
  <si>
    <t xml:space="preserve"> 10 sp to 1 gp, depending on size and work-manship (new) (Guild); 3 cp (secondhand)</t>
  </si>
  <si>
    <t> 4cp/jack, 12-15cp/small key, 6-8sp/cask, 2/barrel, 6-7/butt, 10-15/tun</t>
  </si>
  <si>
    <t xml:space="preserve"> 2 cp each set</t>
  </si>
  <si>
    <t> 3cp/jack, 9cp/small key, 5sp/cask, 12sp/barrel, 4/butt, 8/tun</t>
  </si>
  <si>
    <t xml:space="preserve"> 2 cp/block if purchased to do own work; 3 cp/blocklaid by Guild for repairs or additions; 4 cp/block laid byGuild when new structures built; 5 cp/block laid byGuild if marble, obsidian, or other finestone (Guild)</t>
  </si>
  <si>
    <t>Ale, Beer, Cider, Stout</t>
  </si>
  <si>
    <t xml:space="preserve"> see Seals</t>
  </si>
  <si>
    <t>Stamp-marks</t>
  </si>
  <si>
    <t>A jack and bottle hold roughly the same amount; a small key holds 2 gallons; a cask holds 12 gallons; a barrel holds 30 gallons; a buttholds 100 gallons; a tun holds 250 gallons</t>
  </si>
  <si>
    <t xml:space="preserve"> see Herbs</t>
  </si>
  <si>
    <t xml:space="preserve"> 500 gp per divination spell cast, paidby city if cast upon order of a city official</t>
  </si>
  <si>
    <t> 2  to 6  per wheel, depending on size, design, difficulty of job and materials required; double if job is a rush or a dangerous one, involving travel outside the city walls (Guild)</t>
  </si>
  <si>
    <t>Conveyance Goods</t>
  </si>
  <si>
    <t xml:space="preserve"> see text under The Watchful Order ofMagists &amp; Protectors (Guild) for prices; typically a75% mark-up to non members (sold by individual Guildmembers, not by the Guild)</t>
  </si>
  <si>
    <t> 75-200 , varying with size, durability, style, and length of time given to build; custom or unusual sizes and style more expensive (Guild)</t>
  </si>
  <si>
    <t xml:space="preserve"> 10 gp/day (Guild)</t>
  </si>
  <si>
    <t> 3 cp/strap (Guild)</t>
  </si>
  <si>
    <t xml:space="preserve"> 5-10 gp each pair (Guild)</t>
  </si>
  <si>
    <t> 5,000 to 7,000  (minus 1,000 to 1,500  if used); for breakdown by type, see text under The Order of Master Shipwrights (Guild)</t>
  </si>
  <si>
    <t>Ships</t>
  </si>
  <si>
    <t xml:space="preserve"> 3 gp per 10 gallon barrel to non-members (Guild)</t>
  </si>
  <si>
    <t> single lateen sail 500 to 700  (30% less if several months notice given) (Guild); non-Guild no guarantees sails sell as low as 200  for full rigging; refer to text under the Most Diligent League of Sail-Makers and Cordwainers</t>
  </si>
  <si>
    <t>Sail</t>
  </si>
  <si>
    <t xml:space="preserve"> 70 gp (full and proper assortment; fine tem-pering is required)</t>
  </si>
  <si>
    <t>Smiths tools</t>
  </si>
  <si>
    <t> 1 cp to 3 cp, based on size and condition</t>
  </si>
  <si>
    <t>Horseshoes, found</t>
  </si>
  <si>
    <t xml:space="preserve"> 5 gp/day (or part of a day) (Guild)</t>
  </si>
  <si>
    <t> 25  to 60  depending on sizeall have two wheels (plus a spare underneath), an open carrying bed, and trails for beasts; the more ornate have a seat for the driver, removable sides, etc. (Guild)</t>
  </si>
  <si>
    <t>Cart, new</t>
  </si>
  <si>
    <t xml:space="preserve"> see Boots; reduce all costs by half</t>
  </si>
  <si>
    <t xml:space="preserve"> 5,000 to 7,000 gp (minus 1,000 to 1,500 gp ifused); for breakdown by type, see text under TheOrder of Master Shipwrights (Guild)</t>
  </si>
  <si>
    <t> wooden: see Building; metal, custom made to fit: 5 sp-10 sp unbarred, depending on size, 2 -10  if barred, depending on size, aesthetic design of the bars, and sturdiness (Guild)</t>
  </si>
  <si>
    <t>Construction Goods</t>
  </si>
  <si>
    <t xml:space="preserve"> see Night watchmen, Spell guard, and textunder Wages for bodyguards</t>
  </si>
  <si>
    <t xml:space="preserve"> new: 1 cp to 3 cp each (varies with quality), laid: 1 cp each extra (or daily rate) (Guild)</t>
  </si>
  <si>
    <t xml:space="preserve"> of metal, 12 gp for each design or likeness (Guild)</t>
  </si>
  <si>
    <t> 2 cp/block if purchased to do own work; 3 cp/block laid by Guild for repairs or additions; 4 cp/block laid by Guild when new structures built; 5 cp/block laid by Guild if marble, obsidian, or other finestone (Guild)</t>
  </si>
  <si>
    <t xml:space="preserve"> see Spells if magical, Paper if not (price is perream, stitched together)</t>
  </si>
  <si>
    <t>0,2 per 10</t>
  </si>
  <si>
    <t>Spike, Iron</t>
  </si>
  <si>
    <t xml:space="preserve"> single lateen sail 500 to 700 gp (30% less if severalmonths notice given) (Guild); non-Guild no guaran-tees sails sell as low as 200 gp for full rigging; refer totext under the Most Diligent League of Sail-Makersand Cordwainers</t>
  </si>
  <si>
    <t>Shovel</t>
  </si>
  <si>
    <t xml:space="preserve"> 100 coil of thin black waxed cord: 17 sp; 100 coil ofornamental, silk braided cord: 25 gp (Guild)</t>
  </si>
  <si>
    <t>Rope</t>
  </si>
  <si>
    <t>Pole (10')</t>
  </si>
  <si>
    <t xml:space="preserve"> 5 gp each, average price (with lid, varieswith size, quality) (Guild)</t>
  </si>
  <si>
    <t>Miner's Pick</t>
  </si>
  <si>
    <t xml:space="preserve"> 2 gp each to 6 gp each (Guild)</t>
  </si>
  <si>
    <t> 1 cp/board (2 × 4 × 8 long) and 2 cp/bar (4 × 4 × 8 long) to 1 sp/board and 12 sp/bar depending on type and condition; prices will vary with nonstandard sizes</t>
  </si>
  <si>
    <t>Lumber</t>
  </si>
  <si>
    <t xml:space="preserve"> sold by the 2-ounce bottle, always including thebottle (sometimes quite ornate) and varying in cost from1 cp to 30 gp, depending on quality and demand</t>
  </si>
  <si>
    <t>Ladder (10')</t>
  </si>
  <si>
    <t xml:space="preserve"> 2 cp each (quill), 2-4 sp (metal nib; varying withdesign) (Guild)</t>
  </si>
  <si>
    <t>Pens</t>
  </si>
  <si>
    <t>Sledge</t>
  </si>
  <si>
    <t xml:space="preserve"> 1 cp each, or if small, a dozen for 2 cp</t>
  </si>
  <si>
    <t>No common rooms, and only a few single-room accommodations; most of the rooms are elegantly appointed suites.</t>
  </si>
  <si>
    <t xml:space="preserve"> masks and suits of metal, 600 to 2,000 gp(Guild); 20-75 gp for ornate metal masks only</t>
  </si>
  <si>
    <t>Party costumes</t>
  </si>
  <si>
    <t>Bathing is not just free, but servants to bath the guest are common, and washing, repair of clothing and many other services are included free of charge.</t>
  </si>
  <si>
    <t> 4 cp for 4-inch-square pane to 6  for a 4-foot square pane (Guild)</t>
  </si>
  <si>
    <t>Glass pane</t>
  </si>
  <si>
    <t xml:space="preserve"> scrip: 2 cp/ream; parchment: 5 cp/ream (1 ream isroughly 10 x 14, a two-sided sheet) (Guild)</t>
  </si>
  <si>
    <t>5P</t>
  </si>
  <si>
    <t>Not many places have this level of quality to offer, but the accommodations involve multiple layers of feather mattresses and the finest bedlinens.</t>
  </si>
  <si>
    <t>Aristocratic</t>
  </si>
  <si>
    <t>Crowbar</t>
  </si>
  <si>
    <t xml:space="preserve"> 3 gp for 1 hour of crating and packing 1 personstypical belongings, readied for extended travel (Guild)</t>
  </si>
  <si>
    <t>Common rooms are almost unheard of (except for servants or guards), and most rooms are private. There are some suites as well.</t>
  </si>
  <si>
    <t xml:space="preserve"> 1 gp each/night, per building watched(unarmed; for armed men, bodyguard rates apply; seetext under Wages)</t>
  </si>
  <si>
    <t>Baths are included, likely in-room, and other washing is done for free as well.</t>
  </si>
  <si>
    <t xml:space="preserve"> 6 sp/day or occasion (whichever isthe lesser time) for each musician (Guild)</t>
  </si>
  <si>
    <t>4P</t>
  </si>
  <si>
    <t>Sleeping accommodations are very nice, full feather mattresses on wide bedframes, with multiple layers of pristine bedclothes.</t>
  </si>
  <si>
    <t>Wealthy</t>
  </si>
  <si>
    <t> cost as per Players Handbook, plus 1  city fee (various Guilds)</t>
  </si>
  <si>
    <t>Tome</t>
  </si>
  <si>
    <t xml:space="preserve"> 10% interest (for princi-pal of 100 gp or less) to 15% interest</t>
  </si>
  <si>
    <t>Moneylending, Moneychanging</t>
  </si>
  <si>
    <t>Common rooms are less likely here, and there is a split between private and multiple-bed rooms.</t>
  </si>
  <si>
    <t>Wolf</t>
  </si>
  <si>
    <t> 1  per piece (e.g. belt, scabbard, baldric = 3 pieces) (Guild)</t>
  </si>
  <si>
    <t xml:space="preserve"> 10-20 gp daily (includes nursing, splints,dressings, emergency medicines, etc.) (Guild)</t>
  </si>
  <si>
    <t>Baths are included in the price, but washing is extra.</t>
  </si>
  <si>
    <t>Warhorse</t>
  </si>
  <si>
    <t>150-500</t>
  </si>
  <si>
    <t>Rare Lore (DC 25)</t>
  </si>
  <si>
    <t xml:space="preserve"> 10 gp (whole carcass, average price), 17 gp(smoked carcass), varying with condition and size of car-cass, type of animal (Guild)</t>
  </si>
  <si>
    <t>3P</t>
  </si>
  <si>
    <t>Sleeping accommodations are good, newer straw mattresses on fair-sized frames, with both sheet and blanket, all of it clean.</t>
  </si>
  <si>
    <t>Comfortable</t>
  </si>
  <si>
    <t>Riding Horse</t>
  </si>
  <si>
    <t>50-100</t>
  </si>
  <si>
    <t>Uncommon Lore (DC 20)</t>
  </si>
  <si>
    <t xml:space="preserve"> 25 gp in nine days, delivery to Waterdeep addressincluded; rush jobs 18 gp. Cost may increase if mapunusually large (Guild)</t>
  </si>
  <si>
    <t>Maps</t>
  </si>
  <si>
    <t>Common rooms are common as are rooms (though they usually place multiple beds in a single room).</t>
  </si>
  <si>
    <t>Pony</t>
  </si>
  <si>
    <t>Common Lore (DC 15)</t>
  </si>
  <si>
    <t xml:space="preserve"> 5-10 gp each (Guild)</t>
  </si>
  <si>
    <t>Magnifying glasses</t>
  </si>
  <si>
    <t>Baths are usually still extra.</t>
  </si>
  <si>
    <t>Poisonous Snake</t>
  </si>
  <si>
    <t xml:space="preserve"> 1 cp/board (2 × 4 × 8 long) and 2 cp/bar (4 ×4 × 8 long) to 1 sp/board and 12 sp/bar depending ontype and condition; prices will vary with nonstandardsizes</t>
  </si>
  <si>
    <t>2P</t>
  </si>
  <si>
    <t>Sleeping accommodations are old straw mattresses on rope-supported bunks, mostly clean.</t>
  </si>
  <si>
    <t>Modest</t>
  </si>
  <si>
    <t>Panther</t>
  </si>
  <si>
    <t> 70  (full and proper assortment; fine tempering is required)</t>
  </si>
  <si>
    <t>Cloth</t>
  </si>
  <si>
    <t xml:space="preserve"> 1 sp per man per hour, 2 sp perman per hour if cargo is dangerous (Guild)</t>
  </si>
  <si>
    <t>Common rooms are most common, and private rooms unlikely to be offered.</t>
  </si>
  <si>
    <t>Owl</t>
  </si>
  <si>
    <t> 5cp</t>
  </si>
  <si>
    <t>Signal whistle</t>
  </si>
  <si>
    <t xml:space="preserve"> 3 gp/suit, plus materials (Guild)</t>
  </si>
  <si>
    <t>Fairly dirty.</t>
  </si>
  <si>
    <t>Sealing wax</t>
  </si>
  <si>
    <t xml:space="preserve"> 3 cp/trip (if guid-ing, use Guiding entry) (Guild)</t>
  </si>
  <si>
    <t>Baths are never included in the basic prices, if they're available at all.</t>
  </si>
  <si>
    <t>Mastiff</t>
  </si>
  <si>
    <t>Scale, merchant's</t>
  </si>
  <si>
    <t xml:space="preserve"> 10 gp/page (includes materials) (Guild)</t>
  </si>
  <si>
    <t>Vial of basic poison</t>
  </si>
  <si>
    <t>98-99</t>
  </si>
  <si>
    <t>1P</t>
  </si>
  <si>
    <t>Sleeping accommodations are thin, dirty mattresses, probably bug-infested.</t>
  </si>
  <si>
    <t> 10/50' length</t>
  </si>
  <si>
    <t>Silk braided cord</t>
  </si>
  <si>
    <t xml:space="preserve"> professional witness, assistance of: 10 gp per day (dou-ble if hired to state against charges of severe crimes),payable in advance</t>
  </si>
  <si>
    <t>Trinket (roll on the Trinkets table in chapter 5 of the Player’s Handbook) Vial of perfume or cologne</t>
  </si>
  <si>
    <t>95-97</t>
  </si>
  <si>
    <t>Accommodation (Pipes)</t>
  </si>
  <si>
    <t>Jackal</t>
  </si>
  <si>
    <t> 1/50' length</t>
  </si>
  <si>
    <t>Thin black waxed hempen cord</t>
  </si>
  <si>
    <t xml:space="preserve"> 2 sp/garment while you wait, 1 sp/garmentovernight (Guild)</t>
  </si>
  <si>
    <t>Tiny box of tobacco or snuff</t>
  </si>
  <si>
    <t>93-94</t>
  </si>
  <si>
    <t>The food is remarkable, and its head cook (or "chef" in the Cormyrean fashion) is likely well-known in the community at least. Banquets are among the kinds of food served, with complex and nuanced preparation, served in embarrassing plenitude.</t>
  </si>
  <si>
    <t>Hyena</t>
  </si>
  <si>
    <t xml:space="preserve"> 4 cp (hand clay lamp) to 50 gp (waterproof lantern)(Guild)</t>
  </si>
  <si>
    <t>Lamps</t>
  </si>
  <si>
    <t>91-92</t>
  </si>
  <si>
    <t>5A</t>
  </si>
  <si>
    <t>The drink is divine: common drinks are powerful and heady, the hard liquors are enlivening and rich-flavored, and the wines are complex and potent.</t>
  </si>
  <si>
    <t>Renowned</t>
  </si>
  <si>
    <t> 2-4 sp (varying with design)</t>
  </si>
  <si>
    <t>Metal Nib</t>
  </si>
  <si>
    <t xml:space="preserve"> 3 sp for a 2 ounce bottle, or 1 gp/flask (as perPlayers Handbook), or 10 gp/small key (sealed with tar)</t>
  </si>
  <si>
    <t>Lamp oil</t>
  </si>
  <si>
    <t>The Code Legal written on a folded scroll</t>
  </si>
  <si>
    <t>89-90</t>
  </si>
  <si>
    <t>The food is quite memorable, and often the establishment has a signature meal of some kind. Even the poorer fare here is quite good.</t>
  </si>
  <si>
    <t> 2 cp each</t>
  </si>
  <si>
    <t>Quill</t>
  </si>
  <si>
    <t xml:space="preserve"> varies widely according to value of materials, fromcostume jewelry employing much brass, at 2-4 cp perpiece, to elaborate pectorals worth up to 400,000 gp(Guild); many Waterdhavians wear rings or belt bucklesof worked gold worth 2-4 gp</t>
  </si>
  <si>
    <t>String of 2d6 taols (brass coins worth 2 gp each in Waterdeep)</t>
  </si>
  <si>
    <t>87-88</t>
  </si>
  <si>
    <t>4A</t>
  </si>
  <si>
    <t>The drink is delightful: common drinks are rich and likely unique, memorable brews, hard liquors are finely crafted, and the wines are usually expensive and poured from bottles rather than decanters or pitchers.</t>
  </si>
  <si>
    <t xml:space="preserve"> sold by the 2 ounce bottle, 10 sp-4 gp per bottleaccording to ingredients, such as gilding pigments;always includes bottle (Guild)</t>
  </si>
  <si>
    <t>String of ld4 harbor moons (platinum and-electrum coins worth 50 gp each in Waterdeep)</t>
  </si>
  <si>
    <t>84-86</t>
  </si>
  <si>
    <t>The food is good, with portions that won't leave a patron hungry, and well-prepared and -seasoned besides.</t>
  </si>
  <si>
    <t>Goat</t>
  </si>
  <si>
    <t> 4 sp/sheet, up to 2  for very large sheets</t>
  </si>
  <si>
    <t>Parchment, vellum</t>
  </si>
  <si>
    <t xml:space="preserve"> see Horses, shoeing (value of a used/foundshoe is 1 cp to 3 cp, based on size and condition)</t>
  </si>
  <si>
    <t>Horseshoes</t>
  </si>
  <si>
    <t>3A</t>
  </si>
  <si>
    <t>The drink is worth having: common drinks are hearty and flavorful, hard liquors are smoother, and the wines are full-bodied and complement the meals well.</t>
  </si>
  <si>
    <t>Decent</t>
  </si>
  <si>
    <t>Giant Weasel</t>
  </si>
  <si>
    <t> 2 sp/sheet, up to 1 for very large sheets</t>
  </si>
  <si>
    <t>Parchment, average</t>
  </si>
  <si>
    <t xml:space="preserve"> 1 gp to 3 gp/night (includes night watch,feeding, watering, cleaning, and rubdown, exercise ifnecessary) (Guild)</t>
  </si>
  <si>
    <t>Horses, stabling</t>
  </si>
  <si>
    <t>Spool of thread</t>
  </si>
  <si>
    <t>81-82</t>
  </si>
  <si>
    <t>The food is simple, but filling and unlikely to offend the senses.</t>
  </si>
  <si>
    <t>Giant Spider</t>
  </si>
  <si>
    <t> 2 cp/sheet</t>
  </si>
  <si>
    <t>Scrip or Rag-paper</t>
  </si>
  <si>
    <t xml:space="preserve"> 1 gp per shoe (includes making or fitting and shoeing) (Guild)</t>
  </si>
  <si>
    <t>Horses, shoeing</t>
  </si>
  <si>
    <t>79-80</t>
  </si>
  <si>
    <t>2A</t>
  </si>
  <si>
    <t>The drink is uninspired: common drinks are alright, hard liquors still burn going down, and the wines are basic cooking and table wines.</t>
  </si>
  <si>
    <t>Mediocre</t>
  </si>
  <si>
    <t>Giant Hyena</t>
  </si>
  <si>
    <t xml:space="preserve"> 1 cp (fishhook) to 4 gp (grappling or meat) (Guild)</t>
  </si>
  <si>
    <t>Hooks, metal</t>
  </si>
  <si>
    <t>Smoking pipe</t>
  </si>
  <si>
    <t>77-78</t>
  </si>
  <si>
    <t>The food is barely edible, likely consisting of pots of mush that simply have new ingredients added to them daily, cooking them down into a hot, unrecognizable mess that is edible and nourishing, if just barely.</t>
  </si>
  <si>
    <t>Giant Goat</t>
  </si>
  <si>
    <t> 25  in nine days, delivery to Waterdeep address included; rush jobs 18 . Cost may increase if map unusually large (Guild)</t>
  </si>
  <si>
    <t xml:space="preserve"> 5 cp to 8 gp/dry ounce (saffron is 40 gp/dry ounce)</t>
  </si>
  <si>
    <t>Silk handkerchief</t>
  </si>
  <si>
    <t>75-76</t>
  </si>
  <si>
    <t>1A</t>
  </si>
  <si>
    <t>The drink is abhorrent: common drinks are like muddy water, hard liquors are burning rotgut and the wines are more like vinegars.</t>
  </si>
  <si>
    <t>Swill</t>
  </si>
  <si>
    <t>Giant Eagle</t>
  </si>
  <si>
    <t> 5-10  each (Guild)</t>
  </si>
  <si>
    <t xml:space="preserve"> metal work (latches, hinges, needles, spikes) sold by weight, usually 1 cp per ounce (Guild)</t>
  </si>
  <si>
    <t>Hardware</t>
  </si>
  <si>
    <t>Signet ring</t>
  </si>
  <si>
    <t>73-74</t>
  </si>
  <si>
    <t>Provender (Pints)</t>
  </si>
  <si>
    <t>Giant Boar</t>
  </si>
  <si>
    <t> 5-7 , or 16-20  for non-fading (reds and metallics at the upper end of cost)</t>
  </si>
  <si>
    <t>Colors</t>
  </si>
  <si>
    <t xml:space="preserve"> 2 cp by day, 4 cp by night (Guild)</t>
  </si>
  <si>
    <t>Saltshaker or pepper mill</t>
  </si>
  <si>
    <t>71-72</t>
  </si>
  <si>
    <t>Accommodations are usually 7-8 cp for a space in the common room, and 4-10 sp for a bed (possibly slightly more if the bed is the only one in a room).</t>
  </si>
  <si>
    <t>Giant Bat</t>
  </si>
  <si>
    <t> 2 , or 8  for non-fading</t>
  </si>
  <si>
    <t>Plain Black</t>
  </si>
  <si>
    <t xml:space="preserve"> 33-99 gp, plus cost of materials and perhaps gems, provided or selected by client (Guild)</t>
  </si>
  <si>
    <t>Ring or earring worth 250 gp</t>
  </si>
  <si>
    <t>A small meal is usually 6-8 cp/meal, larger meals may run up to 2-4 sp/meal and kingly meals usually cost 8-10 sp/meal.</t>
  </si>
  <si>
    <t>Giant Badger</t>
  </si>
  <si>
    <t xml:space="preserve"> 4 cp for 4-inch-square pane to 6 gp for a 4-foot-square pane (Guild); for blown vessels, see Bottles</t>
  </si>
  <si>
    <t>Glass</t>
  </si>
  <si>
    <t>Ring or earring worth 25 gp</t>
  </si>
  <si>
    <t>67-69</t>
  </si>
  <si>
    <t>Common drinks are usually 7-10 cp/tankard, hard liquor is 8-10 sp/handglass and wine and liqueurs are 5-8 sp/tallglass. They are likely to have specialized vintages costing 1 gp or more per serving, as well.</t>
  </si>
  <si>
    <t>Flying Snake</t>
  </si>
  <si>
    <t xml:space="preserve"> 4 </t>
  </si>
  <si>
    <t>Grappling or Meat</t>
  </si>
  <si>
    <t xml:space="preserve"> 1 sp to 15 gp per piece, depending onsize, workmanship, and materials used; most normalchairs, standing shelves, and plain tables cost about 2-4gp each (Guild)</t>
  </si>
  <si>
    <t>Pouch of 20 sling bullets</t>
  </si>
  <si>
    <t>65-66</t>
  </si>
  <si>
    <t>5C</t>
  </si>
  <si>
    <t>Costs are included in an Wealthy Lifestyle or better.</t>
  </si>
  <si>
    <t>Extravagant</t>
  </si>
  <si>
    <t>Fishhook</t>
  </si>
  <si>
    <t xml:space="preserve"> 1 cp to 12 cp per fish, depending onspecies, sizes, and condition</t>
  </si>
  <si>
    <t>Pouch of herbs</t>
  </si>
  <si>
    <t>63-64</t>
  </si>
  <si>
    <t>Accommodations are usually 5-6 cp for a space in the common room, and 1-3 sp for a bed (possibly slightly more if the bed is the only one in a room).</t>
  </si>
  <si>
    <t>Eagle</t>
  </si>
  <si>
    <t xml:space="preserve"> 5 sp to 1 gp/face cord (known in Waterdeep as aStand), ranging according to the type and dryness ofwood, and difficulty of procuring it (i.e. higher in deep-est winter)</t>
  </si>
  <si>
    <t>Silver-tongued: +100gp; bearer gains +1 to Charisma (Persuasion) checks.</t>
  </si>
  <si>
    <t>Pouch containing 3 sp and 10 gp</t>
  </si>
  <si>
    <t>61-62</t>
  </si>
  <si>
    <t>A small meal is usually 5-6 cp/meal, larger meals may run up to 1-2 sp/meal and kingly meals usually cost 3-5 sp/meal.</t>
  </si>
  <si>
    <t>Direwolf</t>
  </si>
  <si>
    <t>Healer's Kit</t>
  </si>
  <si>
    <t xml:space="preserve"> 10 gp perbuilding, regardless of success (Guild)</t>
  </si>
  <si>
    <t>Shiftweave: Combined cost of outfits (up to five) +25gp</t>
  </si>
  <si>
    <t>Pouch containing 2 cp, 4 sp, and 5 gp</t>
  </si>
  <si>
    <t>59-60</t>
  </si>
  <si>
    <t>Common drinks are usually 5 cp/tankard, hard liquor is 3-5 sp/handglass and wine and liqueurs are 3-4 sp/tallglass.</t>
  </si>
  <si>
    <t>Cat</t>
  </si>
  <si>
    <t> 7 /wagonload</t>
  </si>
  <si>
    <t>Fish or Bone Meal</t>
  </si>
  <si>
    <t xml:space="preserve"> 5 gp/wagonload (manure), 7 gp/wagonload (fishor bone meal) (Guild)</t>
  </si>
  <si>
    <t>Fertilizer</t>
  </si>
  <si>
    <t>Glamerweave: +100gp to garment or outfit cost; causes exotic minor illusions to be part of the garment's make-up.</t>
  </si>
  <si>
    <t>Pouch containing 7 cp, 5 sp, and 2 gp</t>
  </si>
  <si>
    <t>57-58</t>
  </si>
  <si>
    <t>4C</t>
  </si>
  <si>
    <t>Costs are included in a Comfortable Lifestyle or better.</t>
  </si>
  <si>
    <t>Spendy. </t>
  </si>
  <si>
    <t>Camel</t>
  </si>
  <si>
    <t> 5 /wagonload</t>
  </si>
  <si>
    <t>Manure</t>
  </si>
  <si>
    <t xml:space="preserve"> 2 cpper trip per person carried, plus an additional 1 cp perpassenger if any accompanying luggage, pets, or goodsare not wholly carried by the passenger (Guild)</t>
  </si>
  <si>
    <t>Focal: +100gp; Wizards, sorcerers, and warlocks may use the item as an arcane focus.</t>
  </si>
  <si>
    <t>Pouch containing 15 cp, 3 sp, and 1 gp</t>
  </si>
  <si>
    <t>55-56</t>
  </si>
  <si>
    <t>Accommodations are usually 3-4 cp for a space in the common room, and 5-8 cp for a bed (possibly slightly more if the bed is the only one in a room).</t>
  </si>
  <si>
    <t>Brown Bear</t>
  </si>
  <si>
    <t xml:space="preserve"> 2 gp per man per day (or part of day) plusmaterials, plus 10 gp/day crew head fee (Guild)</t>
  </si>
  <si>
    <t>Discerning: +100gp; bearer gains +1 to Wisdom (Insight) checks.</t>
  </si>
  <si>
    <t>Pouch containing 11 cp and 1 sp</t>
  </si>
  <si>
    <t>53-54</t>
  </si>
  <si>
    <t>• Seals: 12gp for each design or likeness; requires Herald's affidavit</t>
  </si>
  <si>
    <t>A small meal is usually 2-4 cp/meal, larger meals may run up to 5-8 cp/meal and kingly meals usually cost 1-3 sp/meal.</t>
  </si>
  <si>
    <t>Boar</t>
  </si>
  <si>
    <t> 1-8 /bottle (includes bottle, contents yield 3-6 doses, usually 4) (Guild)</t>
  </si>
  <si>
    <t>Drugs, medicinal</t>
  </si>
  <si>
    <t xml:space="preserve"> 5 sp to 10 gp/bolt, depending on complexity and difficulty of desired result (Guild)</t>
  </si>
  <si>
    <t>Diplomatic: +100gp; bearer may speak, read, and write a language.</t>
  </si>
  <si>
    <t>Pouch containing 6 cp</t>
  </si>
  <si>
    <t>51-52</t>
  </si>
  <si>
    <t>2sp</t>
  </si>
  <si>
    <t>Untrained</t>
  </si>
  <si>
    <t>• Sealing Wax: 5sp-2gp (based on color)</t>
  </si>
  <si>
    <t>Common drinks are usually 3 cp/tankard, hard liquor is 1-3 sp/handglass and wine and liqueurs are 1-2 sp/tallglass.</t>
  </si>
  <si>
    <t>Black Bear</t>
  </si>
  <si>
    <t> 7 /bolt, fine spun but undyed (Guild)</t>
  </si>
  <si>
    <t xml:space="preserve"> medicinal: 1-8 gp/bottle (includes bottle, contentsyield 3-6 doses, usually 4) (Guild)</t>
  </si>
  <si>
    <t>Drugs</t>
  </si>
  <si>
    <t>Clothes of mending: Outfit +100gp; See Xanathar's Guide to Everything.</t>
  </si>
  <si>
    <t>Potion of healing in a vial</t>
  </si>
  <si>
    <t>49-50</t>
  </si>
  <si>
    <t>Skilled</t>
  </si>
  <si>
    <t>• Pens: quill (2cp ea), metal nib (2-4sp, depending on design)</t>
  </si>
  <si>
    <t>3C</t>
  </si>
  <si>
    <t>Costs are included in a Modest Lifestyle or better.</t>
  </si>
  <si>
    <t>Fairly priced</t>
  </si>
  <si>
    <t>Baboon</t>
  </si>
  <si>
    <t> 5 sp to 10 /bolt, depending upon materials, demand, imported or local (Guild)</t>
  </si>
  <si>
    <t>Non-Wool</t>
  </si>
  <si>
    <t xml:space="preserve"> many prices, many methods; most whocan afford it purchase clerical magic</t>
  </si>
  <si>
    <t>Cloak of many fashions: 100gp. See Xanathar's Guide to Everything.</t>
  </si>
  <si>
    <t>Pocket mirror</t>
  </si>
  <si>
    <t>47-48</t>
  </si>
  <si>
    <t>Hireling (per day)</t>
  </si>
  <si>
    <t>• Paper (12" x 20"): scrip (2cp/sheet), ragpaper (2cp/sheet), parchment, average (2sp/sheet, up to 1gp for very large sheets), parchment, vellum (4sp/sheet, up to 2gp for very large sheets)</t>
  </si>
  <si>
    <t>Accommodations are usually 2-3 cp for a space in the common room, and 4-6 cp for a bed (possibly slightly more if the bed is the only one in a room).</t>
  </si>
  <si>
    <t>Ape</t>
  </si>
  <si>
    <t xml:space="preserve"> 4-8 gp, depending on size (plus enspellingfee)</t>
  </si>
  <si>
    <t>Crystal balls</t>
  </si>
  <si>
    <t>Cloak of billowing: 100gp. See Xanathar's Guide to Everything.</t>
  </si>
  <si>
    <t>Notebook of names and addresses</t>
  </si>
  <si>
    <t>45-46</t>
  </si>
  <si>
    <t xml:space="preserve">Messenger </t>
  </si>
  <si>
    <t>• Ink (2oz bottles): plain black (2gp), plain black non-fading (8gp), colors (5-7gp), colors, nonfading (16-20gp), spell (75gp)</t>
  </si>
  <si>
    <t>A small meal is usually 1-3 cp/meal, and larger meals may run up to 4-5 cp/meal.</t>
  </si>
  <si>
    <t>Handling Req</t>
  </si>
  <si>
    <t>Mount</t>
  </si>
  <si>
    <t> 1 cp/piece, or 1sp/dozen</t>
  </si>
  <si>
    <t>Chalk</t>
  </si>
  <si>
    <t>Business Goods</t>
  </si>
  <si>
    <t xml:space="preserve"> 1 cp-6 cp per item, depending onglazing, size, complexity, and durability</t>
  </si>
  <si>
    <t>Cleansing stone: 100gp. Anyone touching stone and using an action is immediately cleaned in body and garments of all dirt and grime.</t>
  </si>
  <si>
    <t>Necklace worth 250 gp</t>
  </si>
  <si>
    <t>2-4 cp</t>
  </si>
  <si>
    <t xml:space="preserve">Dray Coach </t>
  </si>
  <si>
    <t>• Forgery Kit: 15gp, but sold as a limner's kit</t>
  </si>
  <si>
    <t>Common drinks are usually 2 cp/tankard, hard liquor is 5-8 cp/handglass and wine and liqueurs are 4-6 cp/tallglass.</t>
  </si>
  <si>
    <t> 3-5 /yard</t>
  </si>
  <si>
    <t>Harbor or Gate</t>
  </si>
  <si>
    <t> 2-15 cp/garment (depending on amount of mater-ial, workmanship, materials used, style); secondhand: 2sp to 4 gp per garment if tailored, 2 cp to 10 cp if not</t>
  </si>
  <si>
    <t xml:space="preserve"> Off the rack</t>
  </si>
  <si>
    <t>Bardic: +100gp; bearer gains +1 to Charisma (Performance) checks.</t>
  </si>
  <si>
    <t>Necklace worth 25 gp</t>
  </si>
  <si>
    <t>41-43</t>
  </si>
  <si>
    <t xml:space="preserve">Fine (bottle) </t>
  </si>
  <si>
    <t>• Covers: leather, basic (–), leather, decorative (+10gp, +20gp, +40gp), leather, fine (+20gp, +40gp, +80gp), cloth (–), wood, basic (–), wood, decorative (+10gp, +15gp, +30gp), wood, fine (+12gp, +25gp, +50gp), metals, decorative (+18gp, +35gp, +70gp), metals, fine (+50gp, +75gp, +100gp)</t>
  </si>
  <si>
    <t>2C</t>
  </si>
  <si>
    <t>Costs are included in a Poor Lifestyle or better.</t>
  </si>
  <si>
    <t>Inexpensive</t>
  </si>
  <si>
    <t> 1 /yard</t>
  </si>
  <si>
    <t>Ornamental</t>
  </si>
  <si>
    <t xml:space="preserve"> 5-20 gp/garment (Guild) Off the rack: 2-15 cp/garment (depending on amount of mater-</t>
  </si>
  <si>
    <t>Clothing, tailored new</t>
  </si>
  <si>
    <t>Arcane: +100gp; bearer may cast a wizard cantrip; must complete a short rest before using ability again.</t>
  </si>
  <si>
    <t>Letter in a sealed envelope</t>
  </si>
  <si>
    <t>39 40</t>
  </si>
  <si>
    <t>Common (pitcher)</t>
  </si>
  <si>
    <t>• Calligrapher's Supplies: 10gp</t>
  </si>
  <si>
    <t>Accommodations are usually 1-2 cp for a space in the common room, and 3-5 cp for a bed (possibly slightly more if the bed is the only one in a room).</t>
  </si>
  <si>
    <t xml:space="preserve"> 5 sp to 10 gp per bolt, depending uponmaterials, demand, imported or local (Guild) (does notinclude Wool; q.v.)</t>
  </si>
  <si>
    <t>Cloth, new-woven</t>
  </si>
  <si>
    <t>Enchanted Goods</t>
  </si>
  <si>
    <t>Laundry ticket</t>
  </si>
  <si>
    <t>37-38</t>
  </si>
  <si>
    <t>• Books: Pages: quarto (10gp per 100pg), octavo (5gp per 100pg), folio (50gp per 100pg), plus covers</t>
  </si>
  <si>
    <t>A small meal is usually 1-2 cp/meal, and larger meals may run up to 2-3 cp/meal.</t>
  </si>
  <si>
    <t>2 sp</t>
  </si>
  <si>
    <t>Valet/lackey</t>
  </si>
  <si>
    <t> 1 (for map or scroll)</t>
  </si>
  <si>
    <t>Case</t>
  </si>
  <si>
    <t xml:space="preserve"> 10 sp-1 gp/chimney (wealthy arecharged more)</t>
  </si>
  <si>
    <t>Traveler's Outfit: 1-3 gp</t>
  </si>
  <si>
    <t>Key</t>
  </si>
  <si>
    <t>35-36</t>
  </si>
  <si>
    <t>3 sp</t>
  </si>
  <si>
    <t>Meat, chunk</t>
  </si>
  <si>
    <t>The Stationers' Guild</t>
  </si>
  <si>
    <t>Common drinks are usually 1 cp/tankard, hard liquor is 2 cp/handglass and wine and liqueurs are 2 cp/tallglass.</t>
  </si>
  <si>
    <t>Teamster</t>
  </si>
  <si>
    <t>Bucket</t>
  </si>
  <si>
    <t xml:space="preserve"> 1 gp/yard (ornamental) to 5 gp/yard (harbor orgate) depending on size and strength (weight andmethod of joining links) (Guild)</t>
  </si>
  <si>
    <t>Robes: 1gp for basic, or 5-25gp for fine</t>
  </si>
  <si>
    <t>Holy symbol</t>
  </si>
  <si>
    <t>33-34</t>
  </si>
  <si>
    <t>2gP</t>
  </si>
  <si>
    <t>1C</t>
  </si>
  <si>
    <t>Costs are included in a Squalid Lifestyle or better.</t>
  </si>
  <si>
    <t>Very inexpensive</t>
  </si>
  <si>
    <t>4 sp*</t>
  </si>
  <si>
    <t>Smith</t>
  </si>
  <si>
    <t>Block and Tackle</t>
  </si>
  <si>
    <t xml:space="preserve"> 25 gp to 60 gp depending on sizeall have twowheels (plus a spare underneath), an open carrying bed,and trails for beasts; the more ornate have a seat for thedriver, removable sides, etc. (Guild)</t>
  </si>
  <si>
    <t>Purse on straps: 5sp</t>
  </si>
  <si>
    <t>Gemstone worth 500 gp</t>
  </si>
  <si>
    <t>8 sp</t>
  </si>
  <si>
    <t>Cost (Coins)</t>
  </si>
  <si>
    <t>Scribe</t>
  </si>
  <si>
    <t xml:space="preserve"> 1 cp for a half-hour or less ride anywherewithin city walls, in an open trotting-cart (and up, forbetter conveyance) (Guild)</t>
  </si>
  <si>
    <t>Pouch with toggle fastening: 1gp</t>
  </si>
  <si>
    <t>Gemstone worth 100 gp</t>
  </si>
  <si>
    <t>5 sp</t>
  </si>
  <si>
    <t>The various nightlife establishments are given rankings based on the quality of drink, opulence of accommodations and just how pricey it all is.</t>
  </si>
  <si>
    <t xml:space="preserve"> 2 sp each (Guild), used: 1-3cp (for nobles stubs; i.e. ends)</t>
  </si>
  <si>
    <t>Candles, scented and colored</t>
  </si>
  <si>
    <t>Pocket: 2sp - 2gp, depending on quality of garment to be added to</t>
  </si>
  <si>
    <t>Gemstone worth 50 gp</t>
  </si>
  <si>
    <t>28-30</t>
  </si>
  <si>
    <t>Ranking Systems</t>
  </si>
  <si>
    <t>Porter</t>
  </si>
  <si>
    <t xml:space="preserve"> 1 gp per man per day, plus 5 gp for a surveyor-chartist, plus 5 gp for a Guild engineer plus materials plus 10 gp/day crew needs fee (Guild). See also Lum-ber. (does not include Excavations, q.v.)</t>
  </si>
  <si>
    <t>Wood</t>
  </si>
  <si>
    <t>Fine Gown: 30-100 gp, not including precious materials and gems</t>
  </si>
  <si>
    <t>Gemstone worth 10 gp</t>
  </si>
  <si>
    <t>25-27</t>
  </si>
  <si>
    <t>6 cp</t>
  </si>
  <si>
    <t>6 sp</t>
  </si>
  <si>
    <t>Mercenary leader</t>
  </si>
  <si>
    <t>If something is in great demand and short supply, prices rise.If there is a glut, prices fall.If a guild is involved in the price-setting, that is mentioned at the end of the entry (independent operators usually undercut the Guild by 5-10% unless their product is in such demand that they need not compete with guild prices).Prices for unusual services - bounty hunting, for example, or for the sale of monsters and monster eggs or youngare not given herein.</t>
  </si>
  <si>
    <t xml:space="preserve"> 10 gp/day per Guild workman and 3 gp/day per assistant plus 10 gp daily crew expenses fee, plus materi-als (Guild). See also Stone.</t>
  </si>
  <si>
    <t>Fine Outfit: 5-15 gp</t>
  </si>
  <si>
    <t>Flute</t>
  </si>
  <si>
    <t>23-24</t>
  </si>
  <si>
    <t>3 cp</t>
  </si>
  <si>
    <t>Squalid</t>
  </si>
  <si>
    <t>4 sp</t>
  </si>
  <si>
    <t>Mercenary horseman</t>
  </si>
  <si>
    <t>PRICING</t>
  </si>
  <si>
    <t>Building (including repairs or additions)</t>
  </si>
  <si>
    <t>Costume: 2-15 gp</t>
  </si>
  <si>
    <t>1 d4 dice</t>
  </si>
  <si>
    <t>21-22</t>
  </si>
  <si>
    <t>Meals (per day)</t>
  </si>
  <si>
    <t>Mercenary</t>
  </si>
  <si>
    <t xml:space="preserve"> 1-4 cp/loaf (depending on size, quality)/waybread (older, hard baked): 2 cp/loaf</t>
  </si>
  <si>
    <t>Common Outfit: 2-15 sp</t>
  </si>
  <si>
    <t>Deck of playing cards</t>
  </si>
  <si>
    <t>19-20</t>
  </si>
  <si>
    <t>4gP</t>
  </si>
  <si>
    <t>3 sp*</t>
  </si>
  <si>
    <t>Mason/craftsman</t>
  </si>
  <si>
    <t xml:space="preserve"> average price 2 sp (increases with size, finer workmanship, materials) (Guild)</t>
  </si>
  <si>
    <t>Goods</t>
  </si>
  <si>
    <t>Component pouch</t>
  </si>
  <si>
    <t>17-18</t>
  </si>
  <si>
    <t>50 pounds</t>
  </si>
  <si>
    <t>Per Day</t>
  </si>
  <si>
    <t>Hireling</t>
  </si>
  <si>
    <t xml:space="preserve"> average price 2 cp (increases with size, finer workmanship, materials)</t>
  </si>
  <si>
    <t>Comb or brush</t>
  </si>
  <si>
    <t>15-16</t>
  </si>
  <si>
    <t>25 pounds</t>
  </si>
  <si>
    <t>Maid</t>
  </si>
  <si>
    <t> 50  per 100 bound pages + cover (500 pages maximum)</t>
  </si>
  <si>
    <t xml:space="preserve"> new: 1 gp per bottle, matching sets; 3-6 cp per bottle, odd bottles (Guild)/secondhand 1 or 2 cp</t>
  </si>
  <si>
    <t>A Cut Above Clothiers</t>
  </si>
  <si>
    <t>Candle</t>
  </si>
  <si>
    <t>13-14</t>
  </si>
  <si>
    <t>5sp</t>
  </si>
  <si>
    <t>10 pounds</t>
  </si>
  <si>
    <t>Limner</t>
  </si>
  <si>
    <t> 5  per 100 bound pages + cover (200 pages maximum)</t>
  </si>
  <si>
    <t xml:space="preserve"> 5 sp to 20 sp (markets)</t>
  </si>
  <si>
    <t>Secondhand boots</t>
  </si>
  <si>
    <t>Brass shears</t>
  </si>
  <si>
    <t>11-12</t>
  </si>
  <si>
    <t>1 SP</t>
  </si>
  <si>
    <t>1 pound</t>
  </si>
  <si>
    <t>Laborer</t>
  </si>
  <si>
    <t> 10  per 100 bound pages + cover (300 pages maximum)</t>
  </si>
  <si>
    <t xml:space="preserve"> new: 3 gp/repair: 5-15 sp (Guild) a bonus of up to 5 gp is customarily paid for immediate (same day) service.</t>
  </si>
  <si>
    <t>Inks: black ink, non-fading (8gp/bottle) • color ink, non-fading (15gp/bottle) • metallic ink, non-fading (25gp/bottle) • phantom ink (30gp/bottle) • spell inks (50gp/unit)</t>
  </si>
  <si>
    <t>Bracelet or anklet worth 250 gp</t>
  </si>
  <si>
    <t>10</t>
  </si>
  <si>
    <t>7cp</t>
  </si>
  <si>
    <t>gp</t>
  </si>
  <si>
    <t>Silver trade bars</t>
  </si>
  <si>
    <t>Entertainer/performer</t>
  </si>
  <si>
    <t>Blank books of parchment, used as ledgers and notebooks; double price for vellum (Guild)</t>
  </si>
  <si>
    <t>Book</t>
  </si>
  <si>
    <t xml:space="preserve"> 1 gp per day or portion of day spent on accounts (Guild)</t>
  </si>
  <si>
    <t>Household Goods: alchemical dye (5gp/bottle) • alchemical salt (15gp/10 dose pouch) • blazebane (20gp/vial) • campstones (5gp/5 stone pouch) • cleaning agents (1gp/bottle) • cleansewater (5gp/5 dose bottle) • drunkard's head remedy (1gp/5 dose packet) • froststone (25gp) • gruel pellet (20gp/30 pellet pouch) • sunrods (24gp/box of a dozen)</t>
  </si>
  <si>
    <t>Bracelet or anklet worth 25 gp</t>
  </si>
  <si>
    <t>07-09</t>
  </si>
  <si>
    <t>Inn stay (per day)</t>
  </si>
  <si>
    <t>nib</t>
  </si>
  <si>
    <t>Cook</t>
  </si>
  <si>
    <t>Artisan's Tools</t>
  </si>
  <si>
    <t xml:space="preserve"> wooden: 5 cp/cast metal: 15 gp, depending on size and tone (Guild)</t>
  </si>
  <si>
    <t>Elixirs: aqua salutem (60gp/3 dose bottle) • pain relief elixir (5gp/20 dose bottle) • sleep aid elixir (1gp/20 dose bottle)</t>
  </si>
  <si>
    <t>Bottle of ink</t>
  </si>
  <si>
    <t>05-06</t>
  </si>
  <si>
    <t>Cheese, hunk</t>
  </si>
  <si>
    <t>shard</t>
  </si>
  <si>
    <t>Clerk</t>
  </si>
  <si>
    <t> 2 (x)</t>
  </si>
  <si>
    <t>Abacus</t>
  </si>
  <si>
    <t xml:space="preserve"> (dark stout), full quaff: 2 sp; 1 barrel: 20 gp (Guild)</t>
  </si>
  <si>
    <t>Ejectives: acid (25gp/vial) • alchemist's fire (25gp/vial) • dazzler (20gp/pellet) • glowpowder (50gp/tube) • sleep gas (50gp/vial) • smoke bomb (25gp/bomb) • smokepowder (25gp/10oz) • smokesticks (30gp/packet of 6) • witchweed smokesticks (40gp/stick)</t>
  </si>
  <si>
    <t>Ball of twine</t>
  </si>
  <si>
    <t>03-04</t>
  </si>
  <si>
    <t>2cp</t>
  </si>
  <si>
    <t>Bread, loaf</t>
  </si>
  <si>
    <t>dragon</t>
  </si>
  <si>
    <t>Barrister</t>
  </si>
  <si>
    <t xml:space="preserve"> 24 cp depending on size, durability (Guild)</t>
  </si>
  <si>
    <t>Cosmetics: alchemical cosmetics kit (25gp) • hair dye (1gp/packet) • wrinkle remover ointment (2gp/jar)</t>
  </si>
  <si>
    <t>Bag of 20 caltrops</t>
  </si>
  <si>
    <t>01-02</t>
  </si>
  <si>
    <t>Banquet (per person)</t>
  </si>
  <si>
    <t>sun</t>
  </si>
  <si>
    <t>Architect/engineer</t>
  </si>
  <si>
    <t>Antitoxin (vial)</t>
  </si>
  <si>
    <t>Alchemical Goods</t>
  </si>
  <si>
    <t xml:space="preserve"> 5 sp to 5 gp, depending on size (Guild)</t>
  </si>
  <si>
    <t>Alchemical Metals: alchemical copper (50gp/lb) • alchemical gold (350gp/lb) • alchemical silver (250gp/lb)</t>
  </si>
  <si>
    <t>Pilfered ltem(s)</t>
  </si>
  <si>
    <t>Matched number</t>
  </si>
  <si>
    <t>D100</t>
  </si>
  <si>
    <t>4 cp</t>
  </si>
  <si>
    <t>Mug</t>
  </si>
  <si>
    <t>2 gp/nothing outside</t>
  </si>
  <si>
    <t>taol</t>
  </si>
  <si>
    <t>15 cp</t>
  </si>
  <si>
    <t>Animal tender/groom</t>
  </si>
  <si>
    <t>Alchemist's Fire (flask)</t>
  </si>
  <si>
    <t xml:space="preserve"> see Weapon-harness</t>
  </si>
  <si>
    <t>Baldric</t>
  </si>
  <si>
    <t>Gallon</t>
  </si>
  <si>
    <t>50 gp/30 gp outside</t>
  </si>
  <si>
    <t>harbor moon</t>
  </si>
  <si>
    <t>*If paid to create a a specific item, use item prices and working times instead. Price listed is for long-term retention of services. Prices do not include materials, tools, or weapons.</t>
  </si>
  <si>
    <t>1 gp*</t>
  </si>
  <si>
    <t>Acid (vial)</t>
  </si>
  <si>
    <t xml:space="preserve"> 1 sp to 10 sp (varies with quality)</t>
  </si>
  <si>
    <t>Ale, tankard</t>
  </si>
  <si>
    <t>Potions &amp; Notions</t>
  </si>
  <si>
    <t>Day to Day expenses</t>
  </si>
  <si>
    <t>Waterdeep honors all coinage, trade bars and electrum in 10-, 25- and 50-gold piece weights from throughout the Realms, as well as gems (which are traded as currency, rather than simple art objects, due to generations of dwarven influence).Toal (2gp): A square, flat brass coin issued and honored by the Lords' treasury. Very little value elsewhere.Harbor Moon (50 gp): Technically worth 25 taols, harbor moons are crafted of platinum inset with electrum, in the shape of a crescent with a hole cut into the center of its curve. Traditionally used for buying large amounts of cargo. Worth about 2 platinum outside Waterdeep.</t>
  </si>
  <si>
    <t>VALUE</t>
  </si>
  <si>
    <t>COIN</t>
  </si>
  <si>
    <t>In the brief summary below, prices are provided for items player  characters may well desire or require. DMs should use these as guidelines only, following certain strictures:l If something is in great demand and short supply, prices rise.l If there is a glut, prices fall.l If a guild is involved in the price-setting, that is men-tioned at the end of the entry (independent operators usually undercut the Guild by 5-10% unless their prod-uct is in such demand that they need not compete with guild prices).l Prices given within the Players Handbook and the DUNGEON MASTER Guide are considered to hold true, in general, for Waterdeep, and are not duplicatedhere unless special modifications apply.l Prices for unusual servicesbounty hunting, for exam-ple, or for the sale of monsters and monster eggs oryoungare not given herein, as it is recommended thata DM determine these on a case-by-case basis, role-play-ing all deal-making.</t>
  </si>
  <si>
    <t xml:space="preserve"> see Bookkeeping</t>
  </si>
  <si>
    <t>Accounting</t>
  </si>
  <si>
    <t>WATERDEEP COINAGE</t>
  </si>
  <si>
    <t>PRICE, GP</t>
  </si>
  <si>
    <t>ITEMS</t>
  </si>
  <si>
    <t>PRICES</t>
  </si>
  <si>
    <t>GOOD / SERVICE</t>
  </si>
  <si>
    <t>Average Prices for Goods &amp;Services in Waterdeep</t>
  </si>
  <si>
    <t>COST</t>
  </si>
  <si>
    <t>GOOD&amp;SERVICES</t>
  </si>
  <si>
    <t>Coins of Waterdeep</t>
  </si>
  <si>
    <t>MONTHLY REMEMBRANCES</t>
  </si>
  <si>
    <t>HOLIDAYS</t>
  </si>
  <si>
    <t>MONTH</t>
  </si>
  <si>
    <t>Seeing Justice: Monthly, on the 1st, Tyrrans pray to call forth a vision of a burning war hammer.</t>
  </si>
  <si>
    <t>TOTAL</t>
  </si>
  <si>
    <t>CHURCH / SOCIETY</t>
  </si>
  <si>
    <t>REGULARITY / MONTH</t>
  </si>
  <si>
    <t>DAY OF MONTH</t>
  </si>
  <si>
    <t>MISC1</t>
  </si>
  <si>
    <t>TYPE</t>
  </si>
  <si>
    <t>#</t>
  </si>
  <si>
    <t>Communion of Laughter: Monthly, on the 13th, Garl Glittergold's churches have various activities, ranging from prayer to joke-telling contests.</t>
  </si>
  <si>
    <t>Sunrise Service: Lathander. Welcoming rites to Lathander as the day begins.</t>
  </si>
  <si>
    <t>Daily</t>
  </si>
  <si>
    <t>REGULAR</t>
  </si>
  <si>
    <t>Night's Death: </t>
  </si>
  <si>
    <t>As the sun begins to rise, but has not yet crested the eastern horizon, the sky becomes colored a dim grey, and continues to lighten until dawn. Many folk - whether they are working fields or tending to shops - rise in the latter part of this time to begin tending to their duties for the day. Some, such as those who must work a few hours before others arise (such as bakers) are up when night's death is still young in the sky.</t>
  </si>
  <si>
    <t>Time of Day in the Realms</t>
  </si>
  <si>
    <t>Maiming: Monthly, on the 13th, Tyrrans sing loudly to conjure the vision of a mailed hand.</t>
  </si>
  <si>
    <t>Twilight Service: Lathander. Solemn rites asking Lathander to watch over his faithful as the night comes.</t>
  </si>
  <si>
    <t>Dawn</t>
  </si>
  <si>
    <t>This is the time of day when the sun rises, marked by the bells of the Spire in its loudest peals. This averages about 6 bells. In winter, this may happen as late in the day as halfway between the 7th and 8 bells, while summer sunrises can happen as early as the midpoint between the 4th and 5th bells. This is the time of day when most markets and shops open, though many workers have been there for a bell or two already.</t>
  </si>
  <si>
    <t>The Blinding: Monthly, on the 22nd day, Tyrrans conjure the image of tearful eyes.</t>
  </si>
  <si>
    <t>The Lady's Appeasement: Leira. A daily opportunity to offer sacrifices to Leira, praying that she avert her caprices, and bless those who engage in deceit or who attempt to see through deceit.</t>
  </si>
  <si>
    <t>Morning</t>
  </si>
  <si>
    <t>Once day has broken, the span of several hours between dawn and highsun.</t>
  </si>
  <si>
    <t>Great Clang: The tenth day of each tenday is sacred to Gaerdal Ironhand's church. Members come together to chant.</t>
  </si>
  <si>
    <t>Sunset Prayers: Mask. Rites in which worshipers kneel before altar to Mask. Worshipers offer coins to low-ranking clergy, low-ranking clergy offer them to high-ranking clergy, and the high priest offers a single coin to the most destitute of worshipers present.</t>
  </si>
  <si>
    <t>Mornfeast</t>
  </si>
  <si>
    <t>The first meal of the day.</t>
  </si>
  <si>
    <t>Talona festival: Every 12 days, clerics of Talona hold gatherings open to all, with music and the sale of poisons and cures.</t>
  </si>
  <si>
    <t>The Dusking: Myrkul. A rite to remind mortals how closely death walks, involving a floating skull onto which were sprinkled pinches of cremains and grave dirt, with each sacrifice marked by the tolling of a funereal bell.</t>
  </si>
  <si>
    <t>The middle of the daylight, when the sun is at its peak. This is most often the hour on either side of the 12 bells mark.</t>
  </si>
  <si>
    <t>The Binding: Oghma. One of the "Cornerstones of the Day," the Binding is a morning service in which the symbols of Oghma are written in the dirt, in ashes upon the altar, or on any other medium, which prayers are intoned.</t>
  </si>
  <si>
    <t>HighsunfeasT</t>
  </si>
  <si>
    <t> The second meal of the day.</t>
  </si>
  <si>
    <t>FULL MOON CEREMONIES</t>
  </si>
  <si>
    <t>The Covenant: Oghma. 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t>
  </si>
  <si>
    <t>Afternoon</t>
  </si>
  <si>
    <t>As the sun climbs down from its peak, and the day wanes. Frequently the hottest part of the day, as the sun has been in the sky the longest.</t>
  </si>
  <si>
    <t>* Clerics of Lolth sacrifice surface elves on nights of the full moon in any given month.</t>
  </si>
  <si>
    <t>Nightfall: Shar. 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t>
  </si>
  <si>
    <t>Dusk</t>
  </si>
  <si>
    <t>The dim-lit part of the day where the sun has dropped into the west, but has not yet dipped below the horizon proper. Most markets and shops begin to close up around this time of day.</t>
  </si>
  <si>
    <t>* Midnight Gambol: On a different night of the full moon each month, worshipers of Erevan Ilesere revel. Any who manage to find them can join in.</t>
  </si>
  <si>
    <t>Song of the Sword: Tempus. A rousing holy battle chant performed just after dark in temples, invoking Tempus' strength of arms through the night and unto the following day.</t>
  </si>
  <si>
    <t>Sunset</t>
  </si>
  <si>
    <t>The setting of the sun below the horizon. Winter sees this time of day come early, somewhere between the 4th and 5th bells close to the solstice; in contrast, this may linger until as late as after the 8th bell in summer.</t>
  </si>
  <si>
    <t>* Secrets of the Heart: Each full moon, Hanali Celanil's worshipers unveil artwork, sacrifice things of beauty, and feel more love and beauty.</t>
  </si>
  <si>
    <t>The Awakening: Tyr. Dawn invocation, followed by prayers, a short sermon or reading of wisdom, and closing anthem that is a gentle uplifting renewal of faith.</t>
  </si>
  <si>
    <t>Evening</t>
  </si>
  <si>
    <t>The early part of the evening, in which the warmth of the day often lingers a little, but the coolness of night has certainly begun to collect. Most folk return to their homes for the evening this time of night, or venture out to their favorite inn halls or taverns for an evening meal and time with their friends and family.</t>
  </si>
  <si>
    <t>* Sehanine Moonbow's faithful celebrate heavenly movements once a decade or so. They celebrate Lunar Hallowings with meditation monthly on the full moon.</t>
  </si>
  <si>
    <t>The Hammer at Highsun: Tyr. Highsun invocation, followed by prayers, a short sermon or reading of wisdom, and closing anthem that is a stirring, exultant expression of the church's vigilance and martial might.</t>
  </si>
  <si>
    <t>Evenfeast</t>
  </si>
  <si>
    <t>The last meal of the day.</t>
  </si>
  <si>
    <t>* Each full moon, worshipers of Baervan Wildwanderer join to dance and sacrifice.</t>
  </si>
  <si>
    <t>High Justice: Tyr. Evening invocation, followed by prayers, a short sermon or reading of wisdom, and closing anthem that is a a stern, proud celebration of Tyr's commandments and the temple's purpose.</t>
  </si>
  <si>
    <t>The midpoint of the night; like highsun, this usually comes round about the 12 bells mark of night.</t>
  </si>
  <si>
    <t>* The Cloaking: On the night of the full moon, Baravar Cloakshadow's followers offer up illusions of valuable items.</t>
  </si>
  <si>
    <t>The Remembrance of the Just Fallen: Tyr. Night invocation, followed by prayers, a short sermon or reading of wisdom, and closing anthem that is a haunting, softly changed reverence for those who have laid down their lives for justice, both inside and outside the faith.</t>
  </si>
  <si>
    <t>Moondark (or Night's Heart)</t>
  </si>
  <si>
    <t>Sometimes referred to as the "witch's hour", this time is the darkest part of the night. Most good honest folk have been abed for a while by now.</t>
  </si>
  <si>
    <t>* Earthrisings: On the full moon, followers of Urogalan join with families of the recently deceased for a funereal ritual.</t>
  </si>
  <si>
    <t>High Flow: Deep Sashelas. Celebrated at high tide with offerings and complex patterns swum in the waters. Joyous celebration emphasizing beauty, creativity, and artistry.</t>
  </si>
  <si>
    <t>elf</t>
  </si>
  <si>
    <t>* Festival of Strength: Every full moon, the faithful of Bahgtru meet to test their physical mettle, sometimes ending in death.</t>
  </si>
  <si>
    <t>Deep Ebb: Deep Sashelas. Celebrated at low tide with offerings and complex patterns swum in the waters. Grim, martial ceremoney emphasizing the remembrance of those who are lost and vigilance against the ever-present enemies of the Undersea.</t>
  </si>
  <si>
    <t>Feast of Love: Sune. Intimate gatherings of the faithful in which they recline on cushions and couches, eating bitelets and sipping liquers, while enjoying solitary dancers interspersed with readers of poetry and romantic prose. Such gatherings always break up into more private groups afterwards.</t>
  </si>
  <si>
    <t>Tendaily</t>
  </si>
  <si>
    <t>NEW MOON OBSERVANCES</t>
  </si>
  <si>
    <t>Seeing Justice (1st Day of Month): Tyr. Chanted prayers and thunderous hymns under the image of a gigantic warhammer that glows white.</t>
  </si>
  <si>
    <t>Monthly</t>
  </si>
  <si>
    <t>* During nights of the new moon, Vhaeraun worshipers on the surface hold sacred hunts and sacrifices.</t>
  </si>
  <si>
    <t>The Maiming (13th Day of Month): Tyr. Chanted prayers and thunderous hymns under the image of a hand surrounded by a nimbus of burning blood, and then tumbles away into darkness.</t>
  </si>
  <si>
    <t>* Deepstone Triad: Worshipers of Dumathoin gather to pulverize gems in his honor on nights of the new moon.</t>
  </si>
  <si>
    <t>The Blinding (22nd Day of Month): Tyr. Chanted prayers and thunderous hymns under the image of two eyes that burst into fountains of flaming tears until they have entirely spilled away. Afterwards, symbolic blindfolds of diaphanous damask are bound over the eyes of worshippers to remind them of Tyr's blindness.</t>
  </si>
  <si>
    <t>* Brandobaris' faithful tithe by burying recent loot in the best place they can on each new moon.</t>
  </si>
  <si>
    <t>Deepstone Triad (New Moon, plus Days Before and After): Dumathoin. Holy days in which the moon is thought to be a gemstone hidden in the earth. Gems and jewelry are sacrificed during this time.</t>
  </si>
  <si>
    <t>dwarf</t>
  </si>
  <si>
    <t>* The new moon is sacred to the followers of Gruumsh.</t>
  </si>
  <si>
    <t>Ringing the Anvil (Full or Crescent Moons): Moradin Soulforger. 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t>
  </si>
  <si>
    <t>* Luthic's worshipers celebrate orc fecundity on the new moon.</t>
  </si>
  <si>
    <t>Coin Day (Before and After a Full Moon): Vergadain. 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t>
  </si>
  <si>
    <t>* Chant in the Abiding Darkness: Items that once mattered a great deal to those who used to own them are dedicated to Shargaas on the new moon.</t>
  </si>
  <si>
    <t>Late'quor (Crescent Moon): Corellon Larethian. 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t>
  </si>
  <si>
    <t>Midnight Gambol (Full Moon): Erevan Ilesere. Celebration in a new, secret place each month, gained by word of mouth (though those clever enough to find it without being told are welcome). Often joined in revels by fey, and includes the sacrifice of beautiful objects (many stolen), dancing, wine, tale-telling and endless pranking.</t>
  </si>
  <si>
    <t>OPEN DATE MONTHLY FESTIVALS</t>
  </si>
  <si>
    <t>Secrets of the Heart (Full Moon): Hanali Celanil. 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t>
  </si>
  <si>
    <t>* Ritual of the Unseen Presence: Once each month, followers of Mask offer prayers and valuables.</t>
  </si>
  <si>
    <t>Lunar Hallowings (Full Moon): Sehanine Moonbow. Personal meditation, followed by communal entering into a trance state, followed by a freeform dance beneath the moon.</t>
  </si>
  <si>
    <t>* Grand Revel: The church of Sune has a great party once a month</t>
  </si>
  <si>
    <t>Hunter's Thanks (Full Moon): Solonor Thelandira. 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t>
  </si>
  <si>
    <t>* Monthly, Sheela Peryroyl's worshipers arrange nighttime festivals with nearby settlements. Everyone must bring food.</t>
  </si>
  <si>
    <t>Buying Grace : Abbathor. 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t>
  </si>
  <si>
    <t>Once a Year</t>
  </si>
  <si>
    <t>* Those looking to keep crocodiles away sacrifice animals to Sebek each month.</t>
  </si>
  <si>
    <t>The Splendarrsson: Dumathoin. Called for when dwarf-folk discover a major new lode of ore, a lost subterranean treasure cache, or something of the sort. Celebrated by a sacrifice of gems and jewelry to Dumathoin.</t>
  </si>
  <si>
    <t>Major Subterranean Discoveries</t>
  </si>
  <si>
    <t>The Foreshadowing (New Moon): Ibraundul. On cloud-covered nights of the new moon, worshippers of the dark Ibrandul emerge from their subterranean lairs to perform a rite which begins at midnight and promises to fulfill Ibrandul's promise to eventually envelop the Lands Above in utter darkness.</t>
  </si>
  <si>
    <t>The New Moon</t>
  </si>
  <si>
    <t>New Moon Revel: Selune. Open-air dances and prayers under the moonlight with sacrifices of wine poured out upon the altar.</t>
  </si>
  <si>
    <t>Thunder Blessing Day: This day is celebrated by many dwarven communities in thanks to Moradin for the Thunder Blessing. </t>
  </si>
  <si>
    <t>Full Moon Revel: Selune. Open-air dances and prayers under the moonlight with sacrifices of milk poured out upon the altar.</t>
  </si>
  <si>
    <t>The Full Moon</t>
  </si>
  <si>
    <t>Cold Counting Comfort: On Hammer 15th, Waukeen's clergy celebrates accounting.</t>
  </si>
  <si>
    <t>Grand Revel (Full Moon): Sune. A dusk-to-dawn party in which outsiders are invited, dancing and minstrelsry dominate and those of the faith seek converts with fun and an exhibition of the temple's beautiful or art objects.</t>
  </si>
  <si>
    <t>Divine Pageantry (Summer): Siamorphe. 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t>
  </si>
  <si>
    <t>MIDWINTER'S EVE CELEBRATIONS</t>
  </si>
  <si>
    <t>Daernuth (Every 12 days): Talona. 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t>
  </si>
  <si>
    <t>Rallying: On Midwinter Eve, worshipers of Deep Duerra commemorate victories from the last year and talk about what they will do next. There is hammering and chanting, and the head of an enemy whose lands will be conquered is passed through the gathering.</t>
  </si>
  <si>
    <t>Stormcall (Before a Storm, When a Storm is Desired): Umberlee. 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t>
  </si>
  <si>
    <t>The Graverending: Midwinter's Eve, clerics of Kiaransalee animate undead that seek to destroy their murderers for 24 hrs. or until their vengeance is complete.</t>
  </si>
  <si>
    <t>Cold Counting Comfort (Hammer 15th): Waukeen. A sacred time to tend to accounting and inventory duties.</t>
  </si>
  <si>
    <t>Putrescent Death: Self-aware creatures are sacrificed to Yurtrus, usually via pestilence.</t>
  </si>
  <si>
    <t>The Waterdhavian Social Season in Winter: Society The fierce Northern winters essentially shut the city down. 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t>
  </si>
  <si>
    <t>Midwinter is known officially as the High Festival of Winter. It is a feast where, traditionally, the lords of the land plan the year ahead, make and renew alliances, and send gifts of goodwill. To the commonfolk, this is Deadwinter Day, the midpoint of the worst of the cold.</t>
  </si>
  <si>
    <t>FESTIVAL</t>
  </si>
  <si>
    <t>MIDWINTER OCCASIONS</t>
  </si>
  <si>
    <t>The Longest Dance: Auril. The holiest night of the year to Aurilites, it is spent with a festival of ice-dancing the whole night through. It is a raucous and enjoyable festival, in which the faithful are supposed to enjoy themselves, and invite others to join them for the fun (and possible proselytizing).</t>
  </si>
  <si>
    <t>Midwinter: One of five seasonal holidays that tend to be celebrated across Faerun. </t>
  </si>
  <si>
    <t>Midwinter Gathering: Grumbar. 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t>
  </si>
  <si>
    <t>Midwinter Night, clerics of Auril hold a festival.</t>
  </si>
  <si>
    <t>Deliverance Unto Darkness: Ibrandul. Held on Midwinter's Eve, this ritual typically involves the sacrifice of a monstrous spider or some other creature or being intimately associated with Lolth. It culminates in the casting of strange spells that allow them to wander through the Underdark without light.</t>
  </si>
  <si>
    <t>Unveiling: Gargauth's worshipers offer bloody sacrifices on Midwinter.</t>
  </si>
  <si>
    <t>The Retreat: The Red Knight. Gathering of clergy and faithful to assemble in solemn ceremony to examine the previous year's campaigns. Strategies are discussed, battles analyzed, and the accumulated lore is integrated into the temple's teachings.</t>
  </si>
  <si>
    <t>Grumbar's clergy have a festival on Midwinter to set plans for the faith.</t>
  </si>
  <si>
    <t>The Dark Court Slaughter: Shevarash. A holy day in recognition of the Slaughter that is part of Shevarash's mythos, and vows of vengeance against the drow are sworn. Accompanied by a grim feast of bitter foods and plain spring water, with tales of the treachery of the drow and victories against them.</t>
  </si>
  <si>
    <t>Ritual of Pain and Purity: Loviatar's faithful dance amid objects that cause pain, while being whipped to go faster on Midwinter.</t>
  </si>
  <si>
    <t>Days of the Reverend Mother: Berronar Truesilver. 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t>
  </si>
  <si>
    <t>The Retreat: On Midwinter, followers of the Red Knight gather to review the last year's strategies.</t>
  </si>
  <si>
    <t>Rites of the Chancel Door: Gorm Gulthyn. 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t>
  </si>
  <si>
    <t>Shiallia's followers celebrate Midwinter; all are invited to celebrate with them.</t>
  </si>
  <si>
    <t>Masked Lord's Embrace: Midwinter Night, Vhaeraun's worshipers deprive their senses for a day of contemplation.</t>
  </si>
  <si>
    <t>The Rooting: Marthammor Duin. Holy day celebrating the reforging of ties to the mountain homelands.</t>
  </si>
  <si>
    <t>Midwinter Day: Followers of Berronar Truesilver revel beneath the earth.</t>
  </si>
  <si>
    <t>The Rebirth (Alturiak 9th): Marthammor Duin. Holy day celebrating the reemergence of dwarven wanderers from their mountain fastnesses.</t>
  </si>
  <si>
    <t>Midwinter Night: The faithful of Shevarash commemorate the fallen of the Dark Court Slaughter.</t>
  </si>
  <si>
    <t>Great Weave (Alturiak 20th): Waukeen. A celebration of cloth-making and weaving, with cloth woven during this month believed to be truly blessed. The Most Excellent Order of Weavers &amp; Dyers and the Order of Master Taylors, Glovers &amp; Mercers consider this a very important festival.</t>
  </si>
  <si>
    <t>Great Weave (Waukeen)</t>
  </si>
  <si>
    <t>Festival of the Star: Deep gnomes gather at an Underdark lake to see that they are remembered by Callarduran Smoothhands on Midwinter Night.</t>
  </si>
  <si>
    <t>The First Tide (When Ice in Harbor breaks): Umberlee. 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t>
  </si>
  <si>
    <t>The First Tide (Umberlee)</t>
  </si>
  <si>
    <t>Midwinter Night: Urdlen's faithful give blood sacrifice to avoid destruction.</t>
  </si>
  <si>
    <t>The Shattering (When Ice in Harbor Breaks): Valkur. Festival celebrating the shattering of the ice in harbor, commemorated by launching and naming one new ship, which sails around the harbor crewed by Valkuran clergy. Also features the unfurling of new sails that are blessed by the clergy.</t>
  </si>
  <si>
    <t>The Shattering (Valkur)</t>
  </si>
  <si>
    <t>Followers of Osiris tend to burial places on Midwinter.</t>
  </si>
  <si>
    <t>Song of Dawn (Ches 19th; Spring Equinox): Lathander. Praise-song that blends purely vocal harmonies and counter-harmonies of incredible complexity. Can be heard for blocks around echoing through the Spires of Morning.</t>
  </si>
  <si>
    <t>Song of Dawn (Lathander)</t>
  </si>
  <si>
    <t>First Feast (Ches 19th; Spring Equinox): Mielikki. Holy rituals and revels where the faithful of Mielikki are expected to enjoy the sensual pleasures of life and sing praises to the Lady in the forest.</t>
  </si>
  <si>
    <t>First Feast (Mielikki)</t>
  </si>
  <si>
    <t>The Rite of Pain &amp; Purity (Ches 19th; Spring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</si>
  <si>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The Rite of Pain &amp; Purity (Loviatar)</t>
  </si>
  <si>
    <t>Great Weave: On Alturiak 20th, Waukeen's clergy celebrates textiles.</t>
  </si>
  <si>
    <t>Fleetswake (Ches 21st - 30th): Civic. 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t>
  </si>
  <si>
    <t>Fleetswake (Civic)</t>
  </si>
  <si>
    <t>Fair Seas Festival (Ches 29th - 30th): Civic, Umberlee. 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t>
  </si>
  <si>
    <t>Fair Seas Festival (Civic, Umberlee)</t>
  </si>
  <si>
    <t>29-30</t>
  </si>
  <si>
    <t>Highcoin (Ches 30th): Waukeen. 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t>
  </si>
  <si>
    <t>Highcoin (Waukeen)</t>
  </si>
  <si>
    <t>High Coin: On the 30th of Ches, Waukeen's clergy celebrates wealth.</t>
  </si>
  <si>
    <t>Dance of Swirling Winds (Ches 19th; Spring Equinox): Aerdrie Faenya. Days of strong winds where celebrants make offerings of beautiful feathers and wind music, and the fervency of their dance causes clergy to rise into the air to dance among the winds as a gift from the goddess.</t>
  </si>
  <si>
    <t>Dance of Swirling Winds (Aerdrie Faenya)</t>
  </si>
  <si>
    <t>The Budding (Ches 19th; Spring Equinox): Rillifane Rallathil. 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t>
  </si>
  <si>
    <t>The Budding (Rillifane Rallathil)</t>
  </si>
  <si>
    <t>SPRING EQUINOX CELEBRATIONS</t>
  </si>
  <si>
    <t>Firstflow (when the local ice breaks): Eldath. A small ritual of thanks and welcome to the goddess is held on the day that the ice breaks in rivers and harbors in local communities.</t>
  </si>
  <si>
    <t>Firstflow (Eldath)</t>
  </si>
  <si>
    <t>Song of the Dawn: A grand musical ritual is held in Lathander's cathedrals on the morning of the spring equinox; many from outside the church attend.</t>
  </si>
  <si>
    <t>The Queen's Gambit (Tarsakh 1st): The Red Knight. Clergy and faithful of the Red Knight unwind with a day of competitive games and feasting. Games of strategy are played all day in grand tournaments, with winners receiving recognition, titles of merit, promotions, and sometimes a precious gift from the temple armory.</t>
  </si>
  <si>
    <t>The Queen's Gambit (The Red Knight)</t>
  </si>
  <si>
    <t>Four Feasts: Mielikki's worshipers celebrate the senses and sing in forests on the equinoxes and solstices. Grumbar's faithful also follow Mielikkian holidays.</t>
  </si>
  <si>
    <t>Waukeentide (Tarsakh 1st - 10th): Civic, Waukeen, Society. 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t>
  </si>
  <si>
    <t>Waukeentide (Civic, Waukeen, Society)</t>
  </si>
  <si>
    <t>1-10</t>
  </si>
  <si>
    <t>Festival of the Pride: The first tenday of Ches, followers of Nobanion romp and mate; those conceived are said to be leaders of the future church.</t>
  </si>
  <si>
    <t>All Coins Day (Tarsakh 1st): 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t>
  </si>
  <si>
    <t>All Coins Day ()</t>
  </si>
  <si>
    <t>Dance of the Swirling Winds: Strong winds herald the celebration of Aerdrie Faenya's followers on the spring equinox. Offerings and dancing in mid-air occur.</t>
  </si>
  <si>
    <t>Caravance (Tarsakh 2nd): 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
Society: Nobles turn out en masse on this festival day to shop at the newly-opened Market.</t>
  </si>
  <si>
    <t>Caravance ()</t>
  </si>
  <si>
    <t>The Budding: Followers of Rillifane Rallathil's worshipers fast beforehand and then, on the equinox, celebrate boisterously, ending with a hunt and feast.</t>
  </si>
  <si>
    <t>Goldenight (Tarsakh 5th): a simple festival night celebrating money and gold (many hard currency girls and not a few young noblewomen cover themselves in gold dust and little else on Goldenight), with many businesses operating all night, offering midnight sales and other promotions;</t>
  </si>
  <si>
    <t>Goldenight (#VALUE!)</t>
  </si>
  <si>
    <t>Spring equinox is a high holiday of Uthgar.</t>
  </si>
  <si>
    <t>Guildsmeet (Tarsakh 7th): special guild member holiday gatherings of the guild memberships for celebrations typically culminating in a multiguild sponsored gala festival and dance that lasts from dusk till dawn and dominates the Market, the Cynosure, the Field of Triumph, and all areas in between.</t>
  </si>
  <si>
    <t>Guildsmeet ()</t>
  </si>
  <si>
    <t>Leiruin (Tarsakh 8th): 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t>
  </si>
  <si>
    <t>Leiruin ()</t>
  </si>
  <si>
    <t>Spheres (Tarsakh 10th): Glass spheres are filled with gems and gold to be paraded around the city. They are then loaded into catapult-like contraptions to be lobbed into the air to shatter and spill their contents over the city for the general populace.</t>
  </si>
  <si>
    <t>Spheres (Glass spheres are filled with gems and gold to be paraded around the city)</t>
  </si>
  <si>
    <t>The final day of Waukeentide is celebrated with grand parties.
The day begins with a gathering at Piergeiron's Palace, where the nobles gather to watch the glass orbs full of coin gathered at the Highcoin Ball be launched into the air after being enchanted to cause the glass to wholly render down into a harmless glittering dust upon impact.
After this spectacle and a shared warm drink courtesy of their host, the nobles break away to wander off to their myriad parties. It is considered to be something of a game among them to try and poach guests away from one anothers' parties at this point - you never know who actually is going to show to your Waukeentide party.
The parties themselves are always grand spectacles, the hosts attempting to make them enthralling enough so that guests don't go awandering for fear of missing something, while the guests frequently travel between the parties, afraid to miss out on any one of them. As a result, the streets of North and Sea Wards are filled with small clutches of traveling party-goers in their festival finery.</t>
  </si>
  <si>
    <t>The Queen's Gambit: On the 1st of Tarsakh, followers of the Red Knight celebrate with feasting and games, particularly chess.</t>
  </si>
  <si>
    <t>The Vernal Trousseau Festival (Tarsakh 23rd - 27th): Society. 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</si>
  <si>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Vernal Trousseau Festival (Society)</t>
  </si>
  <si>
    <t>23-27</t>
  </si>
  <si>
    <t>Spheres: On 10th of Tarsakh, Waukeen's clergy celebrates generosity.</t>
  </si>
  <si>
    <t>Greengrass is the official beginning of spring, a day of relaxation. Flowers that have been carefully grown in inner rooms of the keeps and temples during the winter are blessed and cast out upon the snow, to bring rich growth in the season ahead.</t>
  </si>
  <si>
    <t>Windride: Shaundakul turns his clerics to gaseous form if they can't windwalk on the 15th of Tarsakh. At the end of the day, they are somewhere new.</t>
  </si>
  <si>
    <t>Society: Wreaths of fresh flowers - some wider across than a man is tall - adorn the front gates of noble villas at Greengrass. Though a few do enjoy pilgrimages to celebrate the holiday in the hedonistic revel known as the Lady's Revels at the nearby Chauntean abbey of the Goldenfields, the nobles of Waterdeep tend not to do too much on this day.</t>
  </si>
  <si>
    <t>Wreaths of fresh flowers - some wider across than a man is tall - adorn the front gates of noble villas at Greengrass)</t>
  </si>
  <si>
    <t>Time of Storms: The month of Tarsakh is celebrated by Anhur's clergy with ritual, nonlethal combat, ending with a festival on Greengrass.</t>
  </si>
  <si>
    <t>The Greengrass Tastings: Society. 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t>
  </si>
  <si>
    <t>The Greengrass TSociety)</t>
  </si>
  <si>
    <t>The Lady's Revels: Chauntea. Celebrated as a festival of fertility, where uninhibited behavior and consumption of food and drink is encouraged. Most such celebrations take place in fields outside the city proper, though many of the faithful travel to the major Chauntean abbey of the Goldenfields.</t>
  </si>
  <si>
    <t>The Lady's RevelChauntea)</t>
  </si>
  <si>
    <t>GREENGRASS FESTIVALS</t>
  </si>
  <si>
    <t>The Greening: Eldath. A time of gathering for the clergy of Eldath, the Greening often features a progression through a community, stopping to bless local wells, springs, rivers and other sources of water for a community.</t>
  </si>
  <si>
    <t>Eldath)</t>
  </si>
  <si>
    <t>Greengrass: One of five seasonal holidays that tend to be celebrated across Faerun.</t>
  </si>
  <si>
    <t>The Wild Ride: Mielikki.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t>
  </si>
  <si>
    <t>Mielikki)</t>
  </si>
  <si>
    <t>Greening: Eldath's worshipers hold a festival on Greengrass.</t>
  </si>
  <si>
    <t>The Call to the Flowers: Milil. A song sung by the faithful, who gather in solemn procession, singing the song that returns "nature's music" (a metaphor for flowers) to the world.</t>
  </si>
  <si>
    <t>The Call to the Milil)</t>
  </si>
  <si>
    <t>Ritual of Pain and Purity: Loviatar's faithful dance amid objects that cause pain, while being whipped to go faster on Greengrass.</t>
  </si>
  <si>
    <t>Sunite Revels: Sune. Sunites celebrate Greengrass with frolicking in the outdoors.</t>
  </si>
  <si>
    <t>Sune)</t>
  </si>
  <si>
    <t>On the night of Greengrass, Mielikki's worshipers celebrate, plant, and take part in the Wild Ride atop the backs of unicorns.</t>
  </si>
  <si>
    <t>Single Candle Convocation: Dugmaren Brightmantle. After early periods of meditation over single lit candles, scholars, sages, and other learned folk gather to discuss scholarly investigations and advancements, defending learned stances with research conducted in the previous year.</t>
  </si>
  <si>
    <t>Single Candle CoDugmaren Brightmantle)</t>
  </si>
  <si>
    <t>Outdoor parties are hosted by the church of Sune on Greengrass, which is one of their high holy days.</t>
  </si>
  <si>
    <t>Rites of the ChaGorm Gulthyn)</t>
  </si>
  <si>
    <t>Clerics of Talos call storms and lightning on Greengrass.</t>
  </si>
  <si>
    <t>Time of the Spawning: Haela Brightaxe. 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t>
  </si>
  <si>
    <t>Time of the SpawHaela Brightaxe)</t>
  </si>
  <si>
    <t>Call to the Flowers: Sung by all the worshipers of Milil on Greengrass.</t>
  </si>
  <si>
    <t>The Wind: Marthammor Duin. Holy day celebrating new discoveries.</t>
  </si>
  <si>
    <t>Marthammor Duin)</t>
  </si>
  <si>
    <t>Shiallia's followers celebrate Greengrass as a time of fullness; all are invited to celebrate with them.</t>
  </si>
  <si>
    <t>Coin Day (Vergadain)</t>
  </si>
  <si>
    <t>Time of Spawning: On Greengrass, Haela Brightaxe's worshipers enact a grim ritual for the new crop of monsters from former dwarven holdings.</t>
  </si>
  <si>
    <t>The Presentation Ball (Mirtul 4th): Society. 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t>
  </si>
  <si>
    <t>The Presentation Ball (Society)</t>
  </si>
  <si>
    <t>On Greengrass (and nights when the moon waxes or is full), Sharindlar's clergy gather, dance, and sacrifice wealth privately.</t>
  </si>
  <si>
    <t>Sammardach (Mirtul 12th): Waukeen. A festival celebrating a rich benefactor of the early church of Waukeen.</t>
  </si>
  <si>
    <t>Sammardach (Waukeen)</t>
  </si>
  <si>
    <t>Coin festivals: Held on Greengrass, and a day before and after each full moon, worshipers of Vergadain sell as much as they can to the public.</t>
  </si>
  <si>
    <t>Guildsmeet Ball (Mirtul 12th): Society. 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t>
  </si>
  <si>
    <t>Guildsmeet Ball (Society)</t>
  </si>
  <si>
    <t>Worshipers of Isis praise her for the sowing season and hold riotous parties on Greengrass. All farmers are welcome.</t>
  </si>
  <si>
    <t>The Wayfaring (Mirtul 9th): Marthammor Duin. Holy day celebrating extended sojourns into the homelands of other races.</t>
  </si>
  <si>
    <t>The Wayfaring (Marthammor Duin)</t>
  </si>
  <si>
    <t>The faithful of Ilneval gather orcs together to attack settlements in the name of their god.</t>
  </si>
  <si>
    <t>Trolltide (Kythorn 1st): Civic. 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t>
  </si>
  <si>
    <t>Trolltide (Civic)</t>
  </si>
  <si>
    <t>The Steel Revels (Kythorn 6th): Society. 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t>
  </si>
  <si>
    <t>The Steel Revels (Society)</t>
  </si>
  <si>
    <t>Second Feast (Kythorn 20th; Summer Solstice): Mielikki. Holy rituals and revels where the faithful of Mielikki are expected to enjoy the sensual pleasures of life and sing praises to the Lady in the forest.</t>
  </si>
  <si>
    <t>Second Feast (Mielikki)</t>
  </si>
  <si>
    <t>Ippensheir: For twelve days after Greengrass, followers of Gond gather where a great master has worked, celebrate, and share their projects.</t>
  </si>
  <si>
    <t>The Rite of Pain &amp; Purity (Kythorn 20th; Summer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</si>
  <si>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Birthing: New art and new births are planned to come to fruition amongst the clergy of Hathor. This is celebrated during the daytime on the first full moon following Greengrass.</t>
  </si>
  <si>
    <t>The Ball of Blossoms (Kythorn 20th; Summer Solstice): Society. 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t>
  </si>
  <si>
    <t>The Ball of Blossoms (Society)</t>
  </si>
  <si>
    <t>Unwrapping: The worshipers of Geb commemorate the first of Mirtul, when the thaw opens new places to mine.</t>
  </si>
  <si>
    <t>Brightbuckle (Kythorn 21st): Waukeen. 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t>
  </si>
  <si>
    <t>Brightbuckle (Waukeen)</t>
  </si>
  <si>
    <t>Melding: On the 5th of Mirtul, Deep Duerra's clerics come together to commune with the goddess in a kind of hive mind.</t>
  </si>
  <si>
    <t>The Gathering of Quills (Kythorn 30th): Society. 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t>
  </si>
  <si>
    <t>The Gathering of Quills (Society)</t>
  </si>
  <si>
    <t>Sammardach: On Mirtul 12th, Waukeen's clergy celebrates benefactors.</t>
  </si>
  <si>
    <t>Founders' Day (Flamerule 1st): Civic. 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t>
  </si>
  <si>
    <t>Founders' Day (Civic)</t>
  </si>
  <si>
    <t>Founders' Day Viewing Parties (Flamerule 1st; Founders' Day): Society Some civic-minded nobles throw small "Founders' Day Viewing Parties" in the very stands of the Field of Triumph, using their influence and coin to lay claim to one of the viewing boxes and inviting important city officials and other nobles to the festivities they host there. It's considered an old-fashioned event, however, even if the alliances created and influence garnered with various city officials makes it worth it.</t>
  </si>
  <si>
    <t>Founders' Day Viewing Parties ()</t>
  </si>
  <si>
    <t>Sornyn (Flamerule 3rd - 5th): Waukeen. A time for planning, the making of treaties and agreements and receiving of envoys from unknown lands. Much wine is traditionally consumed during this time, when "my enemy is like a brother to me".</t>
  </si>
  <si>
    <t>Sornyn (Waukeen)</t>
  </si>
  <si>
    <t>3-5</t>
  </si>
  <si>
    <t>Brightbuckle: On Kythorn 21st, Waukeen's clergy celebrates finery.</t>
  </si>
  <si>
    <t>Sornyn Ball (Flamerule 5th; Sornyn): Society. 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t>
  </si>
  <si>
    <t>Sornyn Ball (Society)</t>
  </si>
  <si>
    <t>Newborn Celebration: During the third tenday of Kythorn, worshipers of Nobanion partake of a large hunt or feast.</t>
  </si>
  <si>
    <t>Theater Season (Flamerule 11th - 20th): Society. 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t>
  </si>
  <si>
    <t>Theater Season (Society)</t>
  </si>
  <si>
    <t>11-20</t>
  </si>
  <si>
    <t>Midsummer, called Midsummer Night or the Long Night, is a time of feasting and music and love. In a ceremony performed in some lands, unwed maidens are set free in the woods and hunted by their would-be suitors throughout the night. Betrothals are traditionally made upon this night. It is very rare indeed for the weather to be bad during the nightsuch is considered a very bad omen, usually thought to foretell famine or plague.</t>
  </si>
  <si>
    <t>Ceremony of Introspection: Priests of Thoth abstain from food and enter a freezing bath on the summer and winter solstices.</t>
  </si>
  <si>
    <t>Midsummer Ball: Society. 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t>
  </si>
  <si>
    <t>Society)</t>
  </si>
  <si>
    <t>Heroes' Chant: Akadi. 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t>
  </si>
  <si>
    <t>Akadi)</t>
  </si>
  <si>
    <t>Misfortune's Revel: Beshaba. 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t>
  </si>
  <si>
    <t>Misfortune's RevBeshaba)</t>
  </si>
  <si>
    <t>Sornyn: On Flamerule 3-5th, Waukeen's clergy celebrates deal-brokering.</t>
  </si>
  <si>
    <t>Song of Dawn: Lathander. Praise-song that blends purely vocal harmonies and counter-harmonies of incredible complexity. Can be heard for blocks around echoing through the Spires of Morning.</t>
  </si>
  <si>
    <t>Lathander)</t>
  </si>
  <si>
    <t>The Wild Ride: Mielikki, Lurue. 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t>
  </si>
  <si>
    <t>Mielikki, Lurue)</t>
  </si>
  <si>
    <t>SHIELDMEET OBSERVANCES</t>
  </si>
  <si>
    <t>The Grand Revel: Milil. A grand festival involving a feast, dancing, singing, and very boisterous celebration of all music - including the singing of parodies of well-known favorites, and the introduction of entirely new music.</t>
  </si>
  <si>
    <t>Milil)</t>
  </si>
  <si>
    <t>Ceremony of Honor to Helm: Held on Shieldmeet.</t>
  </si>
  <si>
    <t>Midsummer Night: Sune. Sunite temples organize all-night revels that feature flirtatious chases through forests and parks.</t>
  </si>
  <si>
    <t>Deeds of the Dead: On Shieldmeet, clergy of Kelemvor recall those who have passed and might raise a fallen hero from the past to aid the modern world.</t>
  </si>
  <si>
    <t>Luckfeast: Tymora. A long night of free-wheeling revelry, filled with mischief and romantic trysts.</t>
  </si>
  <si>
    <t>Tymora)</t>
  </si>
  <si>
    <t>Shieldmeet is a holy day in the house of Oghma.</t>
  </si>
  <si>
    <t>The Silver Sails: The Elven Retreat. 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t>
  </si>
  <si>
    <t>The Silver SailsThe Elven Retreat)</t>
  </si>
  <si>
    <t>The Conjuring of the Second Moon: Each Shieldmeet, every church of Selune chants.</t>
  </si>
  <si>
    <t>Days of the ReveBerronar Truesilver)</t>
  </si>
  <si>
    <t>Melding of the Three: On Shieldmeet, moon elves sing and perform magic to honor the merging of the Angharradh.</t>
  </si>
  <si>
    <t>Beshaba's clerics celebrate with chaotic displays of destruction and rudeness on Shieldmeet.</t>
  </si>
  <si>
    <t>The Axe Held High: Haela Brightaxe. 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t>
  </si>
  <si>
    <t>The Axe Held HigHaela Brightaxe)</t>
  </si>
  <si>
    <t>On Shieldmeet, an archery competition is arranged amongst the faithful of Solonor Thelandira.</t>
  </si>
  <si>
    <t>The Hammer: Marthammor Duin. Holy day celebrating dwarven craftsmanship and creativity.</t>
  </si>
  <si>
    <t>Shieldmeet (Once every 4 years)</t>
  </si>
  <si>
    <t>Shieldmeet (ONCE 4 YEARS)</t>
  </si>
  <si>
    <t>MIDSUMMER'S EVE CELEBRATIONS</t>
  </si>
  <si>
    <t>Shieldmeet Ball: Society. 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t>
  </si>
  <si>
    <t>Midsummer's Eve: Followers of Lurue celebrate boisterously all night.</t>
  </si>
  <si>
    <t>Ceremony of Honor to Helm: Helm. A high holy ritual thanking Helm for his unceasing vigilance.</t>
  </si>
  <si>
    <t>Ceremony of HonoHelm)</t>
  </si>
  <si>
    <t>Midsummer's Eve: The greatest revel of the faithful of Sharess takes place on this day (though they celebrate just about every season, full moon, etc.).</t>
  </si>
  <si>
    <t>The Gilding: Deneir. 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t>
  </si>
  <si>
    <t>Deneir)</t>
  </si>
  <si>
    <t>Celebration to the Moon: Hathor's priests sing and enjoy Midsummer's Eve.</t>
  </si>
  <si>
    <t>Conjuring of the Second Moon: Selûne. A rite that summons celestial servants of Selûne, who arrive to do good deeds or fight the enemies of the temple. These servants, called Shards, always take one female worshipper, laity or clergy, to become one of them when they depart.</t>
  </si>
  <si>
    <t>Conjuring of theSelûne)</t>
  </si>
  <si>
    <t>The Shepherding: Marthammor Duin. Holy day celebrating dwarven wanderers and the introduction of the hidden things of the world to their human and demihuman neighbors, per the faith of Marthammor.</t>
  </si>
  <si>
    <t>MIDSUMMER GATHERINGS</t>
  </si>
  <si>
    <t>The Melding of the Three: Angarradh. Celebration of the tripartite goddess and the unification of the Three that make her up, which has led to centuries of peace in Arvandor. Great hymns to Angarradh are sung and a great feast is held.</t>
  </si>
  <si>
    <t>The Melding of tAngarradh)</t>
  </si>
  <si>
    <t>Midsummer: One of five seasonal holidays that tend to be celebrated across Faerun.</t>
  </si>
  <si>
    <t>Cinnaelos'Cor: Corellon Larethian. Called "The Day of Corellon's Peace," Shieldmeet is celebrated as sacred to the Protector of the elven folk, and a time to wage peace and come to accords between folk. Agreements wrought on this day are sacred, sanctified by Corellon himself.</t>
  </si>
  <si>
    <t>Corellon Larethian)</t>
  </si>
  <si>
    <t>Song of the Dawn: A grand musical ritual is held in Lathander's cathedrals on Midsummer morning; many from outside the church attend.</t>
  </si>
  <si>
    <t>The Keen-Eye Meets: Solonor Thelandira. Great archery competition, in which the winner is thought to gain the "Keen-Eye Mark" of the Great Archer, granting greater accuracy with a bow until the next Shieldmeet.</t>
  </si>
  <si>
    <t>The Keen-Eye MeeSolonor Thelandira)</t>
  </si>
  <si>
    <t>Midsummer is a holy day in the house of Oghma.</t>
  </si>
  <si>
    <t>The Anvil (Eleasias 9th): Marthammor Duin. Holy day celebrating dwarven craftsmanship and creativity.</t>
  </si>
  <si>
    <t>The Anvil (Marthammor Duin)</t>
  </si>
  <si>
    <t>Outdoor parties are hosted by the church of Sune on Midsummer, which is one of their high holy days.</t>
  </si>
  <si>
    <t>Divine Pageantry (early Eleasias): Siamoprhe, Society. 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t>
  </si>
  <si>
    <t>Divine Pageantry (Siamoprhe, Society)</t>
  </si>
  <si>
    <t>Clerics of Talos call storms and lightning on Midsummer.</t>
  </si>
  <si>
    <t>Ahghairon's Day (1st): Civic. 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t>
  </si>
  <si>
    <t>Ahghairon's Day (Civic)</t>
  </si>
  <si>
    <t>Akadi's worshipers who can attend on Blaskaltar, the original shrine to their deity, and chant the names of the faith's heroes on Midsummer.</t>
  </si>
  <si>
    <t>The Promenade of Violets (Eleasias 1st, Ahghairon's Day): Society. 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t>
  </si>
  <si>
    <t>The Promenade of Violets (Society)</t>
  </si>
  <si>
    <t>Beshaba's clerics celebrate with chaotic displays of destruction and rudeness on Midsummer.</t>
  </si>
  <si>
    <t>The Harbor Spectacles (Eleasias 8th): Society. 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t>
  </si>
  <si>
    <t>The Harbor Spectacles (Society)</t>
  </si>
  <si>
    <t>Grand Revel: The followers of Milil boisterously celebrate with feasting and dancing on Midsummer.</t>
  </si>
  <si>
    <t>Birth of the Eternal Fire (Eleasias 9th): Kossuth. 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t>
  </si>
  <si>
    <t>Birth of the Eternal Fire (Kossuth)</t>
  </si>
  <si>
    <t>Shiallia's followers celebrate Midsummer; all are invited to celebrate with them.</t>
  </si>
  <si>
    <t>Huldark (Eleasias 17th): Waukeen. A feast in which the bounty of the land is celebrated, and the faithful of Waukeen plant new trees or gardens.</t>
  </si>
  <si>
    <t>Huldark (Waukeen)</t>
  </si>
  <si>
    <t>On Midsummer (and nights when the moon waxes or is full), Sharindlar's clergy gather, dance, and sacrifice wealth privately.</t>
  </si>
  <si>
    <t>The Annual Garden Parties (Eleasias 17th): Society. 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t>
  </si>
  <si>
    <t>The Annual Garden Parties (Society)</t>
  </si>
  <si>
    <t>High Forge: Flandal Steelskin's followers celebrate by offering worked metals, exchanging ideas, and buying wares on Midsummer.</t>
  </si>
  <si>
    <t>The Gathering of Harps (Eleasias 24th - 28th): Society. 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t>
  </si>
  <si>
    <t>The Gathering of Harps (Society)</t>
  </si>
  <si>
    <t>24-28</t>
  </si>
  <si>
    <t>Festival of the Ruby: On Midsummer Day, worshipers of Callarduran Smoothhands celebrate the deity hiding gems in the earth to be found by gnomes.</t>
  </si>
  <si>
    <t>Dance of Swirling Winds (Eleint 21st; Autumn Equinox): Aerdrie Faenya. Days of strong winds where celebrants make offerings of beautiful feathers and wind music, and the fervency of their dance causes clergy to rise into the air to dance among the winds as a gift from the goddess.</t>
  </si>
  <si>
    <t>Followers of Horus-Re (and most of the country of Mulhorand) attend services on Midsummer's Day.</t>
  </si>
  <si>
    <t>The Transformation (Eleint 21st; Autumn Equinox): Rillifane Rallathil. Celebration of the turning of the season and the transformation that comes to all; celebrated by those seeking a transformation or rebirth for themselves. Celebrates the eternal cycles of life.</t>
  </si>
  <si>
    <t>The Transformation (Rillifane Rallathil)</t>
  </si>
  <si>
    <t>On the night of Midsummer, Mielikki's worshipers celebrate, plant, and take part in the Wild Ride atop the backs of unicorns.</t>
  </si>
  <si>
    <t>Spryndalstar (Eleint 7th): Waukeen. A celebration of the enrichment that magic has brought to folk. Mages are invited to speak and demonstrate their talents, and young mages are often sponsored in their endeavors.</t>
  </si>
  <si>
    <t>Spryndalstar (Waukeen)</t>
  </si>
  <si>
    <t>Midsummer Night: Berronar Truesilver's worshipers celebrate in the surface lands, and nonworshipers are allowed to join in.</t>
  </si>
  <si>
    <t>The Matrons' Diversion (Eleint 10th): Society. 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t>
  </si>
  <si>
    <t>The Matrons' Diversion (Society)</t>
  </si>
  <si>
    <t>Ceremony of Contagion: Midsummer Night, sacrifices are the prelude to a night of causing disease in the name of Yurtrus.</t>
  </si>
  <si>
    <t>The Penultimate Thunder (Eleint 11th): Hoar the Doombringer. Great feasts to game, bread, fruits, and mead, marking the long-anticipated victory over Ramman by the Lord of Three Thunders.</t>
  </si>
  <si>
    <t>The Penultimate Thunder (Hoar the Doombringer)</t>
  </si>
  <si>
    <t>Song of Dawn (Eleint 21st; Autumn Equinox): Lathander. Praise-song that blends purely vocal harmonies and counter-harmonies of incredible complexity. Can be heard for blocks around echoing through the Spires of Morning.</t>
  </si>
  <si>
    <t>The Rite of Pain &amp; Purity (Eleint 21st; Autumn Equinox):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</si>
  <si>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Divine Death: The church of Torm commemorates the destruction of Bane on the 13th.</t>
  </si>
  <si>
    <t>Third Feast (Eleint 21st; Autumn Equinox): Mielikki. Holy rituals and revels where the faithful of Mielikki are expected to enjoy the sensual pleasures of life and sing praises to the Lady in the forest.</t>
  </si>
  <si>
    <t>Third Feast (Mielikki)</t>
  </si>
  <si>
    <t>Huldark: On Eleasis 17th, Waukeen's clergy celebrates bounty.</t>
  </si>
  <si>
    <t>The Pankration (Eleint 22nd): Another sporting event at the Fields of Triumph, the Pankration is made up of wrestling- and boxing-matches. 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t>
  </si>
  <si>
    <t>The Pankration (Another sporting event at the Fields of Triumph, the Pankration is made up of wrestling- and boxing-matches)</t>
  </si>
  <si>
    <t>High Harvesttide</t>
  </si>
  <si>
    <t>Higharvestide heralds the coming of fall and the harvest. It is a feast that often continues for the length of the harvest, so that there is always food for those coming in from the fields. There is much traveling about on the heels of the feast, as merchants, court emissaries, and pilgrims make speed ere the worst of the mud arrives and the rain freezes in the snow.</t>
  </si>
  <si>
    <t>Harvesttide Hunts: Society. 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t>
  </si>
  <si>
    <t>Harvesttide HuntSociety)</t>
  </si>
  <si>
    <t>Spryndalstar: On Eleint 7th, Waukeen's clergy celebrates magic.</t>
  </si>
  <si>
    <t>Day of Wonders: Gond. A festival for Gond anticipated each year around Higharvestide for the imaginative inventions of the Gondsmen that are revealed on this day.</t>
  </si>
  <si>
    <t>Gond)</t>
  </si>
  <si>
    <t>The Penultimate Thunder: This is one of two high holy days important to Hoar. It is celebrated on the 11th with feasting.</t>
  </si>
  <si>
    <t>High Prayers of the Harvest: Chauntea. Solemn prayer vigils are held as the harvests are brought in to celebrate the bounty of Chauntea. Though these are held on the last day of the harvest in actual agricultural communities, they are often celebrated in Waterdeep on the day of High Harvesttide proper.</t>
  </si>
  <si>
    <t>High Prayers of Chauntea)</t>
  </si>
  <si>
    <t>* Festival of Vengeance: Tiamat's clergy celebrates the defeat of Gilgeam on the first full moon following Midsummer.</t>
  </si>
  <si>
    <t>The Feast of the Stags: Malar. 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t>
  </si>
  <si>
    <t>The Feast of theMalar)</t>
  </si>
  <si>
    <t>EQUINOX CELEBRATIONS</t>
  </si>
  <si>
    <t>Song of the Dawn: A grand musical ritual is held in Lathander's cathedrals on morning of the autumn equinox; many from outside the church attend.</t>
  </si>
  <si>
    <t>The Thunderbolt: Marthammor Duin. Holy day on which the faithful pray for guidance in any upcoming battles of the Stout Folk.</t>
  </si>
  <si>
    <t>Marthoon (Marpenoth 1st): Waukeen. 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t>
  </si>
  <si>
    <t>Marthoon (Waukeen)</t>
  </si>
  <si>
    <t>On the autumn equinox, the worshipers of Uthgar gather at their traditional burial mounds for speaking with spirits, arranging deals, and rituals.</t>
  </si>
  <si>
    <t>The Raising of the Guard (Marpenoth 11th): Society. 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t>
  </si>
  <si>
    <t>The Raising of the Guard (Society)</t>
  </si>
  <si>
    <t>Dance of the Swirling Winds: Strong winds herald the celebration of Aerdrie Faenya's followers on the autumn equinox. Offerings and dancing in mid-air occur.</t>
  </si>
  <si>
    <t>The Impending Doom (Marpenoth 11th): Hoar the Doombringer. Daylong ceremonies of rumbling drums, vigorous oaths, and exhausting acts of purification, celebrating justices yet to be meted out, revenges yet to be carried through with, and good deeds that call the celebrants to be remembered.</t>
  </si>
  <si>
    <t>The Impending Doom (Hoar)</t>
  </si>
  <si>
    <t>The Transformation: Worshipers of Rillifane Rallathil join to celebrate on the equinox.</t>
  </si>
  <si>
    <t>Starfall (Marpenoth 22nd): Tymora. A celebration of new and lucky beginnings, believed to mark the death of the old goddess Tyche, and the birth of Tymora. Clergy who have earned advancements and acclaim receive them this time of year, and all clergy are given new vestments.</t>
  </si>
  <si>
    <t>Starfall (Tymora)</t>
  </si>
  <si>
    <t>The Autumn Trousseau Festival (Marpenoth 23rd - 27th): Society. 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t>
  </si>
  <si>
    <t>The Autumn Trousseau Festival (Society)</t>
  </si>
  <si>
    <t>HIGHHARVESTIDE OBSERVANCES</t>
  </si>
  <si>
    <t>The Fulmination (Marpenoth 9th): Marthammor Duin. Holy day in which the faithful pray for guidance in any upcoming battles of the Stout Folk.</t>
  </si>
  <si>
    <t>The Fulmination (Marthammor Duin)</t>
  </si>
  <si>
    <t>Highharvestide: One of five seasonal holidays that tend to be celebrated across Faerun. </t>
  </si>
  <si>
    <t>The Five Feathers Event (Uktar 9th - 12th): Society. 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t>
  </si>
  <si>
    <t>The Five Feathers Event (Society)</t>
  </si>
  <si>
    <t>9-12</t>
  </si>
  <si>
    <t>Feast of the Stags: Hunters of Malar capture meat and invite others to a feast, whereby they promise to provide food for those who need it in the winter.</t>
  </si>
  <si>
    <t>Tehennteahan (Uktar 10th): Waukeen. 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t>
  </si>
  <si>
    <t>Tehennteahan (Waukeen)</t>
  </si>
  <si>
    <t>Ritual of Pain and Purity: Loviatar's faithful dance amid objects that cause pain, while being whipped to go faster on Highharvestide.</t>
  </si>
  <si>
    <t>The Feast of the Moon is the last great festival of the year. It marks the arrival of winter, and is also the day when the dead are honored. Graves are blessed, the Ritual of Remembrance performed, and tales of the doing of those now gone are told far into the night. Much is said of heroes and treasure and lost cities underground.</t>
  </si>
  <si>
    <t>Shiallia's followers celebrate Highharvesttide as a time of fullness; all are invited to celebrate with them.</t>
  </si>
  <si>
    <t>The Remembrance Revel: Society. 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t>
  </si>
  <si>
    <t>The Remembrance Society)</t>
  </si>
  <si>
    <t>Remembrance Rituals: Worshipers of Anhur gather to remember allies on Highharvestide.</t>
  </si>
  <si>
    <t>Recounting of Splendors: Bhaal. A time when the faithful gather to hear the priests recount important or simply impressive tales of murder, and when the faithful remember the murdered of the previous year as worthy sacrifices to Bhaal (no matter who killed them).</t>
  </si>
  <si>
    <t>Recounting of SpBhaal)</t>
  </si>
  <si>
    <t>Worshipers of Isis praise the goddess and her husband for the harvest season on Highharvestide. All farmers are welcome.</t>
  </si>
  <si>
    <t>The Dance with the Unicorns: Lurue. 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t>
  </si>
  <si>
    <t>The Dance with tLurue)</t>
  </si>
  <si>
    <t>Followers of Osiris have a high-spirited celebration on Highharvestide.</t>
  </si>
  <si>
    <t>The Day the Dead Are Most With Us: Myrkul. A celebration of the dead in chant, prayer, and hymn, with the midnight Flagons of the Fallen, wherein glasses of wine are set alight by spells so that the spirits who drink of them can be warmed for a few moments in their "eternal chill".</t>
  </si>
  <si>
    <t>The Day the DeadMyrkul)</t>
  </si>
  <si>
    <t>The Vision: Savras. Twenty-four hours of meditation, sometimes even in specialized environments (saunas, steam rooms, rooms filled with heady incense, beneath cold waterfalls, etc). Those who last the entire time are rewarded with a vision from Savras.</t>
  </si>
  <si>
    <t>Savras)</t>
  </si>
  <si>
    <t>Rising of the Dark: Shar. A secret ritual in which Sharites gather under cover of other Feast of the Moon celebrations to witness a blood sacrifice and learn of any plots or aims the clergy want them to work toward in the year ahead.</t>
  </si>
  <si>
    <t>Rising of the DaShar)</t>
  </si>
  <si>
    <t>Marthoon: On Marpenoth 1st, Waukeen's clergy celebrates guards.</t>
  </si>
  <si>
    <t>Praise of the Valorous Dead: Tempus. A great time of solemnity in which the Valorous Dead - a roll of those who have fallen in battle that year - are added to the ever-growing list kept of such by each temple.</t>
  </si>
  <si>
    <t>Praise of the VaTempus)</t>
  </si>
  <si>
    <t>The Impending Doom: This is one of two high holy days important to Hoar. It is celebrated on the 11th with drums and purification all day.</t>
  </si>
  <si>
    <t>The Ascension of the current incarnation of Mystra is celebrated on the 15th of Marpenoth.</t>
  </si>
  <si>
    <t>Commemoration of the Fallen: Haela Brightaxe. 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t>
  </si>
  <si>
    <t>Commemoration ofHaela Brightaxe)</t>
  </si>
  <si>
    <t>True Resurrection: A jolly celebration of Torm's return, performed on the 15th of Marpenoth.</t>
  </si>
  <si>
    <t>The Beacon: Marthammor Duin. Holy day celebrating the path revealed by Marthammor Duin and the knowledge learned by interacting with other cultures.</t>
  </si>
  <si>
    <t>Clerics of Finder Wyvernspur commemorate Moander's destruction by their deity on the 20th.</t>
  </si>
  <si>
    <t>Mystic Rites of the Luminous Cloud: Sehanine Moonbow. 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t>
  </si>
  <si>
    <t>Mystic Rites of Sehanine Moonbow)</t>
  </si>
  <si>
    <t>Auril's Blesstide (varies): Auril, Civil. 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t>
  </si>
  <si>
    <t>Auril's Blesstide (Auril, Civil)</t>
  </si>
  <si>
    <t>Fourth Feast (Nightal 20th; Winter Solstice): Mielikki. Holy rituals and revels where the faithful of Mielikki are expected to enjoy the sensual pleasures of life and sing praises to the Lady in the forest.</t>
  </si>
  <si>
    <t>Fourth Feast (Mielikki)</t>
  </si>
  <si>
    <t>Tehennteahan: On Uktar 10th, Waukeen's clergy celebrates craft.</t>
  </si>
  <si>
    <t>The Rite of Pain &amp; Purity (Nightal 20th; Winter Solstice): Loviatar. 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t>
  </si>
  <si>
    <t>Orbar (Nightal 25th): Waukeen. 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t>
  </si>
  <si>
    <t>Orbar (Waukeen)</t>
  </si>
  <si>
    <t>FEAST OF THE MOON OBSERVANCES</t>
  </si>
  <si>
    <t>Night of Another Year (Nightal 30th): Jergal. The priests of Jergal gather with the faithful to read through the scrolls of the names of all who have died that year. With a cry of "One Year Closer!", all the scrolls are burned, and work begins anew.</t>
  </si>
  <si>
    <t>Night of Another Year (Jergal)</t>
  </si>
  <si>
    <t>Feast of the Moon: One of five seasonal holidays that tend to be celebrated across Faerun. </t>
  </si>
  <si>
    <t>The Runestone (Nightal 9th): Marthammor Duin. Holy day celebrating the path revealed by Marthammor Duin and the knowledge learned by interacting with other cultures.</t>
  </si>
  <si>
    <t>The Runestone (Marthammor Duin)</t>
  </si>
  <si>
    <t>Deeds of the Dead: On the Feast of the Moon, clergy of Kelemvor recall the lives of the deceased and might raise a fallen hero from the past for aid.</t>
  </si>
  <si>
    <t>Lliira's Night</t>
  </si>
  <si>
    <t>A celebration honoring the Lady of Joy with dances and balls, held the night of Flamerule 7. Although the celebration was shared all over the city in many festhalls, the highlight of the night was the Cynosure Ball, which was sponsored by the Lords, the local clergy of Lliira, and several noble families.[19]</t>
  </si>
  <si>
    <t>Rising of the Dark: On the Feast of the Moon, Sharran cults reveal plans for the next year over a sacrifice.</t>
  </si>
  <si>
    <t>Lady Eagleshield Revel</t>
  </si>
  <si>
    <t>Civil</t>
  </si>
  <si>
    <t>A revel held to honor Lady Embrelle Eagleshield in Waterdeep at Highroost, once very four years, on the sixth night of Flamerule.</t>
  </si>
  <si>
    <t>Feast of Heroes/Song of the Fallen/Song of the Sword: Performed at noon, dusk, and after dark (for people) by the faithful of Tempus on the Feast of the Moon. The followers of the Red Knight also celebrate the holy days of Tempus.</t>
  </si>
  <si>
    <t>Ritual of Pain and Purity: Loviatar's faithful dance amid objects that cause pain, while being whipped to go faster on the Feast of the Moon.</t>
  </si>
  <si>
    <t>Followers of Lurue remember the fallen with solemnity and great art on the Feast of the Moon. It is also the anniversary of Silverymoon's founding.</t>
  </si>
  <si>
    <t>The Vision: Worshipers of Savras meditate the whole day of the Feast of the Moon, and are given a vision in return.</t>
  </si>
  <si>
    <t>Shiallia's followers celebrate the Feast of the Moon; all are invited to celebrate with them.</t>
  </si>
  <si>
    <t>Commemoration of the Fallen: Clerics of Haela Brightaxe remember those who fell serving the dwarven race on the Feast of the Moon.</t>
  </si>
  <si>
    <t>Mystic Rites of the Luminous Cloud: Sehanine Moonbow's faithful meditate and the deity manifests on the Feast of the Moon. The followers become silvery lights and fly, receiving knowledge.</t>
  </si>
  <si>
    <t>Ceremony of Remembrance: The worshipers of Arvoreen recall fallen allies on the Feast of the Moon.</t>
  </si>
  <si>
    <t>Feast of the Silver Coin: A subdued ritual is held to Nephthys on the Feast of the Moon; status is gained by the amount tithed to the church on that day.</t>
  </si>
  <si>
    <t>Coming of the Winter Cave: The faithful of Luthic celebrate on the Feast of the Moon, often ending in new pregnancies.</t>
  </si>
  <si>
    <t>Orbar: On Nightal 25th, Waukeen's clergy remembers the dangers of over-consumption; Samoran clergy celebrate the dark side of wealth.</t>
  </si>
  <si>
    <t>Night of Another Year: On the last night of the year, Jergal's clerics read the names of the dead from the recent year.</t>
  </si>
  <si>
    <t>Day of Drawing Down: On the last day of Nightal, clergy of Geb lead remembrances of those who perished in mines during the last year. A mine is closed to mark the occasion.</t>
  </si>
  <si>
    <t>SEASONAL GATHERINGS</t>
  </si>
  <si>
    <t>Adherents of Malar hold a High Hunt once each season, during which worshipers hunt a humanoid. If it survives a day and night, it is allowed to live and given a boon by the hunters.</t>
  </si>
  <si>
    <t>As each new season has its first day, the followers of Segojan Earthcaller gather to offer gems.</t>
  </si>
  <si>
    <t>MISCELLANEOUS HOLIDAYS</t>
  </si>
  <si>
    <t>Azuth's worshipers hold a holy day when a new Magister is chosen.</t>
  </si>
  <si>
    <t>Chauntea's worshipers hold the High Prayers of the Harvest, a serious ceremony, once a year at harvest time.</t>
  </si>
  <si>
    <t>At spring and neap tides, followers of Istishia celebrate with festivals.</t>
  </si>
  <si>
    <t>All holy days not tied to evil are celebrated by Lliira's followers.</t>
  </si>
  <si>
    <t>At ice out, Umberlee's clergy parade and then throw an weighted animal into the sea; if it lives, it's considered a holy creature.</t>
  </si>
  <si>
    <t>Divine Pageantry: The nobles of Waterdeep celebrate Siamorphe once during the summer, but the date is not stable. They dress in older styles, hold to older customs of behavior, and distribute money to commoners.</t>
  </si>
  <si>
    <t>The Shattering: Valkur's worshipers open the new sailing season in early spring, but the date varies.</t>
  </si>
  <si>
    <t>Followers of Marthammor Duin celebrate the festival days and nine days after, as well as Shieldmeet and nine days after that. The celebrations are open, even to other races.</t>
  </si>
  <si>
    <t>When the moon is full or new, worshipers of Thard Harr gather to scream, sacrifice, and feast.</t>
  </si>
  <si>
    <t>In the first quarter waxing, followers of Corellon Larethian play music, dance, and make offerings.</t>
  </si>
  <si>
    <t>Once each lunar month, Solonor Thelandira's followers gather to sacrifice and be grateful.</t>
  </si>
  <si>
    <t>Forgotten Realms Holy Days</t>
  </si>
  <si>
    <t>Month</t>
  </si>
  <si>
    <t>Holyday</t>
  </si>
  <si>
    <t>Deity</t>
  </si>
  <si>
    <t>Pantheon</t>
  </si>
  <si>
    <t>Tyr</t>
  </si>
  <si>
    <t>Faerûnian</t>
  </si>
  <si>
    <t>Thunder Blessing</t>
  </si>
  <si>
    <t>Moradin</t>
  </si>
  <si>
    <t>Dwarven</t>
  </si>
  <si>
    <t>Gaerdal Ironhand</t>
  </si>
  <si>
    <t>Candle Rites</t>
  </si>
  <si>
    <t>Loviatar</t>
  </si>
  <si>
    <t>The Communion of Laughter</t>
  </si>
  <si>
    <t>Garl Glittergold</t>
  </si>
  <si>
    <t>The Maiming</t>
  </si>
  <si>
    <t>Waukeen</t>
  </si>
  <si>
    <t>The Blinding</t>
  </si>
  <si>
    <t>The Graverending</t>
  </si>
  <si>
    <t>Kiaransalee</t>
  </si>
  <si>
    <t>Drow</t>
  </si>
  <si>
    <t>The Rallying</t>
  </si>
  <si>
    <t>Deep Duerra</t>
  </si>
  <si>
    <t>The Putrescent Death</t>
  </si>
  <si>
    <t>Night</t>
  </si>
  <si>
    <t>Yurtrus</t>
  </si>
  <si>
    <t>Calling Down the Thunder</t>
  </si>
  <si>
    <t>Deep Fete</t>
  </si>
  <si>
    <t>Berronar Truesilver</t>
  </si>
  <si>
    <t>Endless Revel of Life</t>
  </si>
  <si>
    <t>Sharess</t>
  </si>
  <si>
    <t>Holiday of Revelry</t>
  </si>
  <si>
    <t>Shiallia</t>
  </si>
  <si>
    <t>Grumbar</t>
  </si>
  <si>
    <t>Renewal of Sanctity</t>
  </si>
  <si>
    <t>Osiris</t>
  </si>
  <si>
    <t>The Retreat</t>
  </si>
  <si>
    <t>Red Knight</t>
  </si>
  <si>
    <t>Festival of the Star</t>
  </si>
  <si>
    <t>Callarduran Smoothhands</t>
  </si>
  <si>
    <t>Masked Lord's Embrace</t>
  </si>
  <si>
    <t>Vhaeraun</t>
  </si>
  <si>
    <t>Auril</t>
  </si>
  <si>
    <t>Night of Blood</t>
  </si>
  <si>
    <t>Urdlen</t>
  </si>
  <si>
    <t>Remembrance of the Dark Court Slaughter</t>
  </si>
  <si>
    <t>The Unveiling</t>
  </si>
  <si>
    <t>Gargauth</t>
  </si>
  <si>
    <t>Great Weave</t>
  </si>
  <si>
    <t>The Festival of the Pride</t>
  </si>
  <si>
    <t>Nobanion</t>
  </si>
  <si>
    <t>Vernal Equinox</t>
  </si>
  <si>
    <t>Four Feasts</t>
  </si>
  <si>
    <t>Gwaeron Windstrom</t>
  </si>
  <si>
    <t>High Hunt</t>
  </si>
  <si>
    <t>Malar</t>
  </si>
  <si>
    <t>Holy Day of the Beast Totem</t>
  </si>
  <si>
    <t>Uthgar</t>
  </si>
  <si>
    <t>Last Storm</t>
  </si>
  <si>
    <t>Rite of Pain and Purity</t>
  </si>
  <si>
    <t>Song of Dawn</t>
  </si>
  <si>
    <t>Lathander</t>
  </si>
  <si>
    <t>The Budding</t>
  </si>
  <si>
    <t>Rillifane Rallathil</t>
  </si>
  <si>
    <t>The Dance of Swirling Winds</t>
  </si>
  <si>
    <t>Aedrie Faenya</t>
  </si>
  <si>
    <t>The High Hunt</t>
  </si>
  <si>
    <t>Eilistraee</t>
  </si>
  <si>
    <t>Valkur</t>
  </si>
  <si>
    <t>Treasures of the Earth</t>
  </si>
  <si>
    <t>Segojan Earthcaller</t>
  </si>
  <si>
    <t>High Coin</t>
  </si>
  <si>
    <t>Queen's Gambit</t>
  </si>
  <si>
    <t>Spheres</t>
  </si>
  <si>
    <t>Shaundakul</t>
  </si>
  <si>
    <t>Call to the Flowers</t>
  </si>
  <si>
    <t>Milil</t>
  </si>
  <si>
    <t>Ceremony of the Sactified Cauldron</t>
  </si>
  <si>
    <t>Sharindlar</t>
  </si>
  <si>
    <t>Coin Festival</t>
  </si>
  <si>
    <t>Vergadain</t>
  </si>
  <si>
    <t>Chauntea</t>
  </si>
  <si>
    <t>Greening</t>
  </si>
  <si>
    <t>Eldath</t>
  </si>
  <si>
    <t>Holiday of Birth</t>
  </si>
  <si>
    <t>Orgy of Destruction</t>
  </si>
  <si>
    <t>Ilneval</t>
  </si>
  <si>
    <t>Planting Thanks</t>
  </si>
  <si>
    <t>Isis</t>
  </si>
  <si>
    <t>Sharpening of the Sword</t>
  </si>
  <si>
    <t>Anhur</t>
  </si>
  <si>
    <t>Song of the Trees</t>
  </si>
  <si>
    <t>Silvanus</t>
  </si>
  <si>
    <t>The Chase</t>
  </si>
  <si>
    <t>Sune</t>
  </si>
  <si>
    <t>The Convocation</t>
  </si>
  <si>
    <t>Dugmaren Brightmantle</t>
  </si>
  <si>
    <t>Time of Spawning</t>
  </si>
  <si>
    <t>Haela Brightaxe</t>
  </si>
  <si>
    <t>Wild Ride</t>
  </si>
  <si>
    <t>Ippensheir</t>
  </si>
  <si>
    <t>Unwrapping</t>
  </si>
  <si>
    <t>Geb</t>
  </si>
  <si>
    <t>The Melding</t>
  </si>
  <si>
    <t>Birthing</t>
  </si>
  <si>
    <t>Hathor</t>
  </si>
  <si>
    <t>Ceremony of Introspection</t>
  </si>
  <si>
    <t>Summer Solstice</t>
  </si>
  <si>
    <t>Thoth</t>
  </si>
  <si>
    <t>Brightbuckle</t>
  </si>
  <si>
    <t>The Newborn Celebration</t>
  </si>
  <si>
    <t>Celebration of the Moon</t>
  </si>
  <si>
    <t>Dryad Dance</t>
  </si>
  <si>
    <t>Midsummer's Eve</t>
  </si>
  <si>
    <t>Lurue</t>
  </si>
  <si>
    <t>Axe Held High</t>
  </si>
  <si>
    <t>Grand Revel</t>
  </si>
  <si>
    <t>High Forge</t>
  </si>
  <si>
    <t>Flandal Steelskin</t>
  </si>
  <si>
    <t>Akadi</t>
  </si>
  <si>
    <t>Beshaba</t>
  </si>
  <si>
    <t>Oghma</t>
  </si>
  <si>
    <t>Singing of Praises</t>
  </si>
  <si>
    <t>Horus-Re</t>
  </si>
  <si>
    <t>Ceremony of Contagion</t>
  </si>
  <si>
    <t>High Fete</t>
  </si>
  <si>
    <t>Sunye</t>
  </si>
  <si>
    <t>Festival of the Ruby</t>
  </si>
  <si>
    <t>Twilight</t>
  </si>
  <si>
    <t>Ceremony of Honor to Helm</t>
  </si>
  <si>
    <t>Helm</t>
  </si>
  <si>
    <t>Conjuring of the Second Moon</t>
  </si>
  <si>
    <t>Selûne</t>
  </si>
  <si>
    <t>Deeds of the Dead</t>
  </si>
  <si>
    <t>Kelemvor</t>
  </si>
  <si>
    <t>Festival Day</t>
  </si>
  <si>
    <t>Marthammor Duin</t>
  </si>
  <si>
    <t>Oath Making</t>
  </si>
  <si>
    <t>The Day of Corellon's Peace ("Cinnaeloscor")</t>
  </si>
  <si>
    <t>Cinnaeloscor</t>
  </si>
  <si>
    <t>Solonor Thelandira</t>
  </si>
  <si>
    <t>Corellon Larethian</t>
  </si>
  <si>
    <t>The Melding of the Three</t>
  </si>
  <si>
    <t>Angharradh</t>
  </si>
  <si>
    <t>Only in years featuring Shieldmeet</t>
  </si>
  <si>
    <t>Penultimate Thunder</t>
  </si>
  <si>
    <t>Hoar</t>
  </si>
  <si>
    <t>Autumnal Equinox</t>
  </si>
  <si>
    <t>Runemeet</t>
  </si>
  <si>
    <t>The Transformation</t>
  </si>
  <si>
    <t>Feast of the Stags</t>
  </si>
  <si>
    <t>Harvest Thanks</t>
  </si>
  <si>
    <t>High Prayers of the Harvest</t>
  </si>
  <si>
    <t>Holiday of Fruition</t>
  </si>
  <si>
    <t>Osiris's Bounty</t>
  </si>
  <si>
    <t>Remembrance Ritual</t>
  </si>
  <si>
    <t>Marthoon</t>
  </si>
  <si>
    <t>Impending Doom</t>
  </si>
  <si>
    <t>Ascension</t>
  </si>
  <si>
    <t>Mystra</t>
  </si>
  <si>
    <t>True Resurrection</t>
  </si>
  <si>
    <t>The Destruction</t>
  </si>
  <si>
    <t>Finder Wyvernspur</t>
  </si>
  <si>
    <t>Starfall</t>
  </si>
  <si>
    <t>Tymora</t>
  </si>
  <si>
    <t>Tehennteahan</t>
  </si>
  <si>
    <t>The Feast of the Moon</t>
  </si>
  <si>
    <t>Ceremony of Remembrance</t>
  </si>
  <si>
    <t>Arvoreen</t>
  </si>
  <si>
    <t>Coming of the Winter Cave</t>
  </si>
  <si>
    <t>Luthic</t>
  </si>
  <si>
    <t>Commemoration of the Fallen</t>
  </si>
  <si>
    <t>Feast of the Silver Coin</t>
  </si>
  <si>
    <t>Nephthys</t>
  </si>
  <si>
    <t>Honoring the Dead</t>
  </si>
  <si>
    <t>Tempus</t>
  </si>
  <si>
    <t>Mystic Rites of the Luminous Cloud</t>
  </si>
  <si>
    <t>Sehanine Moonbow</t>
  </si>
  <si>
    <t>Rising of the Dark</t>
  </si>
  <si>
    <t>Shar</t>
  </si>
  <si>
    <t>The Vision</t>
  </si>
  <si>
    <t>Savras</t>
  </si>
  <si>
    <t>Winter Solstice</t>
  </si>
  <si>
    <t>The Coming</t>
  </si>
  <si>
    <t>Orbar</t>
  </si>
  <si>
    <t>Day of Drawing Down</t>
  </si>
  <si>
    <t>Night of Another Year</t>
  </si>
  <si>
    <t>Jergal</t>
  </si>
  <si>
    <t>Neap Tide</t>
  </si>
  <si>
    <t>First Quarter Moon</t>
  </si>
  <si>
    <t>Istishia</t>
  </si>
  <si>
    <t>The Forest Communion of the Crescent Moon ("Lateuquor")</t>
  </si>
  <si>
    <t>First Quarter Waxing</t>
  </si>
  <si>
    <t>Full Moon</t>
  </si>
  <si>
    <t>Earthrisings</t>
  </si>
  <si>
    <t>Urogalan</t>
  </si>
  <si>
    <t>Festival of Strength</t>
  </si>
  <si>
    <t>Bahgtru</t>
  </si>
  <si>
    <t>Gathering of the Hunting Bands</t>
  </si>
  <si>
    <t>Thard Harr</t>
  </si>
  <si>
    <t>Gatherings</t>
  </si>
  <si>
    <t>Sheela Peryroyl</t>
  </si>
  <si>
    <t>Giving of Thanks</t>
  </si>
  <si>
    <t>Lunar Hallowings</t>
  </si>
  <si>
    <t>Midnight Gambol</t>
  </si>
  <si>
    <t>Erevan Ilesere</t>
  </si>
  <si>
    <t>Secrets of the Heart</t>
  </si>
  <si>
    <t>Hanali Celanil</t>
  </si>
  <si>
    <t>Spring Tide</t>
  </si>
  <si>
    <t>The Offering of Trinkets</t>
  </si>
  <si>
    <t>Baervan Wildwanderer</t>
  </si>
  <si>
    <t>High Flow</t>
  </si>
  <si>
    <t>High Tide</t>
  </si>
  <si>
    <t>Deep Sashelas</t>
  </si>
  <si>
    <t>Deep Ebb</t>
  </si>
  <si>
    <t>Low Tide</t>
  </si>
  <si>
    <t>Brandobaris's Tithe</t>
  </si>
  <si>
    <t>New Moon</t>
  </si>
  <si>
    <t>Brandobaris</t>
  </si>
  <si>
    <t>Chant in the Abiding Darkness</t>
  </si>
  <si>
    <t>Shargaas</t>
  </si>
  <si>
    <t>Deepstone Triad</t>
  </si>
  <si>
    <t>Dumathoin</t>
  </si>
  <si>
    <t>The Cloaking</t>
  </si>
  <si>
    <t>Baravar Cloakshadow</t>
  </si>
  <si>
    <t>The Marking of Time</t>
  </si>
  <si>
    <t>Labelas Enoreth</t>
  </si>
  <si>
    <t>The day after the Full Moon</t>
  </si>
  <si>
    <t>The day before the Full Moon</t>
  </si>
  <si>
    <t>Third Quarter Moon</t>
  </si>
  <si>
    <t>To do</t>
  </si>
  <si>
    <t>NPC, Persons, Folk</t>
  </si>
  <si>
    <t>Moon calendar</t>
  </si>
  <si>
    <t>Holidays on calendar</t>
  </si>
  <si>
    <t>Alcohol</t>
  </si>
  <si>
    <t>Sages</t>
  </si>
  <si>
    <t>Random encounters</t>
  </si>
  <si>
    <t>To add sources</t>
  </si>
  <si>
    <t>DUNGEONS &amp; DRAGONS, D&amp;D, Wizards of the Coast, Forgotten Realms, the dragon ampersand, Player’s Handbook, Monster Manual, Dungeon Master’s Guide, D&amp;D Adventurers League, all other Wizards of the Coast product names, and their respective logos are trademarks of Wizards of the Coast in the USA and other countries. All characters and their distinctive likenesses are property of Wizards of the Coast. This material is protected under the copyright laws of the United States of America. Any reproduction or unauthorized use of the material or artwork contained herein is prohibited without the express written permission of Wizards of the Coast.
©2016 Wizards of the Coast LLC, PO Box 707, Renton, WA 98057-0707, USA. Manufactured by Hasbro SA, Rue Emile-Boéchat 31, 2800 Delémont, CH. Represented by Hasbro Europe, 4 The Square, Stockley Park, Uxbridge, Middlesex, UB11 1ET, UK.</t>
  </si>
  <si>
    <t>CYBORGS AND MAGES, UKRAINIAN RPG COMMUNITY</t>
  </si>
  <si>
    <t>Phases of Selûne by Month : 1492 DR</t>
  </si>
  <si>
    <t>lifestyles</t>
  </si>
  <si>
    <t>Port Llast</t>
  </si>
  <si>
    <t>Luskan</t>
  </si>
  <si>
    <t>Athkatla</t>
  </si>
  <si>
    <t>Port Nyanzaru</t>
  </si>
  <si>
    <t>Snowdown</t>
  </si>
  <si>
    <t>Mintarn</t>
  </si>
  <si>
    <t>Ruathym</t>
  </si>
  <si>
    <t>EXPORT</t>
  </si>
  <si>
    <t>IMPORT</t>
  </si>
  <si>
    <t>Lifestyle</t>
  </si>
  <si>
    <t>Cost per day</t>
  </si>
  <si>
    <t>Price/year</t>
  </si>
  <si>
    <t>Cost per day, gp</t>
  </si>
  <si>
    <t>Wretched</t>
  </si>
  <si>
    <t>silver</t>
  </si>
  <si>
    <t>gold</t>
  </si>
  <si>
    <t>Spotting Distance</t>
  </si>
  <si>
    <t>Spotting Difficulty</t>
  </si>
  <si>
    <t>Terrain</t>
  </si>
  <si>
    <t>Distance</t>
  </si>
  <si>
    <t>Circumstances</t>
  </si>
  <si>
    <t>DC</t>
  </si>
  <si>
    <t>Smoke or heavy fog</t>
  </si>
  <si>
    <t>2d4 x 5 ft. (avg. 25 ft.)</t>
  </si>
  <si>
    <t>Base</t>
  </si>
  <si>
    <t>Jungle or dense forest</t>
  </si>
  <si>
    <t>2d4 x 10 ft. (50 ft.)</t>
  </si>
  <si>
    <t>+/-4 per size category</t>
  </si>
  <si>
    <t>The Spellcaster’s Library</t>
  </si>
  <si>
    <t>Light forest</t>
  </si>
  <si>
    <t>3d6 x 10 ft. (105 ft.)</t>
  </si>
  <si>
    <t>Contrast</t>
  </si>
  <si>
    <t>+/-5 or more</t>
  </si>
  <si>
    <t>“These volumes should be in the library of every discerning spellcaster. This list includes magical theory and practice, as well as history, geography, theology, natural philosophy and saga.” Elminster</t>
  </si>
  <si>
    <t>Scrub, brush or bush</t>
  </si>
  <si>
    <t>6d6 x 10 ft. (210 ft.)</t>
  </si>
  <si>
    <t>Stillness (not moving)</t>
  </si>
  <si>
    <t>□        Accursed Scrolls of Shinalstar</t>
  </si>
  <si>
    <t>Grassland, little cover</t>
  </si>
  <si>
    <t>6d6 x 20 ft. (420 ft.)</t>
  </si>
  <si>
    <t>Six or more creatures</t>
  </si>
  <si>
    <t>□        Arcane Tablets of Thardock</t>
  </si>
  <si>
    <t>Total darkness</t>
  </si>
  <si>
    <t>Limit of sight</t>
  </si>
  <si>
    <t>Moonlight*</t>
  </si>
  <si>
    <t>□        Art of Navigation by Alazs Ironwood</t>
  </si>
  <si>
    <t>Indoors (lit)</t>
  </si>
  <si>
    <t>Line of sight</t>
  </si>
  <si>
    <t>Starlight**</t>
  </si>
  <si>
    <t>□        Book of Divine Love by Paerimrel</t>
  </si>
  <si>
    <t>Impossible***</t>
  </si>
  <si>
    <t>□        Book of the City of Man by Rundarvas</t>
  </si>
  <si>
    <t>*+5 bonus on Spot check if the spotter has low-light vision or if he or she has darkvision that extends far enough. </t>
  </si>
  <si>
    <t>□        Camyrian Tales by Vezarn</t>
  </si>
  <si>
    <t>Audible Distance</t>
  </si>
  <si>
    <t>**+5 bonus on Spot check if the spotter has low-light vision or +10 if he or she has darkvision that extends far enough. </t>
  </si>
  <si>
    <t>□        Canticles of Holy Marla</t>
  </si>
  <si>
    <t>***Unless the spotter has darkvision that extends far enough.</t>
  </si>
  <si>
    <t>□        Celestial Enchiridion of Veldrin</t>
  </si>
  <si>
    <t>Trying to be quiet</t>
  </si>
  <si>
    <t>2d6 × 5 feet</t>
  </si>
  <si>
    <t>□        Clamors &amp; Expeditions by Dorn Graybrook</t>
  </si>
  <si>
    <t>Normal noise level</t>
  </si>
  <si>
    <t>2d6 × 10 feet</t>
  </si>
  <si>
    <t>□        Complete Travels of Volo</t>
  </si>
  <si>
    <t>Very loud</t>
  </si>
  <si>
    <t>2d6 × 50 feet</t>
  </si>
  <si>
    <t>□        Damned Manuscripts of Narvar</t>
  </si>
  <si>
    <t>□        Deeds of the Damara by Scsilda Starshield</t>
  </si>
  <si>
    <t>Visibility Outdoors</t>
  </si>
  <si>
    <t>□        Demonic Shards of Alvagaerus</t>
  </si>
  <si>
    <t>□        Discourse on Thought by Aldon</t>
  </si>
  <si>
    <t>Clear day, no obstructions</t>
  </si>
  <si>
    <t>2 miles</t>
  </si>
  <si>
    <t>□        Dodecahedron by Nerren Prentiyuel</t>
  </si>
  <si>
    <t>Rain</t>
  </si>
  <si>
    <t>1 mile</t>
  </si>
  <si>
    <t>□        Ecclesiastical History by Llora</t>
  </si>
  <si>
    <t>Fog</t>
  </si>
  <si>
    <t>100 to 300 feet</t>
  </si>
  <si>
    <t>□        Grimoire of Engalathae Moonseer</t>
  </si>
  <si>
    <t>From a height</t>
  </si>
  <si>
    <t>× 20</t>
  </si>
  <si>
    <t>□        Haurlen's Hymn</t>
  </si>
  <si>
    <t>□        History of the World by Sorele</t>
  </si>
  <si>
    <t>Encounter Distance</t>
  </si>
  <si>
    <t>□        Ilmicoll Incunabulum</t>
  </si>
  <si>
    <t>Arctic, desert, farmland, or grassland</t>
  </si>
  <si>
    <t>6d6 × 10 feet</t>
  </si>
  <si>
    <t>□        Lays of Sarlgon the Tall of Thay</t>
  </si>
  <si>
    <t>Forest, swamp, or woodland</t>
  </si>
  <si>
    <t>2d8 × 10 feet</t>
  </si>
  <si>
    <t>□        Lexicon of Mathematics by Galather</t>
  </si>
  <si>
    <t>Hills or wastelands</t>
  </si>
  <si>
    <t>2d10 × 10 feet</t>
  </si>
  <si>
    <t>□        Libram of the Planes</t>
  </si>
  <si>
    <t>Jungle</t>
  </si>
  <si>
    <t>□        Malign Articles of Quyssztellan</t>
  </si>
  <si>
    <t>4d10 × 10 feet</t>
  </si>
  <si>
    <t>□        Metrical Lore of Place by Urthorkh</t>
  </si>
  <si>
    <t>□        Philosophical T ransactions by Antholo Kraul</t>
  </si>
  <si>
    <t>□        Praktikal Mekanics by Bravren</t>
  </si>
  <si>
    <t>□        Profane Manuscripts of Morldrym</t>
  </si>
  <si>
    <t>□        Relics of Religion by T antar</t>
  </si>
  <si>
    <t>□        Romance of the Rose by Balagh</t>
  </si>
  <si>
    <t>Waterdeep's annual taxes (as opposed to fees, like the docking fees for ships, and annual business license fees): citizens belonging to guilds pay dues to the guild (and the guilds then pay a smaller "head tax" based on number of members to the Palace [city]), and there are realty taxes (in the past, the hated window tax [covered in a Wizards website online column that should still be up on the archive], and more recently a variable-amount tax based on how large your building is; landlords pay this (so renters pay indirectly, through their rents), but there's no income tax. (It IS better to live in the Realms rather than the real world! Yes, YES! ;} ). Avoiding charging income taxes is how busy mercantile trading centers avoid declining when nearby centers rise.</t>
  </si>
  <si>
    <t>□        Sir Ulbaerl and the Red Knight by Alonthan</t>
  </si>
  <si>
    <t>□        Spiritual Exercises by Skulto Mreth</t>
  </si>
  <si>
    <t>□        Sublime Book of Ulsan Baneservant</t>
  </si>
  <si>
    <t>□        Sum of Theology by Veltheera</t>
  </si>
  <si>
    <t>□        The Celestial Comedy by Osryk</t>
  </si>
  <si>
    <t>□        Vile Parchments of Alathaera</t>
  </si>
  <si>
    <t>□        Voudsarr Esoterica</t>
  </si>
  <si>
    <t>□Elder Sagas by Ruaugh</t>
  </si>
  <si>
    <t>Eldritch Apocrypha of Sarkhx</t>
  </si>
  <si>
    <t>Elemental Esoterica</t>
  </si>
  <si>
    <t>Elysian Codex</t>
  </si>
  <si>
    <t>Enigma of Celestial Love by Kalamdaer</t>
  </si>
  <si>
    <t>Execrations of Philosophy by Albhaera</t>
  </si>
  <si>
    <t>Fallen Scripture of Jaorge One-Eye</t>
  </si>
  <si>
    <t>Flowing Light of Divinity by Vornduir</t>
  </si>
  <si>
    <t>Garden of the Soul by Alvagaerus Firlthond</t>
  </si>
  <si>
    <t>Caxlant Wintertal, merchant of paint and dye(E:DM pg. 37)</t>
  </si>
  <si>
    <t>Urdreath Telfeather, sells and repairs coaches(E:DM pg. 37)</t>
  </si>
  <si>
    <t>Meldar Merammon(E:DM pg. 37)</t>
  </si>
  <si>
    <t>Lady Stellephosa (human Paladin of Kelemvore (HoU pg. 31)</t>
  </si>
  <si>
    <t>Palonya, priestress of Jergal (HoU pg. 47-48) </t>
  </si>
  <si>
    <t>Barthelby, priest of Jergal (HoU pg. 48) </t>
  </si>
  <si>
    <t>Schonert, priest of Ilmater (HoU pg. 57-58)</t>
  </si>
  <si>
    <t>Graven Lavoldson, dwarf metalsmith, has a wife and four children (HoU pg42)</t>
  </si>
  <si>
    <t>Keeper Gordryn Haeront of Waterdeep (EFR pg.159)</t>
  </si>
  <si>
    <t>Lady Ilira Nathalan, Midnight hair, eyes of pure gold without iris or pupil, a moonelf (DS170-171)
has Dethek/dwarven runes tattooed across her collarbone, 'Gargan vathkelke kaugathal', vathkel- meaning 'lost' (DS173-174). Actually the script seems to be Gol-Kaa, the language of the goliaths, that also uses Dethek. And the inscription seems to be the the name of Fox-at-Twilight's goliath friend 'Gargan the Dispossed' in it's native tongue. 
Shared a deep friendship with Lorien Dawnbringer. Her death lead to the discovery of Iliras secret. Currently suspected to be a shade spy and in hiding, due to false news spread by Fayne the Trickster.
Ilira wears a star sapphire pendant looped around her her left wrist DS166 
Spellscarred: Her touch burns living flesh. Her shadow is/can become a separate entity, probably the remains of her former goliath-companion. 
Ilira killed Fayne’s mother Cythara Nathalan in a duel. 
**Probably the former adventuress Fox-at-Twilight, who took the family name of her dead friend Yldar Nathalan (Cythara’s brother) as her own.
**Probably writes the 'Silver Fox'-books under the name Arita (elvish:'silver fox').
** might her star sapphire pendant be ‘Erevan’s Shroud’?</t>
  </si>
  <si>
    <t>Shadowbane (Kalen Dren)</t>
  </si>
  <si>
    <t>DS1-6
Wears Grey cloak DS24 black armour and sword sheet. Magic boots DS99
A Paladin, has healing touch and protection. Prays to the Threefold God of the Church of the Eye (a heresy revering Tyr-torm and Helm as a single entity, it's first crusaders recruited from the ranks of the Night Masks of Westgate to confront the thieves guilds vampiric masters). His teacher, the half-elf Levia, used spells to heal. DS99
Spell-scared: Kalen seems to be of sickly health, but is resistant to pain and has toughend flesh, but his body will increasingly lose feeling and perish eventually. DS98
Myrin transfered some Life-energy into him, allowing him 'to live a little longer' DS309
He inherited his sword 'Vindicator' from the famous knight Gedrin Shadowbane, shortly before Gedrin died in Luskan.DS98/Short-story Shadowbane 
Gedrin himself received the blade after he awoke from a dream about the duell between Helm and Tyr, Vindicator being Helm's sword from the dream. DS98
**Speculation: It might be possible, that Vindicator holds a small part of Helm's divine essence. Maybe it would be possible to ressurect Helm with the blades help?</t>
  </si>
  <si>
    <t>Spellscared girl, when active her body is coverd in blue glowing runes and her hair seems to be blue fire, not beautiful, but terrible, death embodied DS102
Myrin is barely more then a girl and litle more than bone and skin DS102
Deeply tanned skin, blue eyes DS102
Myrin was already present when Lady Ilira battled Fayne's mother Cythara, almost 100 years in the past and Ilira was looking for her back then. DS253/256
Fayne is afraid that she might run into an archmage or plaguechanged and 'absorbe something to powerful to control' DS257
** Speculation: Maybe Fayne's joke about 'Myrin being a goddess' (DS258) will prove to prophetic? Maybe she is the 'seed' a new Mystra was supposed to born from? Lilten mentioned something about a great mad mage from Waterdeep, who wanted to stop the Spellplague (Halaster)DS216. Maybe Myrin was 'made' by Halaster to absorbe the Weave?
Fayne remembers, that 'the girl wreathed in blue flames flickered into being just as Faynes mothers magic burned her from the inside out'(DS242). That could either mean, that Myrin was created by Fayne's act of magic or that her mother's magic, concealling Myrin from Ilira, failed that moment.</t>
  </si>
  <si>
    <t>, Darz Helgar,</t>
  </si>
  <si>
    <t>former member of xanathar</t>
  </si>
  <si>
    <t>Fayne the Trickster</t>
  </si>
  <si>
    <t>Often appears as a half-elf girl, writes her exploits under the alias of Satin Rutshear for the Mocking Minstrel (a caustic, sarcastic and widely read broadsheet) DS 22-23, other alter egos inclued: Lueth, which means ‘Riddle’ in elven, a half-elf boy and Charl(atan) a red haired girl). Fayne (who has in her natural form) also at one point called herself "Rien" which means "trick" in Elvish (DS 236) and "Ellyne" ("sorrow"DS239), which appears to be her actual name (as Lilten calls her that at the end of the novel DS 307, and the voice that tried to stop her from using her mother's wand on Ilira DS255).
Fayne is also the one who caused Kolatch to have purple hair and beard (by magic) and when Talantress Roaringhorn was caught in a compromising/public scandal, it was Fayne, using her shapeshifting abilities to become a very handsome and kinky hunk of a man, which was then outed in the Minstrel (again, by Fayne, writing as Satin Rutshear). This is what Fayne does professionally--mischief and scandal--she's sort of a political/social catspaw you hire to cause your opponents grief. 
In her true form she has pale skin, bright red hair, gleaming eyes of silver, long elf-ears, delicate features, sharp teeth, a scar on her cheek(caused by the bolt that killed her mother DS255), leathery wings and a long tail tipped with a spade-shaped ridge of bone. DS 304 (Probably a fey’ri).
** Speculation: Fayne's mother Cythara might not be dead at all, as Cellica recognized her in terror(when Fayne took her mother's form) as the 'golden elf lady with the eyes of darkness' who was part of the demon cult that held Cellica as a slave in Luskan. Cythara had three succubus servants, who occasionally took her place, so the Cythara Ilira killed could have been an imposter. Or someone else took Cythara's form (maybe Lilten's 'old friend'?)</t>
  </si>
  <si>
    <t>Lilten the Turncloak</t>
  </si>
  <si>
    <t>Golden skinned, eyed and haired elf DS20/303/306
Patron and (adoptive?) father of Fayne, Also called Lilianviaten (master fate spinner) and ‘Last Heir’ DS306
Fayne suspects, that he might be a Masked Lord DS303
Once served Erevan Ilesere as high-priest, but abandoned his faith in favour of Beshaba.DS307
His personal seal is a silver shooting star surrounded by a ring of tiny flames. DS21
He plays a game of 'wits' with an 'old friend' who covets a 'plaything' (probably Myrin), so Lilten planned to obtain it himself. DS215
** Speculation: Lilten himself might be a fey’ri (Last Heir of his house), the demonlord Grazz’t (the cult Fayne’s mother had joined, or the god Erevan Ilesere himself (due to his personal sigil, which is somewhat similar to the gods symbol and the connection to Fox-at-Twilight/Lady Ilira)He might also be the person Fox-at-Twilight called ‘Uncle Nemesis’.</t>
  </si>
  <si>
    <t xml:space="preserve">Kirenkirsalai </t>
  </si>
  <si>
    <t xml:space="preserve">A ‘shadowman’ with black eyes who is looking for ‘a child’ for over 80 years. A child (his foe) Gedrin Shadowbane promised him to deliver over 80 years ago (GS)
His sword is a long thin blade composed of pure midnight (GS)
** might be Lilten’s ‘old friend’ 
** Kirenkirsalai’s true name starts with ‘Ne-‘ (GS) Maybe he is Neveren Darkdance? Neveren was a Nightmask operative from Westgate, the same group Gedrin Shadowbane recruited his first followers from. Neveren was also an onetime ally of Fox-at-Twilight and a shadowdancer (explaining his movements in the shadow ). Maybe he’s also a vampire (explaining his long life and the fact, that he could turn Gedrin’s wife Sivgena into a ‘creature’ Gedrin had to destroy).
** Kirenkirsalai might be no man at all, as he said ‘you men are all alike’ as if it didn’t include himself (GS) might be a disguise of Cythara Nathalan or the person who took her form and headed the demon cult in Luskan. Both have shadowy black eyes. But then again Kirenkirsalai considers himself a higher being.
** Neveren Darkdance might have joined forces with Cythara Nathalan to regain possession of ‘Erevan’s Shroud’ and the rapier 'Neveren’s Betrayal' from Fox-at-Twilight. 
</t>
  </si>
  <si>
    <t xml:space="preserve">Harpers </t>
  </si>
  <si>
    <t>The Tel'Teukiira</t>
  </si>
  <si>
    <t>High Harper Tam Zawad, called 'the Shepard', older calishite, became high harper around 1480 DR, still wears the plain grey garments of an itinerant priest of Selûne. Has offices above a harper-run tavern (S:TA 37, 39) (E:DM 101)</t>
  </si>
  <si>
    <t>were believed to be gone, many were killed while fighting a coven of vampire-wizards in Stump Bog. (BT 303)</t>
  </si>
  <si>
    <t>Renaer ‘Ren’ Neverember (see Folk of Waterdeep)</t>
  </si>
  <si>
    <t>Dahl Peredur (S:TA 37)</t>
  </si>
  <si>
    <t xml:space="preserve">During the Sundering Moonstar sleeper agents reactivated the organisation on a surprising massive scale in Waterdeep, Candlekeep and Myth Drannor. The organisation has since gone underground again, their relations to the Harpers, Open Lord Laeral Silverhand and Vajra the Blackstaff remain unclear. (SCAG 124) </t>
  </si>
  <si>
    <t>Khochen, petite tuigan woman (S:TA 37)</t>
  </si>
  <si>
    <t>Vajra ‚Blackstaff’ Safahr (see Folk of Waterdeep)</t>
  </si>
  <si>
    <t>girl named Thestryl Mellardin (LG female Chondathan human mage).</t>
  </si>
  <si>
    <t>Meloon Wardragon (Sell-sword, Long blond hair, pale blond beard, tall, musclar, wields the axe Azuredge)</t>
  </si>
  <si>
    <t>Laraelra ‘Elra’ Hasard (daughter, sorcerer, skinny, pale, black hair, heir of the Blackstaff)</t>
  </si>
  <si>
    <t>Harug Shieldsunder (old dwarf tunneler of the guild)</t>
  </si>
  <si>
    <t>Parlek Lateriff (sage, sorcerer, smith )</t>
  </si>
  <si>
    <t>Eiruk Weskur (wizard of the Watchful Order, black hair, worn as skullcap, loves Vajra but she only offers friendship to him, a possible heir of the Blackstaff)</t>
  </si>
  <si>
    <t>Ravencourt</t>
  </si>
  <si>
    <t>Osco Salibuck (Halfling, grandson of Madrak)</t>
  </si>
  <si>
    <t>Vorgan Drulth</t>
  </si>
  <si>
    <t>Mouth of Scarlet’s Well Street</t>
  </si>
  <si>
    <t>Vahrem Kuthcutter (dead, posthumous member, buried beneath Roarke House)</t>
  </si>
  <si>
    <t>Lord Torlyn Wands (see Folk of Waterdeep)</t>
  </si>
  <si>
    <t>Faxhal Xoram (dead, posthumous member, buried beneath Roarke House)</t>
  </si>
  <si>
    <t xml:space="preserve">Haven of the Scarred </t>
  </si>
  <si>
    <t>(BT 266, Lord’s Champion, the bodyguard of the Open Lord Neverember, giant bulldog of a man, wear’s many weapons on his person, among them metal sleeves over his index fingers, both shaped like claws.</t>
  </si>
  <si>
    <t>Consortium of healers and priests tending to those run afoul of spellplague and other magical maladies. Cellica, Shadowbane’s helper, was a member prior to her death and Lady Ilira Nathalan is a patron. (DS 140)</t>
  </si>
  <si>
    <t>** The 'Haven' is one of the nice public faces of the Order of Blue Fire. It isn't necessarily as peaceful as it sounds. On paper, they're all about relieving suffering, but scratch the surface...and even then you probably wouldn't notice, that it's connected to the Order.</t>
  </si>
  <si>
    <t>Olimbur Dardulph </t>
  </si>
  <si>
    <t>Lord Bones</t>
  </si>
  <si>
    <t xml:space="preserve">Volo’s fat and cigar-chewing publisher. Publisher of Broadsheets. A journalist even in the face of dire danger. SAY1, 3
</t>
  </si>
  <si>
    <t>The Bandoun Family</t>
  </si>
  <si>
    <t>Matriarch Kalandra, who is addicted to shape-changing potions SAY6,19</t>
  </si>
  <si>
    <t>Crime-Lord, visits seedy festhalls. An intelligent undead formed by a conglomerate of crawling claws and dretches. SAY4-5
** a plaguechanged creature?</t>
  </si>
  <si>
    <t>Haramond Bandoun, a lich, SAY6</t>
  </si>
  <si>
    <t>Emily Bandoun, Bandouns’s much younger sister who trails around after him all the time—and wears magical boots that could “jump” her through walls and closed doors and any other sort of obstacle intended to keep her out. She never says anything. She just sits and watches with her huge dark eyes, and listenes. </t>
  </si>
  <si>
    <t xml:space="preserve">Verity Morninglady </t>
  </si>
  <si>
    <t>Gordryn Haeront of Waterdeep</t>
  </si>
  <si>
    <t>Dragonborn pirate captain in the employment of the lich Haramond Bandoun. She always growls, if she remembes to, because she thinks pirates should growl, and because she was a dragonborn. She wears a cursed magical girdle —not entirely by choice; because of the curse – which not only grants an armorlike protection, but also kept her figure breathtakingly buxom…and as short as a halfling child. Verity regards the world through lowered eyelids, looking perpetually bored, because she has a lazy eye and preferred that not all the Realms knew that. She also had a purple peg leg because the skin of the gigantic red dragon she’d once slain had faded to a fetching purple hue, because as a matter of style a pirate captain should have a peg leg, and because the dragon had helpfully removed her own right leg at the knee during their fight to the death. She worked with Haramond Bandoun because an obsessed lich was perhaps the most powerful but biddable creature she could think of for getting her whatever she wanted in Waterdeep, so long as his obsessions remained unfulfilled. SAY6</t>
  </si>
  <si>
    <t>Adventurers Quarter</t>
  </si>
  <si>
    <t>(D20) Roll</t>
  </si>
  <si>
    <t>See also: AG p. 36-64, and SC 1-16.</t>
  </si>
  <si>
    <t>2-12 Land Lampreys</t>
  </si>
  <si>
    <t xml:space="preserve">AQ1 Business: </t>
  </si>
  <si>
    <t>Essimuths Equipment</t>
  </si>
  <si>
    <t>1 Mimic</t>
  </si>
  <si>
    <t>2-story Class C building</t>
  </si>
  <si>
    <t>Temple of Good Cheer</t>
  </si>
  <si>
    <t>1-6 Skeletons</t>
  </si>
  <si>
    <t>CG p. 94; WW p. 28, 64, 68.</t>
  </si>
  <si>
    <t>Madame Garahs Boarding House</t>
  </si>
  <si>
    <t>5-20 Rot Grubs (in carrion)</t>
  </si>
  <si>
    <t>Hemmerems Stables</t>
  </si>
  <si>
    <t>1 Otyugh</t>
  </si>
  <si>
    <t xml:space="preserve">AQ2 Row House: </t>
  </si>
  <si>
    <t>1-4 Jackalweres</t>
  </si>
  <si>
    <t>3-story Class C building</t>
  </si>
  <si>
    <t>4-16 Wild Dogs</t>
  </si>
  <si>
    <t>CG p. 100; WW p. 68.</t>
  </si>
  <si>
    <t>4-24 Wererats</t>
  </si>
  <si>
    <t xml:space="preserve">AQ3 Row House: </t>
  </si>
  <si>
    <t>5-50 Giant Rats</t>
  </si>
  <si>
    <t>2-story Class B building</t>
  </si>
  <si>
    <t>2-24 Giant Centipedes</t>
  </si>
  <si>
    <t>CG p. 100.</t>
  </si>
  <si>
    <t>2-20 Animal Skeletons</t>
  </si>
  <si>
    <t>AQ4 Business: Amranis Laundry</t>
  </si>
  <si>
    <t>1-12 Huge Spiders</t>
  </si>
  <si>
    <t>1-story Class C building</t>
  </si>
  <si>
    <t>1-2 Nyth</t>
  </si>
  <si>
    <t>AQ5 Business: Piatrans Clothiers</t>
  </si>
  <si>
    <t>1-4 Leucrotta</t>
  </si>
  <si>
    <t>1 Shambling Mound</t>
  </si>
  <si>
    <t>AQ6 House: Home of Rokkek Ingerr</t>
  </si>
  <si>
    <t>2-12 Poisonous Frogs</t>
  </si>
  <si>
    <t>1-12 Zombies (or 2-8 Sea Zombies)</t>
  </si>
  <si>
    <t xml:space="preserve">AQ7 Business: </t>
  </si>
  <si>
    <t>1 Neo-Otyugh</t>
  </si>
  <si>
    <t>4 1- and 2-story Class B buildings</t>
  </si>
  <si>
    <t>1 Catoblepas</t>
  </si>
  <si>
    <t>AQ8 Wizards Tower: Kolat Towers</t>
  </si>
  <si>
    <t>Special Encounter: DM's choice</t>
  </si>
  <si>
    <t>2 4+-story Class B buildings</t>
  </si>
  <si>
    <t>Known as Thriftowers or Collapse Towers.</t>
  </si>
  <si>
    <t>CG p. 34, 53, 87, 88-91, 94-96, 100,108; WW</t>
  </si>
  <si>
    <t>p. 20.</t>
  </si>
  <si>
    <t>AQ9 City Building: Watch Guardpost</t>
  </si>
  <si>
    <t>2-story Class B Building</t>
  </si>
  <si>
    <t>A Q 1 0 Home/Business: The Garrulous Grocer</t>
  </si>
  <si>
    <t>3 1-, 2-, and 3-story Class B &amp; C buildings</t>
  </si>
  <si>
    <t>Known as Jalbuck Tower. CG p. 53, 70, 81.</t>
  </si>
  <si>
    <t>AQ11 Business: Krabbellor Silversmiths</t>
  </si>
  <si>
    <t>A Q 1 2 Business: Larans Cartographers</t>
  </si>
  <si>
    <t>WW p. 9.</t>
  </si>
  <si>
    <t>AQ13 Business: Waukeens Wares</t>
  </si>
  <si>
    <t>2-story Class D building</t>
  </si>
  <si>
    <t>WW p. 37, 86, 96.</t>
  </si>
  <si>
    <t>AQ14 Inn: The Safehaven Inn</t>
  </si>
  <si>
    <t>3-story Class B building</t>
  </si>
  <si>
    <t>CG p. 94, 98; WW p. 19, 65, 68.</t>
  </si>
  <si>
    <t>AQ15 Warehouse: Ingerr &amp; Ingerr Warehouses</t>
  </si>
  <si>
    <t>2-story Class C Building</t>
  </si>
  <si>
    <t>A Q 1 6 Tavern: The Beer Golem</t>
  </si>
  <si>
    <t>AQ17 Noble villa: Phaulkonmere</t>
  </si>
  <si>
    <t>2- and 3-story Class A buildings</t>
  </si>
  <si>
    <t>CG 33, 34; WW p. 87.</t>
  </si>
  <si>
    <t>A Q l 8 Business: The Daily Trumpet Building</t>
  </si>
  <si>
    <t>A Q 1 9 Temple/House: Helms Hall</t>
  </si>
  <si>
    <t>AQ20 Tavern: Tymoras Blessing</t>
  </si>
  <si>
    <t>1-story Class D building</t>
  </si>
  <si>
    <t>Башня пограничной стражи</t>
  </si>
  <si>
    <t>1к8 Беженцев</t>
  </si>
  <si>
    <t>1к6 Безоружных бандитов</t>
  </si>
  <si>
    <t>Богатый горожанин в карете</t>
  </si>
  <si>
    <t>Богатый горожанин в паланкине</t>
  </si>
  <si>
    <t>1к6 Браконьеров</t>
  </si>
  <si>
    <t>Бригада из 3к4 рабочих</t>
  </si>
  <si>
    <t>Бродячий цирк на 6к4 артистов</t>
  </si>
  <si>
    <t>Брошенный фургон</t>
  </si>
  <si>
    <t>1к4 Верховых животных без наездников</t>
  </si>
  <si>
    <t>Виселичное дерево с 1к4 повешенными</t>
  </si>
  <si>
    <t>Влюбленная пара</t>
  </si>
  <si>
    <t>Военный патруль из 1к10 стражников</t>
  </si>
  <si>
    <t>1к20 Вольных рудокопов</t>
  </si>
  <si>
    <t>1к4 Воров</t>
  </si>
  <si>
    <t>Врачеватель-шарлатан</t>
  </si>
  <si>
    <t>2к6 Гвардейцев местного лорда</t>
  </si>
  <si>
    <t>Гонец верхом на дорогом коне</t>
  </si>
  <si>
    <t>Гонец с важным посланием</t>
  </si>
  <si>
    <t>Группа из 1к6 известных искателей приключений</t>
  </si>
  <si>
    <t>Дворянин с 1к8 вассалами</t>
  </si>
  <si>
    <t>Деревенское соревнование по бегу на 2к8 людей</t>
  </si>
  <si>
    <t>Деревянный мост</t>
  </si>
  <si>
    <t>Дорожный указатель</t>
  </si>
  <si>
    <t>Дорожный указатель, неправильный</t>
  </si>
  <si>
    <t>Жаровня на колесах</t>
  </si>
  <si>
    <t>Женщина с корзиной лесных ягод, грибов и цветов</t>
  </si>
  <si>
    <t>Животное, переходящее дорогу, безобидное</t>
  </si>
  <si>
    <t>Животное, переходящее дорогу, опасное</t>
  </si>
  <si>
    <t>1к4 Заблудившихся путников</t>
  </si>
  <si>
    <t>Закрытый паланкин, который несут 2к4 слуги</t>
  </si>
  <si>
    <t>Заморский торговец безделушками</t>
  </si>
  <si>
    <t>1к4 Изгоев</t>
  </si>
  <si>
    <t>1к8 Искателей приключений</t>
  </si>
  <si>
    <t>2к6 Искателей приключений с фургоном</t>
  </si>
  <si>
    <t>Каменный мост</t>
  </si>
  <si>
    <t>2к4 Конокрадов</t>
  </si>
  <si>
    <t>2к10 Кочевников, торгующих разными товарами</t>
  </si>
  <si>
    <t>1к4 Крестьян с фургоном деревенских товаров</t>
  </si>
  <si>
    <t>Кружащие в небе хищные птицы</t>
  </si>
  <si>
    <t>1к4 Лесных егерей</t>
  </si>
  <si>
    <t>Луг, усеянный цветами</t>
  </si>
  <si>
    <t>Маленькие дети, играющие в догонялки</t>
  </si>
  <si>
    <t>Местный герой возвращающийся домой</t>
  </si>
  <si>
    <t>Молодая дворянка в сопровождении мужчины</t>
  </si>
  <si>
    <t>Молодая дворянка со служанкой</t>
  </si>
  <si>
    <t>Молодой волшебник с важным заданием</t>
  </si>
  <si>
    <t>Молодой дворянин с 2к4 друзьями</t>
  </si>
  <si>
    <t>Монах с тележкой или фургоном</t>
  </si>
  <si>
    <t>Наёмник</t>
  </si>
  <si>
    <t>1к4 Носильщиков, ищущих работу</t>
  </si>
  <si>
    <t>Одинокий путник в капюшоне</t>
  </si>
  <si>
    <t>1к6 Отдыхающих путников</t>
  </si>
  <si>
    <t>Отпрыск местного лорда сбежавший из дома</t>
  </si>
  <si>
    <t>Охотник, выслеживающий добычу</t>
  </si>
  <si>
    <t>1к4 Охотников, разделывающих дичь</t>
  </si>
  <si>
    <t>1к6 Охотников за головами</t>
  </si>
  <si>
    <t>Пара повозок, застрявших в узком ущелье</t>
  </si>
  <si>
    <t>2к4 Пастухов</t>
  </si>
  <si>
    <t>Поваленный воз с сеном</t>
  </si>
  <si>
    <t>Пост стражи с 1к6 клетками для преступников</t>
  </si>
  <si>
    <t>Похоронная процессия на 4к10 персоны</t>
  </si>
  <si>
    <t>Предупреждающий знак</t>
  </si>
  <si>
    <t>Привязанная к дереву собака</t>
  </si>
  <si>
    <t>Пустой дом на изгибе дороги</t>
  </si>
  <si>
    <t>1к4 Путешественников из далеких земель</t>
  </si>
  <si>
    <t>Путник с ручным животным</t>
  </si>
  <si>
    <t>Раненный зверь</t>
  </si>
  <si>
    <t>Ребенок с маленькой тележкой</t>
  </si>
  <si>
    <t>Религиозная церемония</t>
  </si>
  <si>
    <t>1к8 Религиозных паломников</t>
  </si>
  <si>
    <t>1к8 Ремесленников</t>
  </si>
  <si>
    <t>2к4 Рыбаков</t>
  </si>
  <si>
    <t>2к6 Сборщиков пошлины</t>
  </si>
  <si>
    <t>2к6 Ненастоящих сборщиков пошлины</t>
  </si>
  <si>
    <t>Свадебный кортеж на 4к10 персоны</t>
  </si>
  <si>
    <t>Семья из 2к4 человек, переезжающая в новый дом</t>
  </si>
  <si>
    <t>Следы гуманоида</t>
  </si>
  <si>
    <t>Следы монстра</t>
  </si>
  <si>
    <t>Стадо домашних животных на 4к10 голов</t>
  </si>
  <si>
    <t>1к20 Старателей</t>
  </si>
  <si>
    <t>1к20 Строителей</t>
  </si>
  <si>
    <t>Телега с раненным или больным путником</t>
  </si>
  <si>
    <t>Торговец вьючными животными</t>
  </si>
  <si>
    <t>Торговец с тележкой</t>
  </si>
  <si>
    <t>Торговец с фургоном</t>
  </si>
  <si>
    <t>Торговый караван на 1к4 тележек и 1к6 фургонов</t>
  </si>
  <si>
    <t>Турнир по кулачному бою на 1к10 людей</t>
  </si>
  <si>
    <t>1к8 Угонщиков скота</t>
  </si>
  <si>
    <t>1к6 Фермеров</t>
  </si>
  <si>
    <t>Фургон бродячего целителя</t>
  </si>
  <si>
    <t>Фургон вольной труппы из 3к4 актеров</t>
  </si>
  <si>
    <t>Фургон с 1к4 заключенными преступниками</t>
  </si>
  <si>
    <t>Фургон с захворавшим упряжным животным</t>
  </si>
  <si>
    <t>Фургон со сломанным колесом</t>
  </si>
  <si>
    <t>Фургон с 2к6 рабами</t>
  </si>
  <si>
    <t>1к6 Фургонов лесорубов</t>
  </si>
  <si>
    <t>Цыганский табор из 2к20 цыган</t>
  </si>
  <si>
    <t>Член королевской семьи с 2к8 стражниками</t>
  </si>
  <si>
    <t>Широкий канал</t>
  </si>
  <si>
    <t>Совершайте бросок к100 каждый раз, когда группа отправляется в длительное путешествие по дорожным трактам и перегонам, чтобы определить случайную встречу для игроков во время их пути</t>
  </si>
  <si>
    <t>Причем речь идет даже не об набивших оскоми­ну случайных столкновениях с неизменно агрес­сивными медведе-собако-разбойнико-архи-пау- ко-личами, а про вполне себе обыденные для мира ситуации.</t>
  </si>
  <si>
    <t>Случайный торговец с парой свободных мест в повозке может стать буквально благословением для уставшей и оголодавшей группы, молодая дво­рянка, отправившаяся на поиски задержавшегося на охоте мужа, может рассказать пару интересных историй, а явно перепивший дворянин, встречен­ный накануне, заплатить несколько золотых за то, чтобы его жена не узнала, где он.</t>
  </si>
  <si>
    <t>Для большинства “стандартных” искателей при­ключений путешествие по вдоль реки или непо­средственно по водной глади является не совсем распространенной авантюрой. Водный транспорт пусть и удобнее спины лошади или даже кареты, но зачастую куда медленнее, что в условиях посто­янных наплывов злых культистов и нетерпеливых Мастеров может сыграть злую шутку. Поэтому поч­ти всегда если игроки путешествуют по рекам или идут вдоль них, то это значит, что либо они захоте­ли именно покататься на речном кораблике, либо у них просто не осталось другого выбора.</t>
  </si>
  <si>
    <t>При этом само путешествие на водном транс­порте, особенно речном, что движется со скоростью течения неспешной реки, зачастую крайне мед­ленное и медитативное, что порождает либо ску­ку, либо умиротворение. И если с первым Мастер может справиться случайным аболетом, которого призвали названные выше культисты, то второе неплохо поддерживается случайными ситуация­ми, крайне обычными для мира и, возможно, вне­запными для игроков.</t>
  </si>
  <si>
    <t>Баржа с 2к4 бандитами</t>
  </si>
  <si>
    <t>Баржа с грузом и 2к4 охранниками</t>
  </si>
  <si>
    <t>Баржа с командой из 1к8 человек без груза</t>
  </si>
  <si>
    <t>2к4 Баржи и торговый корабль сошедшиеся в бою</t>
  </si>
  <si>
    <t>2к4 Баржи сопровождающие торговый корабль</t>
  </si>
  <si>
    <t>Бобровая плотина</t>
  </si>
  <si>
    <t>2к6 Бочек плывущих по реке</t>
  </si>
  <si>
    <t>1к8 Браконьеров с сетью и копьями</t>
  </si>
  <si>
    <t>Брод на мелководье</t>
  </si>
  <si>
    <t>1к4 Брошенных барж</t>
  </si>
  <si>
    <t>2к10 Валунов</t>
  </si>
  <si>
    <t>Верёвка натянутая поперек реки</t>
  </si>
  <si>
    <t>Верёвочный мост</t>
  </si>
  <si>
    <t>Вёсельная лодка с 1к4 искателей приключений</t>
  </si>
  <si>
    <t>Вёсельная лодка с 1к4 контрабандистов</t>
  </si>
  <si>
    <t>Стая водоплавающих птиц</t>
  </si>
  <si>
    <t>Высокий шпиль торчащий со дна реки</t>
  </si>
  <si>
    <t>Горячие источники</t>
  </si>
  <si>
    <t>Грубый плот с рулём и парусом</t>
  </si>
  <si>
    <t>Дерево нависшее над рекой</t>
  </si>
  <si>
    <t>Дерево с серебренной кроной посреди реки</t>
  </si>
  <si>
    <t>Десяток мертвых рыб и черепах</t>
  </si>
  <si>
    <t>Дети собирающие тростник для корзин</t>
  </si>
  <si>
    <t>1к6 Диких животных, ловящих рыбу</t>
  </si>
  <si>
    <t>1к6 Диких животных на водопое</t>
  </si>
  <si>
    <t>1к6 Диких животных плывущих через реку</t>
  </si>
  <si>
    <t>Древнее лесное существо купающееся в реке</t>
  </si>
  <si>
    <t>Друид очищающий берег от мусора</t>
  </si>
  <si>
    <t>1к4 Ездовых животных купающихся в реке</t>
  </si>
  <si>
    <t>Животное застрявшее на плывущем бревне</t>
  </si>
  <si>
    <t>Заросли речной ягоды</t>
  </si>
  <si>
    <t>Заросли плотоядных растений</t>
  </si>
  <si>
    <t>Затопленная деревня на берегу реки</t>
  </si>
  <si>
    <t>Игривый гигантский бобер</t>
  </si>
  <si>
    <t>1к4 Известных личностей в волшебной лодке</t>
  </si>
  <si>
    <t>Каменистый брод</t>
  </si>
  <si>
    <t>Канатный паром</t>
  </si>
  <si>
    <t>2к8 Крестьян, собирающих речную ягоду</t>
  </si>
  <si>
    <t>2к8 Крестьян, стирающих одежду</t>
  </si>
  <si>
    <t>Крупный косяк рыбы</t>
  </si>
  <si>
    <t>Купающийся путник</t>
  </si>
  <si>
    <t>Лагерь лесорубов на берегу реки</t>
  </si>
  <si>
    <t>Лагерь путников, готовящих рыбу</t>
  </si>
  <si>
    <t>2к4 Льдин, плавающих на поверхности воды</t>
  </si>
  <si>
    <t>Мутная вода</t>
  </si>
  <si>
    <t>Наспех сколоченный плот</t>
  </si>
  <si>
    <t>Небольшой утёс с затопленной пещерой</t>
  </si>
  <si>
    <t>Несколько игривых выдр, бросающих шишки</t>
  </si>
  <si>
    <t>Обвалившийся утёс, перекрывший реку</t>
  </si>
  <si>
    <t>Огромная куча мусора плывущая по реке</t>
  </si>
  <si>
    <t>Огромная рыба идущая против течения</t>
  </si>
  <si>
    <t>Огромное чудовище мирно пьющее из реки</t>
  </si>
  <si>
    <t>Одинокий зверь на островке</t>
  </si>
  <si>
    <t>Опрокинутый паром</t>
  </si>
  <si>
    <t>Острые природные колья под водой</t>
  </si>
  <si>
    <t>Отмель</t>
  </si>
  <si>
    <t>Охранная застава</t>
  </si>
  <si>
    <t>Практически любой упомянутый выше транспорт имеет определенную цель. Он либо перевозит пас­сажиров, либо везет важный груз. Следующие та­блицы предназначены для того, чтобы помочь вам определить этот самый груз, чтобы дать игрокам возможность наполнить карманы промокшими бобами или забрать в дом родной ящик лопат.</t>
  </si>
  <si>
    <t>В контексте упомянутых выше событий и даль­нейших таблиц принята следующая грузоподъём­ность:</t>
  </si>
  <si>
    <t>При желании два ящика могут быть заменены на одну бочку.</t>
  </si>
  <si>
    <t>Пробки</t>
  </si>
  <si>
    <t>Сидр</t>
  </si>
  <si>
    <t>Глина</t>
  </si>
  <si>
    <t>Кофейные бобы</t>
  </si>
  <si>
    <t>Перец</t>
  </si>
  <si>
    <t>Оливковое масло</t>
  </si>
  <si>
    <t>Дёготь</t>
  </si>
  <si>
    <t>Мука</t>
  </si>
  <si>
    <t>Эль или пиво</t>
  </si>
  <si>
    <t>Пшеница</t>
  </si>
  <si>
    <t>Сахар</t>
  </si>
  <si>
    <t>Чайные листья</t>
  </si>
  <si>
    <t>Овёс</t>
  </si>
  <si>
    <t>Соль</t>
  </si>
  <si>
    <t>Орехи</t>
  </si>
  <si>
    <t>Чистая вода</t>
  </si>
  <si>
    <t>Зелёная слизь</t>
  </si>
  <si>
    <t>Навоз</t>
  </si>
  <si>
    <t>Сухие листья</t>
  </si>
  <si>
    <t>Куски мыла</t>
  </si>
  <si>
    <t>Доспехи для ездовых животных</t>
  </si>
  <si>
    <t>Большие мешки</t>
  </si>
  <si>
    <t>Цепи</t>
  </si>
  <si>
    <t>Гранитные блоки</t>
  </si>
  <si>
    <t>Тележные колёса</t>
  </si>
  <si>
    <t>Поясные мешки</t>
  </si>
  <si>
    <t>Кожа</t>
  </si>
  <si>
    <t>Ремни</t>
  </si>
  <si>
    <t>Полосы стали</t>
  </si>
  <si>
    <t>Мотки ниток</t>
  </si>
  <si>
    <t>Картофель</t>
  </si>
  <si>
    <t>Сушёный горох</t>
  </si>
  <si>
    <t>Дерево</t>
  </si>
  <si>
    <t>Куски соли</t>
  </si>
  <si>
    <t>Стрелы</t>
  </si>
  <si>
    <t>Овощи</t>
  </si>
  <si>
    <t>Сланец</t>
  </si>
  <si>
    <t>Бобы</t>
  </si>
  <si>
    <t>Кирки</t>
  </si>
  <si>
    <t>Древесная кора</t>
  </si>
  <si>
    <t>Доспехи</t>
  </si>
  <si>
    <t>Сушёная морковь</t>
  </si>
  <si>
    <t>Свечи</t>
  </si>
  <si>
    <t>Галеты</t>
  </si>
  <si>
    <t>Верхняя одежда</t>
  </si>
  <si>
    <t>Грабли и вилы</t>
  </si>
  <si>
    <t>Палатки</t>
  </si>
  <si>
    <t>Вёдра</t>
  </si>
  <si>
    <t>Кожаные рюкзаки</t>
  </si>
  <si>
    <t>Манекены</t>
  </si>
  <si>
    <t>Ножницы</t>
  </si>
  <si>
    <t>Футляры для карт или свитков</t>
  </si>
  <si>
    <t>Парики</t>
  </si>
  <si>
    <t>Зеркала</t>
  </si>
  <si>
    <t>Инструменты каменщиков</t>
  </si>
  <si>
    <t>Уголь</t>
  </si>
  <si>
    <t>Гнилые овощи</t>
  </si>
  <si>
    <t>Морские ракушки</t>
  </si>
  <si>
    <t>Мётлы и швабры</t>
  </si>
  <si>
    <t>Стиральные доски</t>
  </si>
  <si>
    <t>Редкая древесина</t>
  </si>
  <si>
    <t>Лопаты</t>
  </si>
  <si>
    <t>Веревочные лестницы</t>
  </si>
  <si>
    <t>Пряжа</t>
  </si>
  <si>
    <t>Крюки</t>
  </si>
  <si>
    <t>Репа</t>
  </si>
  <si>
    <t>Горшки и кастрюли</t>
  </si>
  <si>
    <t>Гвозди</t>
  </si>
  <si>
    <t>Грибы</t>
  </si>
  <si>
    <t>Листы железа</t>
  </si>
  <si>
    <t>Крупа</t>
  </si>
  <si>
    <t>Кирпичи</t>
  </si>
  <si>
    <t>Зерно</t>
  </si>
  <si>
    <t>Шерстяные одеяла</t>
  </si>
  <si>
    <t>Наконечники для стрел</t>
  </si>
  <si>
    <t>Коренья</t>
  </si>
  <si>
    <t>Мечи</t>
  </si>
  <si>
    <t>Мох</t>
  </si>
  <si>
    <t>Сухие водоросли</t>
  </si>
  <si>
    <t>Имбирь</t>
  </si>
  <si>
    <t>Верёвки</t>
  </si>
  <si>
    <t>Факелы</t>
  </si>
  <si>
    <t>Бурдюки</t>
  </si>
  <si>
    <t>Пилы</t>
  </si>
  <si>
    <t>Шарфы и пояса</t>
  </si>
  <si>
    <t>Краска</t>
  </si>
  <si>
    <t>Столовые приборы</t>
  </si>
  <si>
    <t>Черепа</t>
  </si>
  <si>
    <t>Ботинки</t>
  </si>
  <si>
    <t>Упряжь</t>
  </si>
  <si>
    <t>Стальные капканы</t>
  </si>
  <si>
    <t>Музыкальные инструменты</t>
  </si>
  <si>
    <t>Религиозные одеяния</t>
  </si>
  <si>
    <t>Woodland Random Encounters</t>
  </si>
  <si>
    <t>D20 Encounter</t>
  </si>
  <si>
    <t>1. The party runs into a group of adventurers, they are working hard to slay the ogre king Tut Tut</t>
  </si>
  <si>
    <t>2. The party finds the corpse of a knight on the ground, stabbed and shot to death by blade and arrows. He has a backpack full of supplies and some coin</t>
  </si>
  <si>
    <t>3. The party comes across a tiny little village of cats. they live in logs and trees that sort of resemble houses</t>
  </si>
  <si>
    <t>4. The party finds a patch of blue mushrooms, if eaten they have a small chance to raise or lower a players streangth by three</t>
  </si>
  <si>
    <t>5. A spooked horse with a saddle and no rider runs past the party</t>
  </si>
  <si>
    <t>6. A traveling salesman approaches the players and offers to sell them any of his wares for a fair price</t>
  </si>
  <si>
    <t>7. A mudslide crashes down infront of you blocking your current path, the party will have to find a new way to get to their destination</t>
  </si>
  <si>
    <t>8. An old hag greets the players and after a few moments offers them a magic candle. Its effects are proportianate to how they treat her. Treating her poorly will give a cursed candle</t>
  </si>
  <si>
    <t>9. A hungry lumberjack politely asks the players to cook him a meal</t>
  </si>
  <si>
    <t>10. You accidently scare off a dear that a man was in the middle of hunting, he demands the players help him track it down</t>
  </si>
  <si>
    <t>11. A baby in a basket is left all alone in the middle of the road</t>
  </si>
  <si>
    <t>12. A stretch of road is surrounded by beautiful flowers that sing angelic songs</t>
  </si>
  <si>
    <t>1 3 You stumble across a hidden dwarven brewery that serves the best ale you have ever tasted</t>
  </si>
  <si>
    <t>14 A beehive falls from a tree crashing on the players</t>
  </si>
  <si>
    <t>1 5 The players pass a deep hole in the ground they cant see the bottom of</t>
  </si>
  <si>
    <t>1. A stray dog begins fallowing you, it keeps its distance but is friendly if interacted with</t>
  </si>
  <si>
    <t>2. An airship passes just over head with smoke trailing from it, it crashes about a mile from the players</t>
  </si>
  <si>
    <t>3. A man fell from a tree and broke his leg and is calling for help</t>
  </si>
  <si>
    <t>4. A group of pixies fly around the players and yell insults</t>
  </si>
  <si>
    <t>5. You see a magic sword lodged in a stone, it is almost impossible to remove</t>
  </si>
  <si>
    <t>Moving at a Slow pace</t>
  </si>
  <si>
    <t>Navigation DC reduced by 2</t>
  </si>
  <si>
    <t>Clear, step-by-step directions</t>
  </si>
  <si>
    <t>Double proficiency bonus</t>
  </si>
  <si>
    <t>Map of the region</t>
  </si>
  <si>
    <t>Advantage on Survival checks</t>
  </si>
  <si>
    <t>Inclement Weather</t>
  </si>
  <si>
    <t>Disadvantage on Survival checks</t>
  </si>
  <si>
    <t>Night Travel</t>
  </si>
  <si>
    <t>Halved proficiency bonus</t>
  </si>
  <si>
    <t>HOW FAR CAN I SEE</t>
  </si>
  <si>
    <t xml:space="preserve">Altitude </t>
  </si>
  <si>
    <t xml:space="preserve">Distance </t>
  </si>
  <si>
    <t>6 feet (man height)</t>
  </si>
  <si>
    <t>3 miles</t>
  </si>
  <si>
    <t>40 feet (tree height)</t>
  </si>
  <si>
    <t>7 miles</t>
  </si>
  <si>
    <t>100 feet (plans hill)</t>
  </si>
  <si>
    <t>12 miles</t>
  </si>
  <si>
    <t>500 feet (hill)</t>
  </si>
  <si>
    <t>27 miles</t>
  </si>
  <si>
    <t>1,000 feet (mountain)</t>
  </si>
  <si>
    <t>38 miles</t>
  </si>
  <si>
    <r>
      <t xml:space="preserve">Lost </t>
    </r>
    <r>
      <rPr>
        <i/>
        <sz val="9.75"/>
        <color theme="1"/>
        <rFont val="Calibri"/>
        <family val="2"/>
        <charset val="204"/>
      </rPr>
      <t>(1 established Survey Action automatically overcomes this)</t>
    </r>
  </si>
  <si>
    <t>Poor Pace - you spend all your Travel actions but only move 1/2 the distance</t>
  </si>
  <si>
    <t>Adequate Pace, Normal Results</t>
  </si>
  <si>
    <t>17-20</t>
  </si>
  <si>
    <t>Good Pace, gain 1 Action (may not include Travel)</t>
  </si>
  <si>
    <t>Hidden Paths, gain 1 Action (May include Travel)</t>
  </si>
  <si>
    <t xml:space="preserve">SPEED </t>
  </si>
  <si>
    <t xml:space="preserve">Mount/Vehicle </t>
  </si>
  <si>
    <t xml:space="preserve">Fare </t>
  </si>
  <si>
    <t xml:space="preserve">Cargo/Rate </t>
  </si>
  <si>
    <t xml:space="preserve">Chartered </t>
  </si>
  <si>
    <t xml:space="preserve">Own </t>
  </si>
  <si>
    <t xml:space="preserve">Hour </t>
  </si>
  <si>
    <t xml:space="preserve">Day </t>
  </si>
  <si>
    <t xml:space="preserve">Walking </t>
  </si>
  <si>
    <t xml:space="preserve">n/a </t>
  </si>
  <si>
    <t xml:space="preserve">Avg. 30 ft </t>
  </si>
  <si>
    <t>Caravan</t>
  </si>
  <si>
    <t>1 sp/mile</t>
  </si>
  <si>
    <t>1 cp/ mi. /200 lb</t>
  </si>
  <si>
    <t>n/a</t>
  </si>
  <si>
    <r>
      <t>Coach/Carriage</t>
    </r>
    <r>
      <rPr>
        <vertAlign val="superscript"/>
        <sz val="11"/>
        <color theme="1"/>
        <rFont val="Calibri"/>
        <family val="2"/>
        <charset val="204"/>
      </rPr>
      <t xml:space="preserve">1 </t>
    </r>
  </si>
  <si>
    <t>1 cp/mi./100 lb</t>
  </si>
  <si>
    <t>20 gp/ day</t>
  </si>
  <si>
    <r>
      <t>Cart</t>
    </r>
    <r>
      <rPr>
        <vertAlign val="superscript"/>
        <sz val="11"/>
        <color theme="1"/>
        <rFont val="Calibri"/>
        <family val="2"/>
        <charset val="204"/>
      </rPr>
      <t xml:space="preserve">1 </t>
    </r>
  </si>
  <si>
    <t>1 cp/ mi./50 lb</t>
  </si>
  <si>
    <t>1 gp/ day</t>
  </si>
  <si>
    <t>2 mph</t>
  </si>
  <si>
    <r>
      <t>Wagon</t>
    </r>
    <r>
      <rPr>
        <vertAlign val="superscript"/>
        <sz val="11"/>
        <color theme="1"/>
        <rFont val="Calibri"/>
        <family val="2"/>
        <charset val="204"/>
      </rPr>
      <t xml:space="preserve">1 </t>
    </r>
  </si>
  <si>
    <t>35 gp</t>
  </si>
  <si>
    <r>
      <t xml:space="preserve">Mounts </t>
    </r>
    <r>
      <rPr>
        <b/>
        <vertAlign val="superscript"/>
        <sz val="11"/>
        <color rgb="FFFFFFFF"/>
        <rFont val="Calibri"/>
        <family val="2"/>
        <charset val="204"/>
      </rPr>
      <t>1,2</t>
    </r>
    <r>
      <rPr>
        <b/>
        <vertAlign val="superscript"/>
        <sz val="11"/>
        <color theme="1"/>
        <rFont val="Calibri"/>
        <family val="2"/>
        <charset val="204"/>
      </rPr>
      <t xml:space="preserve">,3 </t>
    </r>
  </si>
  <si>
    <t xml:space="preserve">Round </t>
  </si>
  <si>
    <r>
      <t>Day</t>
    </r>
    <r>
      <rPr>
        <b/>
        <vertAlign val="superscript"/>
        <sz val="11"/>
        <color theme="1"/>
        <rFont val="Calibri"/>
        <family val="2"/>
        <charset val="204"/>
      </rPr>
      <t xml:space="preserve"> 5 </t>
    </r>
  </si>
  <si>
    <r>
      <t>Dog, Riding</t>
    </r>
    <r>
      <rPr>
        <vertAlign val="superscript"/>
        <sz val="11"/>
        <color theme="1"/>
        <rFont val="Calibri"/>
        <family val="2"/>
        <charset val="204"/>
      </rPr>
      <t xml:space="preserve">12 </t>
    </r>
  </si>
  <si>
    <t>2 sp/ day</t>
  </si>
  <si>
    <t>25 gp</t>
  </si>
  <si>
    <t>40 ft</t>
  </si>
  <si>
    <t>Donkey or Mule</t>
  </si>
  <si>
    <t>1 sp/day</t>
  </si>
  <si>
    <t>8 gp</t>
  </si>
  <si>
    <t>Horse, Draft/Light</t>
  </si>
  <si>
    <t>7 sp/ day</t>
  </si>
  <si>
    <t>Horse, Riding/Hvy</t>
  </si>
  <si>
    <t>75 gp</t>
  </si>
  <si>
    <t>60 ft</t>
  </si>
  <si>
    <t>Warhorse, light</t>
  </si>
  <si>
    <t>Warhorse, Heavy</t>
  </si>
  <si>
    <t>400 gp</t>
  </si>
  <si>
    <t>Valenar Riding</t>
  </si>
  <si>
    <t>Lightning Rail Passenger cart</t>
  </si>
  <si>
    <t>Standard</t>
  </si>
  <si>
    <t>2 sp/ mile</t>
  </si>
  <si>
    <t>5 cp/ mi /100 lb</t>
  </si>
  <si>
    <t>1,000 gp /day</t>
  </si>
  <si>
    <t>12,000gp +</t>
  </si>
  <si>
    <t>30 mph</t>
  </si>
  <si>
    <t>First Class</t>
  </si>
  <si>
    <t>5 sp/ mile</t>
  </si>
  <si>
    <t>1,800 gp/ day</t>
  </si>
  <si>
    <t>18,000 gp +</t>
  </si>
  <si>
    <t>Steerage</t>
  </si>
  <si>
    <t>3 cp/ mile</t>
  </si>
  <si>
    <t>5 cp/ mi/ 100 lb</t>
  </si>
  <si>
    <t>800 gp/ day</t>
  </si>
  <si>
    <t>11,000 gp</t>
  </si>
  <si>
    <t>Lightning Rail Crew Cart</t>
  </si>
  <si>
    <t>Watercraft</t>
  </si>
  <si>
    <r>
      <t>Raft or Barge</t>
    </r>
    <r>
      <rPr>
        <vertAlign val="superscript"/>
        <sz val="11"/>
        <color theme="1"/>
        <rFont val="Calibri"/>
        <family val="2"/>
        <charset val="204"/>
      </rPr>
      <t>4</t>
    </r>
  </si>
  <si>
    <t>1 cp/mile</t>
  </si>
  <si>
    <t>See fare</t>
  </si>
  <si>
    <t>up to 150gp</t>
  </si>
  <si>
    <t>½ mph</t>
  </si>
  <si>
    <r>
      <t>Keelboat</t>
    </r>
    <r>
      <rPr>
        <vertAlign val="superscript"/>
        <sz val="11"/>
        <color theme="1"/>
        <rFont val="Calibri"/>
        <family val="2"/>
        <charset val="204"/>
      </rPr>
      <t xml:space="preserve">2 </t>
    </r>
  </si>
  <si>
    <t>150 gp/ day</t>
  </si>
  <si>
    <t>1 mph</t>
  </si>
  <si>
    <t>500 gp /day</t>
  </si>
  <si>
    <t>3 mph</t>
  </si>
  <si>
    <r>
      <t>Rowboat</t>
    </r>
    <r>
      <rPr>
        <vertAlign val="superscript"/>
        <sz val="11"/>
        <color theme="1"/>
        <rFont val="Calibri"/>
        <family val="2"/>
        <charset val="204"/>
      </rPr>
      <t xml:space="preserve">2 </t>
    </r>
  </si>
  <si>
    <t>5 sp /day</t>
  </si>
  <si>
    <t>Sailing Ship</t>
  </si>
  <si>
    <t>Sloop</t>
  </si>
  <si>
    <t>200 gp/ day</t>
  </si>
  <si>
    <t>Corvette</t>
  </si>
  <si>
    <t>1 sp/mi./100 lb</t>
  </si>
  <si>
    <t>300 gp/day</t>
  </si>
  <si>
    <t>5 mph</t>
  </si>
  <si>
    <t>Galley</t>
  </si>
  <si>
    <t>1 sp/mi./200 lb</t>
  </si>
  <si>
    <t>4 mph</t>
  </si>
  <si>
    <t>Up to 96</t>
  </si>
  <si>
    <t>Warship</t>
  </si>
  <si>
    <t>25,000 gp</t>
  </si>
  <si>
    <t>2½ mph</t>
  </si>
  <si>
    <t>Steamship</t>
  </si>
  <si>
    <t xml:space="preserve">Flying </t>
  </si>
  <si>
    <t>Airship</t>
  </si>
  <si>
    <t>1 gp/mile</t>
  </si>
  <si>
    <t>1 sp/ mi. /100 lb</t>
  </si>
  <si>
    <t>1,000 gp/day</t>
  </si>
  <si>
    <t>92,000 gp</t>
  </si>
  <si>
    <t>20 mph</t>
  </si>
  <si>
    <t>Stormship</t>
  </si>
  <si>
    <t>850 gp/day</t>
  </si>
  <si>
    <t>76,000 gp</t>
  </si>
  <si>
    <t>8 mph</t>
  </si>
  <si>
    <t>Wind Galleon</t>
  </si>
  <si>
    <t>3 sp/mile</t>
  </si>
  <si>
    <t>1 sp/ mi./100 lb</t>
  </si>
  <si>
    <t>750 gp/ day</t>
  </si>
  <si>
    <t>64,000 gp</t>
  </si>
  <si>
    <t>*+5 bonus on Spot check if the spotter has low-light vision or if he or she has darkvision that extends far enough.</t>
  </si>
  <si>
    <t>**+5 bonus on Spot check if the spotter has low-light vision or +10 if he or she has darkvision that extends far enough.</t>
  </si>
  <si>
    <t>Spell</t>
  </si>
  <si>
    <t>Cost, gp</t>
  </si>
  <si>
    <t>Cure wounds</t>
  </si>
  <si>
    <t>Identify</t>
  </si>
  <si>
    <t>Lesser restoration</t>
  </si>
  <si>
    <t>Prayer of healing</t>
  </si>
  <si>
    <t>Dispel magic</t>
  </si>
  <si>
    <t>Remove curse</t>
  </si>
  <si>
    <t>Speak with dead</t>
  </si>
  <si>
    <t>Greater restoration</t>
  </si>
  <si>
    <t>Raise dead</t>
  </si>
  <si>
    <t>Ressurection</t>
  </si>
  <si>
    <t>True Ressurection</t>
  </si>
  <si>
    <t>Potion of …</t>
  </si>
  <si>
    <t>Healing</t>
  </si>
  <si>
    <t>Climbing</t>
  </si>
  <si>
    <t>Animal friendship</t>
  </si>
  <si>
    <t>Greater healing</t>
  </si>
  <si>
    <t>Water breathing</t>
  </si>
  <si>
    <t>Superior healing</t>
  </si>
  <si>
    <t>Supreme healing</t>
  </si>
  <si>
    <t>Invisibility</t>
  </si>
  <si>
    <t>Spell level</t>
  </si>
  <si>
    <t>Cantrip</t>
  </si>
  <si>
    <t>This item is +1. Reroll if it already has an enhancement of equivalent or higher level. If this</t>
  </si>
  <si>
    <t>item is a spellcaster weapon it instead grants +1 to your spell attack bonus and spell save DC instead.</t>
  </si>
  <si>
    <t>While attuned to this item, you deal 1 additional damage with all attacks and spells.</t>
  </si>
  <si>
    <t>While attuned to this item, you can use an attack of opportunity even against enemies who are disengaging.</t>
  </si>
  <si>
    <t>While attuned to this item, when you are within 5 feet of at least two enemies, you may disengage as a bonus action.</t>
  </si>
  <si>
    <t>While attuned to this item, you cannot be critically hit.</t>
  </si>
  <si>
    <t>While attuned to this item, your Intelligence becomes 1 7.</t>
  </si>
  <si>
    <t>While attuned to this item, your Dexterity</t>
  </si>
  <si>
    <t>becomes 1 7.</t>
  </si>
  <si>
    <t>While attuned to this item, your Constitution becomes 1 7.</t>
  </si>
  <si>
    <t>While attuned to this item, your Strength becomes 1 7.</t>
  </si>
  <si>
    <t>While attuned to this item, your Charisma becomes 1 7.</t>
  </si>
  <si>
    <t>While attuned to this item, your Wisdom becomes 1 7.</t>
  </si>
  <si>
    <t>There is a small flask attached to this item. The contents of the flask can be consumed to heal for</t>
  </si>
  <si>
    <t>2d4 + 2 hit points and cure any poisons or diseases, but only to the creature attuned to this item. The flask magically refills at dawn each day.</t>
  </si>
  <si>
    <t>While attuned to this item, you feel lucky. Once per day you can reroll an attack, saving throw, or ability check. Take the higher of the two results.</t>
  </si>
  <si>
    <t>While attuned to this item, you enter a state of pure calm while asleep. You only need to rest for 2 hours a day to become completely refreshed, but you may still only rest once every 24 hours.</t>
  </si>
  <si>
    <t>While attuned to this item, whenever you are critically hit, you gain resistance to the damage type of that attack until you are hit by another critical strike.</t>
  </si>
  <si>
    <t>While attuned to this item, you gain a +1 bonus to all saving throws in which you are not proficient.</t>
  </si>
  <si>
    <t>While attuned to this item, you gain a +2 bonus to all saving throws in which you are proficient.</t>
  </si>
  <si>
    <t>While attuned to this item, you gain proficiency in Acrobatics. If you are already proficient in this skill, you gain expertise in it instead.</t>
  </si>
  <si>
    <t>While attuned to this item, you gain proficiency in Animal Handling. If you are already proficient in this skill, you gain expertise in it instead.</t>
  </si>
  <si>
    <t>While attuned to this item, you gain proficiency in Athletics. If you are already proficient in this skill, you gain expertise in it instead.</t>
  </si>
  <si>
    <r>
      <t>36</t>
    </r>
    <r>
      <rPr>
        <sz val="7"/>
        <color rgb="FF000000"/>
        <rFont val="Times New Roman"/>
        <family val="1"/>
        <charset val="204"/>
      </rPr>
      <t xml:space="preserve">    </t>
    </r>
    <r>
      <rPr>
        <sz val="9"/>
        <color rgb="FF000000"/>
        <rFont val="Arial"/>
        <family val="2"/>
        <charset val="204"/>
      </rPr>
      <t>While attuned to this item, you gain proficiency in History. If you are already proficient in this skill, you gain expertise in it instead.</t>
    </r>
  </si>
  <si>
    <r>
      <t>37</t>
    </r>
    <r>
      <rPr>
        <sz val="7"/>
        <color rgb="FF000000"/>
        <rFont val="Times New Roman"/>
        <family val="1"/>
        <charset val="204"/>
      </rPr>
      <t xml:space="preserve">    </t>
    </r>
    <r>
      <rPr>
        <sz val="9"/>
        <color rgb="FF000000"/>
        <rFont val="Arial"/>
        <family val="2"/>
        <charset val="204"/>
      </rPr>
      <t>While attuned to this item, you gain proficiency in Insight. If you are already proficient in this skill, you gain expertise in it instead.</t>
    </r>
  </si>
  <si>
    <r>
      <t>38</t>
    </r>
    <r>
      <rPr>
        <sz val="7"/>
        <color rgb="FF000000"/>
        <rFont val="Times New Roman"/>
        <family val="1"/>
        <charset val="204"/>
      </rPr>
      <t xml:space="preserve">    </t>
    </r>
    <r>
      <rPr>
        <sz val="9"/>
        <color rgb="FF000000"/>
        <rFont val="Arial"/>
        <family val="2"/>
        <charset val="204"/>
      </rPr>
      <t>While attuned to this item, you gain proficiency in Intimidation. If you are already proficient in this skill, you gain expertise in it instead.</t>
    </r>
  </si>
  <si>
    <r>
      <t>39</t>
    </r>
    <r>
      <rPr>
        <sz val="7"/>
        <color rgb="FF000000"/>
        <rFont val="Times New Roman"/>
        <family val="1"/>
        <charset val="204"/>
      </rPr>
      <t xml:space="preserve">    </t>
    </r>
    <r>
      <rPr>
        <sz val="9"/>
        <color rgb="FF000000"/>
        <rFont val="Arial"/>
        <family val="2"/>
        <charset val="204"/>
      </rPr>
      <t>While attuned to this item, you gain proficiency in Investigation. If you are already proficient in this skill, you gain expertise in it instead.</t>
    </r>
  </si>
  <si>
    <r>
      <t>40</t>
    </r>
    <r>
      <rPr>
        <sz val="7"/>
        <color rgb="FF000000"/>
        <rFont val="Times New Roman"/>
        <family val="1"/>
        <charset val="204"/>
      </rPr>
      <t xml:space="preserve">    </t>
    </r>
    <r>
      <rPr>
        <sz val="9"/>
        <color rgb="FF000000"/>
        <rFont val="Arial"/>
        <family val="2"/>
        <charset val="204"/>
      </rPr>
      <t>While attuned to this item, you gain proficiency in Medicine. If you are already proficient in this skill, you gain expertise in it instead.</t>
    </r>
  </si>
  <si>
    <r>
      <t>41</t>
    </r>
    <r>
      <rPr>
        <sz val="7"/>
        <color rgb="FF000000"/>
        <rFont val="Times New Roman"/>
        <family val="1"/>
        <charset val="204"/>
      </rPr>
      <t xml:space="preserve">    </t>
    </r>
    <r>
      <rPr>
        <sz val="9"/>
        <color rgb="FF000000"/>
        <rFont val="Arial"/>
        <family val="2"/>
        <charset val="204"/>
      </rPr>
      <t>While attuned to this item, you gain proficiency in Nature. If you are already proficient in this skill, you gain expertise in it instead.</t>
    </r>
  </si>
  <si>
    <r>
      <t>42</t>
    </r>
    <r>
      <rPr>
        <sz val="7"/>
        <color rgb="FF000000"/>
        <rFont val="Times New Roman"/>
        <family val="1"/>
        <charset val="204"/>
      </rPr>
      <t xml:space="preserve">    </t>
    </r>
    <r>
      <rPr>
        <sz val="9"/>
        <color rgb="FF000000"/>
        <rFont val="Arial"/>
        <family val="2"/>
        <charset val="204"/>
      </rPr>
      <t>While attuned to this item, you gain proficiency in Perception. If you are already proficient in this skill, you gain expertise in it instead.</t>
    </r>
  </si>
  <si>
    <r>
      <t>43</t>
    </r>
    <r>
      <rPr>
        <sz val="7"/>
        <color rgb="FF000000"/>
        <rFont val="Times New Roman"/>
        <family val="1"/>
        <charset val="204"/>
      </rPr>
      <t xml:space="preserve">    </t>
    </r>
    <r>
      <rPr>
        <sz val="9"/>
        <color rgb="FF000000"/>
        <rFont val="Arial"/>
        <family val="2"/>
        <charset val="204"/>
      </rPr>
      <t>While attuned to this item, you gain proficiency in Performance. If you are already proficient in this skill, you gain expertise in it instead.</t>
    </r>
  </si>
  <si>
    <r>
      <t>44</t>
    </r>
    <r>
      <rPr>
        <sz val="7"/>
        <color rgb="FF000000"/>
        <rFont val="Times New Roman"/>
        <family val="1"/>
        <charset val="204"/>
      </rPr>
      <t xml:space="preserve">    </t>
    </r>
    <r>
      <rPr>
        <sz val="9"/>
        <color rgb="FF000000"/>
        <rFont val="Arial"/>
        <family val="2"/>
        <charset val="204"/>
      </rPr>
      <t>While attuned to this item, you gain proficiency in Persuasion. If you are already proficient in this skill, you gain expertise in it instead.</t>
    </r>
  </si>
  <si>
    <r>
      <t>45</t>
    </r>
    <r>
      <rPr>
        <sz val="7"/>
        <color rgb="FF000000"/>
        <rFont val="Times New Roman"/>
        <family val="1"/>
        <charset val="204"/>
      </rPr>
      <t xml:space="preserve">    </t>
    </r>
    <r>
      <rPr>
        <sz val="9"/>
        <color rgb="FF000000"/>
        <rFont val="Arial"/>
        <family val="2"/>
        <charset val="204"/>
      </rPr>
      <t>While attuned to this item, you gain proficiency in Religion. If you are already proficient in this skill, you gain expertise in it instead.</t>
    </r>
  </si>
  <si>
    <r>
      <t>46</t>
    </r>
    <r>
      <rPr>
        <sz val="7"/>
        <color rgb="FF000000"/>
        <rFont val="Times New Roman"/>
        <family val="1"/>
        <charset val="204"/>
      </rPr>
      <t xml:space="preserve">    </t>
    </r>
    <r>
      <rPr>
        <sz val="9"/>
        <color rgb="FF000000"/>
        <rFont val="Arial"/>
        <family val="2"/>
        <charset val="204"/>
      </rPr>
      <t>While attuned to this item, you gain proficiency in Sleight of Hand. If you are already proficient in this skill, you gain expertise in it instead.</t>
    </r>
  </si>
  <si>
    <r>
      <t>47</t>
    </r>
    <r>
      <rPr>
        <sz val="7"/>
        <color rgb="FF000000"/>
        <rFont val="Times New Roman"/>
        <family val="1"/>
        <charset val="204"/>
      </rPr>
      <t xml:space="preserve">    </t>
    </r>
    <r>
      <rPr>
        <sz val="9"/>
        <color rgb="FF000000"/>
        <rFont val="Arial"/>
        <family val="2"/>
        <charset val="204"/>
      </rPr>
      <t>While attuned to this item, you gain proficiency in Stealth. If you are already proficient in this skill, you gain expertise in it instead.</t>
    </r>
  </si>
  <si>
    <r>
      <t>48</t>
    </r>
    <r>
      <rPr>
        <sz val="7"/>
        <color rgb="FF000000"/>
        <rFont val="Times New Roman"/>
        <family val="1"/>
        <charset val="204"/>
      </rPr>
      <t xml:space="preserve">    </t>
    </r>
    <r>
      <rPr>
        <sz val="9"/>
        <color rgb="FF000000"/>
        <rFont val="Arial"/>
        <family val="2"/>
        <charset val="204"/>
      </rPr>
      <t>While attuned to this item, you gain proficiency in Survival. If you are already proficient in this skill, you gain expertise in it instead.</t>
    </r>
  </si>
  <si>
    <r>
      <t>49</t>
    </r>
    <r>
      <rPr>
        <sz val="7"/>
        <color rgb="FF000000"/>
        <rFont val="Times New Roman"/>
        <family val="1"/>
        <charset val="204"/>
      </rPr>
      <t xml:space="preserve">    </t>
    </r>
    <r>
      <rPr>
        <sz val="9"/>
        <color rgb="FF000000"/>
        <rFont val="Arial"/>
        <family val="2"/>
        <charset val="204"/>
      </rPr>
      <t>While attuned to this item, you cannot be deafened.</t>
    </r>
  </si>
  <si>
    <r>
      <t>50</t>
    </r>
    <r>
      <rPr>
        <sz val="7"/>
        <color rgb="FF000000"/>
        <rFont val="Times New Roman"/>
        <family val="1"/>
        <charset val="204"/>
      </rPr>
      <t xml:space="preserve">    </t>
    </r>
    <r>
      <rPr>
        <sz val="9"/>
        <color rgb="FF000000"/>
        <rFont val="Arial"/>
        <family val="2"/>
        <charset val="204"/>
      </rPr>
      <t>While attuned to this item, you cannot be stunned.</t>
    </r>
  </si>
  <si>
    <r>
      <t>5</t>
    </r>
    <r>
      <rPr>
        <sz val="7"/>
        <color rgb="FF000000"/>
        <rFont val="Times New Roman"/>
        <family val="1"/>
        <charset val="204"/>
      </rPr>
      <t xml:space="preserve">      </t>
    </r>
    <r>
      <rPr>
        <sz val="9"/>
        <color rgb="FF000000"/>
        <rFont val="Arial"/>
        <family val="2"/>
        <charset val="204"/>
      </rPr>
      <t>9 While attuned to this item, you can cast Pass</t>
    </r>
  </si>
  <si>
    <r>
      <t>60</t>
    </r>
    <r>
      <rPr>
        <sz val="7"/>
        <color rgb="FF000000"/>
        <rFont val="Times New Roman"/>
        <family val="1"/>
        <charset val="204"/>
      </rPr>
      <t xml:space="preserve">    </t>
    </r>
    <r>
      <rPr>
        <sz val="9"/>
        <color rgb="FF000000"/>
        <rFont val="Arial"/>
        <family val="2"/>
        <charset val="204"/>
      </rPr>
      <t>While attuned to this item, you can cast See Invisibility once per day.</t>
    </r>
  </si>
  <si>
    <r>
      <t>61</t>
    </r>
    <r>
      <rPr>
        <sz val="7"/>
        <color rgb="FF000000"/>
        <rFont val="Times New Roman"/>
        <family val="1"/>
        <charset val="204"/>
      </rPr>
      <t xml:space="preserve">    </t>
    </r>
    <r>
      <rPr>
        <sz val="9"/>
        <color rgb="FF000000"/>
        <rFont val="Arial"/>
        <family val="2"/>
        <charset val="204"/>
      </rPr>
      <t>While attuned to this item, you can cast Gust of Wind once per day. The DC for this spell is 13 .</t>
    </r>
  </si>
  <si>
    <r>
      <t>62</t>
    </r>
    <r>
      <rPr>
        <sz val="7"/>
        <color rgb="FF000000"/>
        <rFont val="Times New Roman"/>
        <family val="1"/>
        <charset val="204"/>
      </rPr>
      <t xml:space="preserve">    </t>
    </r>
    <r>
      <rPr>
        <sz val="9"/>
        <color rgb="FF000000"/>
        <rFont val="Arial"/>
        <family val="2"/>
        <charset val="204"/>
      </rPr>
      <t>While attuned to this item, you can cast Enlarge on yourself once per day.</t>
    </r>
  </si>
  <si>
    <r>
      <t>63</t>
    </r>
    <r>
      <rPr>
        <sz val="7"/>
        <color rgb="FF000000"/>
        <rFont val="Times New Roman"/>
        <family val="1"/>
        <charset val="204"/>
      </rPr>
      <t xml:space="preserve">    </t>
    </r>
    <r>
      <rPr>
        <sz val="9"/>
        <color rgb="FF000000"/>
        <rFont val="Arial"/>
        <family val="2"/>
        <charset val="204"/>
      </rPr>
      <t>While attuned to this item, you can cast Tongues once per day.</t>
    </r>
  </si>
  <si>
    <r>
      <t>64</t>
    </r>
    <r>
      <rPr>
        <sz val="7"/>
        <color rgb="FF000000"/>
        <rFont val="Times New Roman"/>
        <family val="1"/>
        <charset val="204"/>
      </rPr>
      <t xml:space="preserve">    </t>
    </r>
    <r>
      <rPr>
        <sz val="9"/>
        <color rgb="FF000000"/>
        <rFont val="Arial"/>
        <family val="2"/>
        <charset val="204"/>
      </rPr>
      <t>While attuned to this item, you can cast Daylight once per day</t>
    </r>
  </si>
  <si>
    <r>
      <t>6</t>
    </r>
    <r>
      <rPr>
        <sz val="7"/>
        <color rgb="FF000000"/>
        <rFont val="Times New Roman"/>
        <family val="1"/>
        <charset val="204"/>
      </rPr>
      <t xml:space="preserve">      </t>
    </r>
    <r>
      <rPr>
        <sz val="9"/>
        <color rgb="FF000000"/>
        <rFont val="Arial"/>
        <family val="2"/>
        <charset val="204"/>
      </rPr>
      <t>5 While attuned to this item, you can cast Dispel</t>
    </r>
  </si>
  <si>
    <r>
      <t>66</t>
    </r>
    <r>
      <rPr>
        <sz val="7"/>
        <color rgb="FF000000"/>
        <rFont val="Times New Roman"/>
        <family val="1"/>
        <charset val="204"/>
      </rPr>
      <t xml:space="preserve">    </t>
    </r>
    <r>
      <rPr>
        <sz val="9"/>
        <color rgb="FF000000"/>
        <rFont val="Arial"/>
        <family val="2"/>
        <charset val="204"/>
      </rPr>
      <t>While attuned to this item, you can cast Fireball at third level once per day. The DC for this spell is 13.</t>
    </r>
  </si>
  <si>
    <r>
      <t>67</t>
    </r>
    <r>
      <rPr>
        <sz val="7"/>
        <color rgb="FF000000"/>
        <rFont val="Times New Roman"/>
        <family val="1"/>
        <charset val="204"/>
      </rPr>
      <t xml:space="preserve">    </t>
    </r>
    <r>
      <rPr>
        <sz val="9"/>
        <color rgb="FF000000"/>
        <rFont val="Arial"/>
        <family val="2"/>
        <charset val="204"/>
      </rPr>
      <t>While attuned to this item, you can cast Lightning Bolt at third level once per day. The DC for this spell is 13.</t>
    </r>
  </si>
  <si>
    <r>
      <t>68</t>
    </r>
    <r>
      <rPr>
        <sz val="7"/>
        <color rgb="FF000000"/>
        <rFont val="Times New Roman"/>
        <family val="1"/>
        <charset val="204"/>
      </rPr>
      <t xml:space="preserve">    </t>
    </r>
    <r>
      <rPr>
        <sz val="9"/>
        <color rgb="FF000000"/>
        <rFont val="Arial"/>
        <family val="2"/>
        <charset val="204"/>
      </rPr>
      <t>While attuned to this item, your deal 1 additional lightning damage on all attacks. Add an additional 2d10 lightning damage to any critical hit. This item crackles with electricity.</t>
    </r>
  </si>
  <si>
    <r>
      <t>69</t>
    </r>
    <r>
      <rPr>
        <sz val="7"/>
        <color rgb="FF000000"/>
        <rFont val="Times New Roman"/>
        <family val="1"/>
        <charset val="204"/>
      </rPr>
      <t xml:space="preserve">    </t>
    </r>
    <r>
      <rPr>
        <sz val="9"/>
        <color rgb="FF000000"/>
        <rFont val="Arial"/>
        <family val="2"/>
        <charset val="204"/>
      </rPr>
      <t>While attuned to this item, your deal 1 additional fire damage on all attacks. Add an additional 2d10 fire damage to any critical hit. This item occasionally sends off licks of flame.</t>
    </r>
  </si>
  <si>
    <r>
      <t>70</t>
    </r>
    <r>
      <rPr>
        <sz val="7"/>
        <color rgb="FF000000"/>
        <rFont val="Times New Roman"/>
        <family val="1"/>
        <charset val="204"/>
      </rPr>
      <t xml:space="preserve">    </t>
    </r>
    <r>
      <rPr>
        <sz val="9"/>
        <color rgb="FF000000"/>
        <rFont val="Arial"/>
        <family val="2"/>
        <charset val="204"/>
      </rPr>
      <t>While attuned to this item, your deal 1 additional cold damage on all attacks. Add an additional 2d10 cold damage to any critical hit. This item is coated in ice.</t>
    </r>
  </si>
  <si>
    <r>
      <t>71</t>
    </r>
    <r>
      <rPr>
        <sz val="7"/>
        <color rgb="FF000000"/>
        <rFont val="Times New Roman"/>
        <family val="1"/>
        <charset val="204"/>
      </rPr>
      <t xml:space="preserve">    </t>
    </r>
    <r>
      <rPr>
        <sz val="9"/>
        <color rgb="FF000000"/>
        <rFont val="Arial"/>
        <family val="2"/>
        <charset val="204"/>
      </rPr>
      <t>While attuned to this item, your deal 1 additional poison damage on all attacks. Add an additional 2d10 poison damage to any critical hit. This item exudes black fumes.</t>
    </r>
  </si>
  <si>
    <r>
      <t>72</t>
    </r>
    <r>
      <rPr>
        <sz val="7"/>
        <color rgb="FF000000"/>
        <rFont val="Times New Roman"/>
        <family val="1"/>
        <charset val="204"/>
      </rPr>
      <t xml:space="preserve">    </t>
    </r>
    <r>
      <rPr>
        <sz val="9"/>
        <color rgb="FF000000"/>
        <rFont val="Arial"/>
        <family val="2"/>
        <charset val="204"/>
      </rPr>
      <t>While attuned to this item, your deal 1 additional acid damage on all attacks. Add an additional 2d10 acid damage to any critical hit. This item drips acid.</t>
    </r>
  </si>
  <si>
    <r>
      <t>73</t>
    </r>
    <r>
      <rPr>
        <sz val="7"/>
        <color rgb="FF000000"/>
        <rFont val="Times New Roman"/>
        <family val="1"/>
        <charset val="204"/>
      </rPr>
      <t xml:space="preserve">    </t>
    </r>
    <r>
      <rPr>
        <sz val="9"/>
        <color rgb="FF000000"/>
        <rFont val="Arial"/>
        <family val="2"/>
        <charset val="204"/>
      </rPr>
      <t>While attuned to this item, your deal 1 additional force damage on all attacks. Add an additional 2d10 force damage to any critical hit. Small ethereal lights twirl around this item.</t>
    </r>
  </si>
  <si>
    <r>
      <t>74</t>
    </r>
    <r>
      <rPr>
        <sz val="7"/>
        <color rgb="FF000000"/>
        <rFont val="Times New Roman"/>
        <family val="1"/>
        <charset val="204"/>
      </rPr>
      <t xml:space="preserve">    </t>
    </r>
    <r>
      <rPr>
        <sz val="9"/>
        <color rgb="FF000000"/>
        <rFont val="Arial"/>
        <family val="2"/>
        <charset val="204"/>
      </rPr>
      <t>While attuned to this item, your deal 1 additional psychic damage on all attacks. Add an additional 2d10 psychic damage to any critical hit. This item whispers thoughts to you on occasion.</t>
    </r>
  </si>
  <si>
    <r>
      <t>7</t>
    </r>
    <r>
      <rPr>
        <sz val="7"/>
        <color rgb="FF000000"/>
        <rFont val="Times New Roman"/>
        <family val="1"/>
        <charset val="204"/>
      </rPr>
      <t xml:space="preserve">      </t>
    </r>
    <r>
      <rPr>
        <sz val="9"/>
        <color rgb="FF000000"/>
        <rFont val="Arial"/>
        <family val="2"/>
        <charset val="204"/>
      </rPr>
      <t>5 While attuned to this item, your deal 1 additional</t>
    </r>
  </si>
  <si>
    <r>
      <t>76</t>
    </r>
    <r>
      <rPr>
        <sz val="7"/>
        <color rgb="FF000000"/>
        <rFont val="Times New Roman"/>
        <family val="1"/>
        <charset val="204"/>
      </rPr>
      <t xml:space="preserve">    </t>
    </r>
    <r>
      <rPr>
        <sz val="9"/>
        <color rgb="FF000000"/>
        <rFont val="Arial"/>
        <family val="2"/>
        <charset val="204"/>
      </rPr>
      <t>While attuned to this item, your deal 1 additional necrotic damage on all attacks. Add an additional 2d10 necrotic damage to any critical hit. This item appears to be decaying.</t>
    </r>
  </si>
  <si>
    <r>
      <t>77</t>
    </r>
    <r>
      <rPr>
        <sz val="7"/>
        <color rgb="FF000000"/>
        <rFont val="Times New Roman"/>
        <family val="1"/>
        <charset val="204"/>
      </rPr>
      <t xml:space="preserve">    </t>
    </r>
    <r>
      <rPr>
        <sz val="9"/>
        <color rgb="FF000000"/>
        <rFont val="Arial"/>
        <family val="2"/>
        <charset val="204"/>
      </rPr>
      <t>While attuned to this item, your deal 1 additional thunder damage on all attacks. Add an additional 2d10 thunder damage to any critical hit. This item generates extra noise when striking foes or when struck.</t>
    </r>
  </si>
  <si>
    <r>
      <t>78</t>
    </r>
    <r>
      <rPr>
        <sz val="7"/>
        <color rgb="FF000000"/>
        <rFont val="Times New Roman"/>
        <family val="1"/>
        <charset val="204"/>
      </rPr>
      <t xml:space="preserve">    </t>
    </r>
    <r>
      <rPr>
        <sz val="9"/>
        <color rgb="FF000000"/>
        <rFont val="Arial"/>
        <family val="2"/>
        <charset val="204"/>
      </rPr>
      <t>While attuned to this item, whenever you drink a full potion roll a d20. On a result of 11-20, you manage to save enough for a second use.</t>
    </r>
  </si>
  <si>
    <r>
      <t>79</t>
    </r>
    <r>
      <rPr>
        <sz val="7"/>
        <color rgb="FF000000"/>
        <rFont val="Times New Roman"/>
        <family val="1"/>
        <charset val="204"/>
      </rPr>
      <t xml:space="preserve">    </t>
    </r>
    <r>
      <rPr>
        <sz val="9"/>
        <color rgb="FF000000"/>
        <rFont val="Arial"/>
        <family val="2"/>
        <charset val="204"/>
      </rPr>
      <t>While attuned to this item, whenever you drink a full potion roll a d20. On a result of 11-20, you gain a charge of inspiration.</t>
    </r>
  </si>
  <si>
    <r>
      <t>80</t>
    </r>
    <r>
      <rPr>
        <sz val="7"/>
        <color rgb="FF000000"/>
        <rFont val="Times New Roman"/>
        <family val="1"/>
        <charset val="204"/>
      </rPr>
      <t xml:space="preserve">    </t>
    </r>
    <r>
      <rPr>
        <sz val="9"/>
        <color rgb="FF000000"/>
        <rFont val="Arial"/>
        <family val="2"/>
        <charset val="204"/>
      </rPr>
      <t>While attuned to this item, whenever you take a short rest, roll a d20. On a result of 11-20, your next attack is a guaranteed critical hit.</t>
    </r>
  </si>
  <si>
    <r>
      <t>81</t>
    </r>
    <r>
      <rPr>
        <sz val="7"/>
        <color rgb="FF000000"/>
        <rFont val="Times New Roman"/>
        <family val="1"/>
        <charset val="204"/>
      </rPr>
      <t xml:space="preserve">    </t>
    </r>
    <r>
      <rPr>
        <sz val="9"/>
        <color rgb="FF000000"/>
        <rFont val="Arial"/>
        <family val="2"/>
        <charset val="204"/>
      </rPr>
      <t>While attuned to this item, whenever you kill an enemy, roll a d20. On a result of 17-20, you may immediately take another full turn.</t>
    </r>
  </si>
  <si>
    <r>
      <t>82</t>
    </r>
    <r>
      <rPr>
        <sz val="7"/>
        <color rgb="FF000000"/>
        <rFont val="Times New Roman"/>
        <family val="1"/>
        <charset val="204"/>
      </rPr>
      <t xml:space="preserve">    </t>
    </r>
    <r>
      <rPr>
        <sz val="9"/>
        <color rgb="FF000000"/>
        <rFont val="Arial"/>
        <family val="2"/>
        <charset val="204"/>
      </rPr>
      <t>While attuned to this item, whenever you score a critical hit, roll an additional d20. If the result of the second die is a 17 or higher, the enemy instantly dies if its current health is less than 100.</t>
    </r>
  </si>
  <si>
    <r>
      <t>83</t>
    </r>
    <r>
      <rPr>
        <sz val="7"/>
        <color rgb="FF000000"/>
        <rFont val="Times New Roman"/>
        <family val="1"/>
        <charset val="204"/>
      </rPr>
      <t xml:space="preserve">    </t>
    </r>
    <r>
      <rPr>
        <sz val="9"/>
        <color rgb="FF000000"/>
        <rFont val="Arial"/>
        <family val="2"/>
        <charset val="204"/>
      </rPr>
      <t>While attuned to this item, whenever you roll a natural 1 6-20 for your initiative roll, you may select any ally and raise their initiative result by 5.</t>
    </r>
  </si>
  <si>
    <r>
      <t>84</t>
    </r>
    <r>
      <rPr>
        <sz val="7"/>
        <color rgb="FF000000"/>
        <rFont val="Times New Roman"/>
        <family val="1"/>
        <charset val="204"/>
      </rPr>
      <t xml:space="preserve">    </t>
    </r>
    <r>
      <rPr>
        <sz val="9"/>
        <color rgb="FF000000"/>
        <rFont val="Arial"/>
        <family val="2"/>
        <charset val="204"/>
      </rPr>
      <t>While attuned to this item, treasure erupts from enemies you kill with a CR of 1 or greater. Dealing the killing blow to an opponent causes 1d4 gems to burst forth, each worth 10g. Whenever you kill an enemy with a critical hit, roll 4d4 instead.</t>
    </r>
  </si>
  <si>
    <r>
      <t>85</t>
    </r>
    <r>
      <rPr>
        <sz val="7"/>
        <color rgb="FF000000"/>
        <rFont val="Times New Roman"/>
        <family val="1"/>
        <charset val="204"/>
      </rPr>
      <t xml:space="preserve">    </t>
    </r>
    <r>
      <rPr>
        <sz val="9"/>
        <color rgb="FF000000"/>
        <rFont val="Arial"/>
        <family val="2"/>
        <charset val="204"/>
      </rPr>
      <t>While attuned to this item, increase your movement speed by 5 ft.</t>
    </r>
  </si>
  <si>
    <r>
      <t>91</t>
    </r>
    <r>
      <rPr>
        <sz val="7"/>
        <color rgb="FF000000"/>
        <rFont val="Times New Roman"/>
        <family val="1"/>
        <charset val="204"/>
      </rPr>
      <t xml:space="preserve">    </t>
    </r>
    <r>
      <rPr>
        <sz val="9"/>
        <color rgb="FF000000"/>
        <rFont val="Arial"/>
        <family val="2"/>
        <charset val="204"/>
      </rPr>
      <t>While attuned to this item, when you deal a killing blow against an enemy, you regain 1d8 + your Proficiency Bonus hit points.</t>
    </r>
  </si>
  <si>
    <r>
      <t>92</t>
    </r>
    <r>
      <rPr>
        <sz val="7"/>
        <color rgb="FF000000"/>
        <rFont val="Times New Roman"/>
        <family val="1"/>
        <charset val="204"/>
      </rPr>
      <t xml:space="preserve">    </t>
    </r>
    <r>
      <rPr>
        <sz val="9"/>
        <color rgb="FF000000"/>
        <rFont val="Arial"/>
        <family val="2"/>
        <charset val="204"/>
      </rPr>
      <t>While attuned to this item, when an enemy misses you while you are dodging, you may use your reaction to make an attack against them with advantage.</t>
    </r>
  </si>
  <si>
    <r>
      <t>93</t>
    </r>
    <r>
      <rPr>
        <sz val="7"/>
        <color rgb="FF000000"/>
        <rFont val="Times New Roman"/>
        <family val="1"/>
        <charset val="204"/>
      </rPr>
      <t xml:space="preserve">    </t>
    </r>
    <r>
      <rPr>
        <sz val="9"/>
        <color rgb="FF000000"/>
        <rFont val="Arial"/>
        <family val="2"/>
        <charset val="204"/>
      </rPr>
      <t>While attuned to this item, you can store up to 3 charges of inspiration.</t>
    </r>
  </si>
  <si>
    <r>
      <t>94</t>
    </r>
    <r>
      <rPr>
        <sz val="7"/>
        <color rgb="FF000000"/>
        <rFont val="Times New Roman"/>
        <family val="1"/>
        <charset val="204"/>
      </rPr>
      <t xml:space="preserve">    </t>
    </r>
    <r>
      <rPr>
        <sz val="9"/>
        <color rgb="FF000000"/>
        <rFont val="Arial"/>
        <family val="2"/>
        <charset val="204"/>
      </rPr>
      <t>While attuned to this item, you can store up to 2 charges of inspiration. Whenever you gain inspiration you gain 2 charges instead of 1.</t>
    </r>
  </si>
  <si>
    <r>
      <t>95</t>
    </r>
    <r>
      <rPr>
        <sz val="7"/>
        <color rgb="FF000000"/>
        <rFont val="Times New Roman"/>
        <family val="1"/>
        <charset val="204"/>
      </rPr>
      <t xml:space="preserve">    </t>
    </r>
    <r>
      <rPr>
        <sz val="9"/>
        <color rgb="FF000000"/>
        <rFont val="Arial"/>
        <family val="2"/>
        <charset val="204"/>
      </rPr>
      <t>While attuned to this item, add +3 to your initiative rolls.</t>
    </r>
  </si>
  <si>
    <r>
      <t>96</t>
    </r>
    <r>
      <rPr>
        <sz val="7"/>
        <color rgb="FF000000"/>
        <rFont val="Times New Roman"/>
        <family val="1"/>
        <charset val="204"/>
      </rPr>
      <t xml:space="preserve">    </t>
    </r>
    <r>
      <rPr>
        <sz val="9"/>
        <color rgb="FF000000"/>
        <rFont val="Arial"/>
        <family val="2"/>
        <charset val="204"/>
      </rPr>
      <t>While attuned to this item, healing potions restore double health to you.</t>
    </r>
  </si>
  <si>
    <r>
      <t>97</t>
    </r>
    <r>
      <rPr>
        <sz val="7"/>
        <color rgb="FF000000"/>
        <rFont val="Times New Roman"/>
        <family val="1"/>
        <charset val="204"/>
      </rPr>
      <t xml:space="preserve">    </t>
    </r>
    <r>
      <rPr>
        <sz val="9"/>
        <color rgb="FF000000"/>
        <rFont val="Arial"/>
        <family val="2"/>
        <charset val="204"/>
      </rPr>
      <t>While attuned to this item, you have advantage on initiative rolls.</t>
    </r>
  </si>
  <si>
    <r>
      <t>98</t>
    </r>
    <r>
      <rPr>
        <sz val="7"/>
        <color rgb="FF000000"/>
        <rFont val="Times New Roman"/>
        <family val="1"/>
        <charset val="204"/>
      </rPr>
      <t xml:space="preserve">    </t>
    </r>
    <r>
      <rPr>
        <sz val="9"/>
        <color rgb="FF000000"/>
        <rFont val="Arial"/>
        <family val="2"/>
        <charset val="204"/>
      </rPr>
      <t>While attuned to this item, if you would die, this item shatters and you are returned to life with 1 hit point.</t>
    </r>
  </si>
  <si>
    <r>
      <t>99</t>
    </r>
    <r>
      <rPr>
        <sz val="7"/>
        <color rgb="FF000000"/>
        <rFont val="Times New Roman"/>
        <family val="1"/>
        <charset val="204"/>
      </rPr>
      <t xml:space="preserve">    </t>
    </r>
    <r>
      <rPr>
        <sz val="9"/>
        <color rgb="FF000000"/>
        <rFont val="Arial"/>
        <family val="2"/>
        <charset val="204"/>
      </rPr>
      <t>This item has a map inscribed upon it. This map leads to a powerful magic item.</t>
    </r>
  </si>
  <si>
    <r>
      <t>100</t>
    </r>
    <r>
      <rPr>
        <sz val="7"/>
        <color rgb="FF000000"/>
        <rFont val="Times New Roman"/>
        <family val="1"/>
        <charset val="204"/>
      </rPr>
      <t xml:space="preserve">       </t>
    </r>
    <r>
      <rPr>
        <sz val="9"/>
        <color rgb="FF000000"/>
        <rFont val="Arial"/>
        <family val="2"/>
        <charset val="204"/>
      </rPr>
      <t>Reroll on this table twice, ignoring this result.</t>
    </r>
  </si>
  <si>
    <t>15 This item is +2, reroll if it already has an enhancement of equivalent or higher level. If this item is a spellcaster weapon it instead grants +2 to your spell attack bonus and spell save DC instead.</t>
  </si>
  <si>
    <r>
      <t>1</t>
    </r>
    <r>
      <rPr>
        <sz val="7"/>
        <color rgb="FF000000"/>
        <rFont val="Times New Roman"/>
        <family val="1"/>
        <charset val="204"/>
      </rPr>
      <t xml:space="preserve">      </t>
    </r>
    <r>
      <rPr>
        <sz val="9"/>
        <color theme="1"/>
        <rFont val="Arial"/>
        <family val="2"/>
        <charset val="204"/>
      </rPr>
      <t>6 This item has 5 charges. You may expend any number of charges to increase a stat of your choice by that value plus 1 (up to a maximum of 20) for an hour. This item restores 1d4 + 1 charges at dawn.</t>
    </r>
  </si>
  <si>
    <r>
      <t>1</t>
    </r>
    <r>
      <rPr>
        <sz val="7"/>
        <color rgb="FF000000"/>
        <rFont val="Times New Roman"/>
        <family val="1"/>
        <charset val="204"/>
      </rPr>
      <t xml:space="preserve">      </t>
    </r>
    <r>
      <rPr>
        <sz val="9"/>
        <color rgb="FF000000"/>
        <rFont val="Arial"/>
        <family val="2"/>
        <charset val="204"/>
      </rPr>
      <t>7 This item has 5 gems embedded in it (a ruby, jade, emerald, sapphire, and topaz). These may be pried off and thrown at an enemy at a +7 bonus to hit. When thrown, these act as a Level 1 Chromatic orb of an element matching the gem. (Ruby - Fire, Jade - Acid, Emerald - Poison, Sapphire - Cold, Topaz - Lightning). These gems are restored at dawn and have no monetary value.</t>
    </r>
  </si>
  <si>
    <r>
      <t>20</t>
    </r>
    <r>
      <rPr>
        <sz val="7"/>
        <color rgb="FF000000"/>
        <rFont val="Times New Roman"/>
        <family val="1"/>
        <charset val="204"/>
      </rPr>
      <t xml:space="preserve">    </t>
    </r>
    <r>
      <rPr>
        <sz val="9"/>
        <color theme="1"/>
        <rFont val="Arial"/>
        <family val="2"/>
        <charset val="204"/>
      </rPr>
      <t>While attuned to this item, whenever you roll minimum damage on an attack roll, your target is Frightened until the start of your next turn.</t>
    </r>
  </si>
  <si>
    <r>
      <t>21</t>
    </r>
    <r>
      <rPr>
        <sz val="7"/>
        <color rgb="FF000000"/>
        <rFont val="Times New Roman"/>
        <family val="1"/>
        <charset val="204"/>
      </rPr>
      <t xml:space="preserve">    </t>
    </r>
    <r>
      <rPr>
        <sz val="9"/>
        <color rgb="FF000000"/>
        <rFont val="Arial"/>
        <family val="2"/>
        <charset val="204"/>
      </rPr>
      <t>While attuned to this item, whenever you are hit by a projectile spell or ranged attack, you may use your reaction to roll a d4. On a result of 4, that projectile phases through you harmlessly.</t>
    </r>
  </si>
  <si>
    <r>
      <t>22</t>
    </r>
    <r>
      <rPr>
        <sz val="7"/>
        <color rgb="FF000000"/>
        <rFont val="Times New Roman"/>
        <family val="1"/>
        <charset val="204"/>
      </rPr>
      <t xml:space="preserve">    </t>
    </r>
    <r>
      <rPr>
        <sz val="9"/>
        <color theme="1"/>
        <rFont val="Arial"/>
        <family val="2"/>
        <charset val="204"/>
      </rPr>
      <t>While attuned to this item, enemies you hit become affected by the Hunter's Mark spell for one hour.</t>
    </r>
  </si>
  <si>
    <r>
      <t>23</t>
    </r>
    <r>
      <rPr>
        <sz val="7"/>
        <color rgb="FF000000"/>
        <rFont val="Times New Roman"/>
        <family val="1"/>
        <charset val="204"/>
      </rPr>
      <t xml:space="preserve">    </t>
    </r>
    <r>
      <rPr>
        <sz val="9"/>
        <color rgb="FF000000"/>
        <rFont val="Arial"/>
        <family val="2"/>
        <charset val="204"/>
      </rPr>
      <t>While attuned to this item, your initiative bonus is increased by 2. Whenever you roll initiative higher than 20, you move so swift that you get an extra edge up on your opponents. On the first round of combat, you act at your normal Initiative value and get a second turn at your Initiative value minus 20.</t>
    </r>
  </si>
  <si>
    <r>
      <t>24</t>
    </r>
    <r>
      <rPr>
        <sz val="7"/>
        <color rgb="FF000000"/>
        <rFont val="Times New Roman"/>
        <family val="1"/>
        <charset val="204"/>
      </rPr>
      <t xml:space="preserve">    </t>
    </r>
    <r>
      <rPr>
        <sz val="9"/>
        <color theme="1"/>
        <rFont val="Arial"/>
        <family val="2"/>
        <charset val="204"/>
      </rPr>
      <t>While attuned to this item, you may cast the Jump spell at will. Whenever you jump at an enemy ten or more feet away, you may make your first attack against that creature this turn with advantage. If you jump away from an enemy, they make their attack of opportunity with disadvantage.</t>
    </r>
  </si>
  <si>
    <r>
      <t>2</t>
    </r>
    <r>
      <rPr>
        <sz val="7"/>
        <color rgb="FF000000"/>
        <rFont val="Times New Roman"/>
        <family val="1"/>
        <charset val="204"/>
      </rPr>
      <t xml:space="preserve">      </t>
    </r>
    <r>
      <rPr>
        <sz val="9"/>
        <color rgb="FF000000"/>
        <rFont val="Arial"/>
        <family val="2"/>
        <charset val="204"/>
      </rPr>
      <t>5 While attuned to this item, an ethereal chain that floats around you. You may use your action to launch this chain at an enemy within 30 ft. That creature must succeed on a DC 1 5 Athletics or Acrobatics check or become grappled. While grappled, that creature make its attacks with disadvantage. A grappled creature may repeat this save at the end of each of its turns.</t>
    </r>
  </si>
  <si>
    <t>While attuned to this item, roll an additional d4 whenever you roll for initiative. On a result of 4, you feel a stroke of luck sweep over you. During this encounter, your critical hit threshold become 18-20.</t>
  </si>
  <si>
    <t>While attuned to this item, roll an additional d4 whenever you roll for initiative. On a result of 4 you feel a surge of power sweep over you. During this encounter, you sprout a set of powerful wings. You have a flight speed of 50 ft. and gain the Flyby Attack feature.</t>
  </si>
  <si>
    <t>While attuned to this item, roll an additional d4 whenever you roll for initiative. On a result of 4 you feel a surge of power sweep over you. During this encounter, whenever you hit an enemy with an attack, they always become critically maimed. (Loss of limb, eye, broken bones, etc...)</t>
  </si>
  <si>
    <t>While attuned to this item, roll an additional d4 whenever you roll for initiative. On a result of 4 you feel a surge of power sweep over you. During this encounter, at the beginning of each of your turns you regain 10 hit points.</t>
  </si>
  <si>
    <t>While attuned to this item, roll an additional d4 whenever you roll for initiative. On a result of 4, you feel a stroke of luck sweep over you. You have advantage on all attack rolls during this encounter.</t>
  </si>
  <si>
    <r>
      <t xml:space="preserve">This item comes with two slots that each store a marble, one blue and one orange. These can be thrown at any non-magical surface where they will stick. Once both have been placed, a transdimensional space opens between the two allowing for quick passage as long as they are within 1 20 ft. of each other. Speaking the word </t>
    </r>
    <r>
      <rPr>
        <sz val="9.5"/>
        <color rgb="FF000000"/>
        <rFont val="Times New Roman"/>
        <family val="1"/>
        <charset val="204"/>
      </rPr>
      <t>"</t>
    </r>
    <r>
      <rPr>
        <sz val="9"/>
        <color rgb="FF000000"/>
        <rFont val="Arial"/>
        <family val="2"/>
        <charset val="204"/>
      </rPr>
      <t>Return</t>
    </r>
    <r>
      <rPr>
        <sz val="9.5"/>
        <color rgb="FF000000"/>
        <rFont val="Times New Roman"/>
        <family val="1"/>
        <charset val="204"/>
      </rPr>
      <t xml:space="preserve">" </t>
    </r>
    <r>
      <rPr>
        <sz val="9"/>
        <color rgb="FF000000"/>
        <rFont val="Arial"/>
        <family val="2"/>
        <charset val="204"/>
      </rPr>
      <t>will close the portals and force both marbles to return to the item.</t>
    </r>
  </si>
  <si>
    <r>
      <t>1</t>
    </r>
    <r>
      <rPr>
        <sz val="7"/>
        <color rgb="FF000000"/>
        <rFont val="Times New Roman"/>
        <family val="1"/>
        <charset val="204"/>
      </rPr>
      <t xml:space="preserve">   </t>
    </r>
    <r>
      <rPr>
        <sz val="9"/>
        <color theme="1"/>
        <rFont val="Arial"/>
        <family val="2"/>
        <charset val="204"/>
      </rPr>
      <t>3 While attuned to this item, you have the ability to charge mundane objects with explosive capabilities. You may use your bonus action to infuse an object with this energy. For the next minute, you may throw this item and it will detonate upon impact. This deals 2d6 + (half your level) fire damage to any creature hit. Throwing any object larger than a 4 inches in diameter will cause an explosion of 4d6 + (your level) fire damage to enemies in a 10 foot diameter area, but you will have disadvantage to successfully throw the object at the target.</t>
    </r>
  </si>
  <si>
    <r>
      <t xml:space="preserve">34 While attuned to this item, you may speak the command word </t>
    </r>
    <r>
      <rPr>
        <sz val="9.5"/>
        <color rgb="FF000000"/>
        <rFont val="Times New Roman"/>
        <family val="1"/>
        <charset val="204"/>
      </rPr>
      <t>"</t>
    </r>
    <r>
      <rPr>
        <sz val="9"/>
        <color rgb="FF000000"/>
        <rFont val="Arial"/>
        <family val="2"/>
        <charset val="204"/>
      </rPr>
      <t>Scatter</t>
    </r>
    <r>
      <rPr>
        <sz val="9.5"/>
        <color rgb="FF000000"/>
        <rFont val="Times New Roman"/>
        <family val="1"/>
        <charset val="204"/>
      </rPr>
      <t xml:space="preserve">" </t>
    </r>
    <r>
      <rPr>
        <sz val="9"/>
        <color rgb="FF000000"/>
        <rFont val="Arial"/>
        <family val="2"/>
        <charset val="204"/>
      </rPr>
      <t>and cause your weapon to explode into a thousand shards of metal. You may mentally control these shards to attack enemies up to 50 ft. away. While your weapon is in this state, you may use your action perform a Shard Storm attack to hit all enemies in a 10 ft. diameter area. Each creature in this area must make on a DC 1 5 Dexterity saving throw or take 4d6 + (half your level) slashing damage, or half as much damage on a successfulone.</t>
    </r>
  </si>
  <si>
    <r>
      <t>40</t>
    </r>
    <r>
      <rPr>
        <sz val="7"/>
        <color rgb="FF000000"/>
        <rFont val="Times New Roman"/>
        <family val="1"/>
        <charset val="204"/>
      </rPr>
      <t xml:space="preserve">    </t>
    </r>
    <r>
      <rPr>
        <sz val="9"/>
        <color theme="1"/>
        <rFont val="Arial"/>
        <family val="2"/>
        <charset val="204"/>
      </rPr>
      <t>While attuned to this item you may cask Hulking Hand at will. This spell functions as Mage Hand but has its range increased to 60 ft., can lift items up to 60 pounds, and can be used to strike an enemy for 2d4 Force damage. This ethereal hand glows a faint green. Once per day you can unleash a wave of rage and increase the Hand's potency. For the next minute it can lift objects up to 500 pounds and can strike enemies for 8d4 Force damage.</t>
    </r>
  </si>
  <si>
    <r>
      <t>41</t>
    </r>
    <r>
      <rPr>
        <sz val="7"/>
        <color rgb="FF000000"/>
        <rFont val="Times New Roman"/>
        <family val="1"/>
        <charset val="204"/>
      </rPr>
      <t xml:space="preserve">    </t>
    </r>
    <r>
      <rPr>
        <sz val="9"/>
        <color rgb="FF000000"/>
        <rFont val="Arial"/>
        <family val="2"/>
        <charset val="204"/>
      </rPr>
      <t>While attuned to this item, whenever you hit an enemy with an attack, you may use your inspiration to turn that attack into a critical hit that rolls triple dice rather than double.</t>
    </r>
  </si>
  <si>
    <r>
      <t>42</t>
    </r>
    <r>
      <rPr>
        <sz val="7"/>
        <color rgb="FF000000"/>
        <rFont val="Times New Roman"/>
        <family val="1"/>
        <charset val="204"/>
      </rPr>
      <t xml:space="preserve">    </t>
    </r>
    <r>
      <rPr>
        <sz val="9"/>
        <color theme="1"/>
        <rFont val="Arial"/>
        <family val="2"/>
        <charset val="204"/>
      </rPr>
      <t>While attuned to this item, rather than rolling hit dice to regain health, you regain health equal to the max value on that dice plus your Con mod. Additionally, health potions always heal you for max value.</t>
    </r>
  </si>
  <si>
    <r>
      <t>43</t>
    </r>
    <r>
      <rPr>
        <sz val="7"/>
        <color rgb="FF000000"/>
        <rFont val="Times New Roman"/>
        <family val="1"/>
        <charset val="204"/>
      </rPr>
      <t xml:space="preserve">    </t>
    </r>
    <r>
      <rPr>
        <sz val="9"/>
        <color rgb="FF000000"/>
        <rFont val="Arial"/>
        <family val="2"/>
        <charset val="204"/>
      </rPr>
      <t>While attuned to this item, your weapons gains a thrown property with range 20/60 and will return to you are the end of the turn. You may also deliver touch attacks through your thrown weapon.</t>
    </r>
  </si>
  <si>
    <r>
      <t>44</t>
    </r>
    <r>
      <rPr>
        <sz val="7"/>
        <color rgb="FF000000"/>
        <rFont val="Times New Roman"/>
        <family val="1"/>
        <charset val="204"/>
      </rPr>
      <t xml:space="preserve">    </t>
    </r>
    <r>
      <rPr>
        <sz val="9"/>
        <color theme="1"/>
        <rFont val="Arial"/>
        <family val="2"/>
        <charset val="204"/>
      </rPr>
      <t>While attuned to this item, you may use your reaction to cause this item to flash brightly when you are hit with a melee attack. Each creature within 5ft. of you must make a DC 10 Constitution saving throw or become blinded until the start of its next turn.</t>
    </r>
  </si>
  <si>
    <r>
      <t>45</t>
    </r>
    <r>
      <rPr>
        <sz val="7"/>
        <color rgb="FF000000"/>
        <rFont val="Times New Roman"/>
        <family val="1"/>
        <charset val="204"/>
      </rPr>
      <t xml:space="preserve">    </t>
    </r>
    <r>
      <rPr>
        <sz val="9"/>
        <color rgb="FF000000"/>
        <rFont val="Arial"/>
        <family val="2"/>
        <charset val="204"/>
      </rPr>
      <t>While attuned to this item, you gain a fly speed of 20 ft.</t>
    </r>
  </si>
  <si>
    <r>
      <t>46</t>
    </r>
    <r>
      <rPr>
        <sz val="7"/>
        <color rgb="FF000000"/>
        <rFont val="Times New Roman"/>
        <family val="1"/>
        <charset val="204"/>
      </rPr>
      <t xml:space="preserve">    </t>
    </r>
    <r>
      <rPr>
        <sz val="9"/>
        <color theme="1"/>
        <rFont val="Arial"/>
        <family val="2"/>
        <charset val="204"/>
      </rPr>
      <t>While attuned to this item, you can store up to 5 total spell slots worth of spells in it. This can be a single 5th level spell, five 1st level spells, or any other combination. Anyone can cast the spells into this item and it uses the caster's spell save DC and bonus to hit when unleashed.</t>
    </r>
  </si>
  <si>
    <r>
      <t>47</t>
    </r>
    <r>
      <rPr>
        <sz val="7"/>
        <color rgb="FF000000"/>
        <rFont val="Times New Roman"/>
        <family val="1"/>
        <charset val="204"/>
      </rPr>
      <t xml:space="preserve">    </t>
    </r>
    <r>
      <rPr>
        <sz val="9"/>
        <color rgb="FF000000"/>
        <rFont val="Arial"/>
        <family val="2"/>
        <charset val="204"/>
      </rPr>
      <t>While attuned to this item, you become soulbound to the next party member you touch. As long as you two are within 30 feet of one another, you each get +1 to your proficiency bonus and AC. You can spend an hour to sever this bond, at which time the next person you touch will become your new soulbonded partner.</t>
    </r>
  </si>
  <si>
    <r>
      <t>48</t>
    </r>
    <r>
      <rPr>
        <sz val="7"/>
        <color rgb="FF000000"/>
        <rFont val="Times New Roman"/>
        <family val="1"/>
        <charset val="204"/>
      </rPr>
      <t xml:space="preserve">    </t>
    </r>
    <r>
      <rPr>
        <sz val="9"/>
        <color theme="1"/>
        <rFont val="Arial"/>
        <family val="2"/>
        <charset val="204"/>
      </rPr>
      <t>While attuned to this item, whenever you kill an enemy of CR 1 or higher, a blast of energy is released from its body. Each enemy within 10 feet must succeed on a DC 1 3 Constitution saving throw or be stunned until the end of your next turn.</t>
    </r>
  </si>
  <si>
    <r>
      <t>49</t>
    </r>
    <r>
      <rPr>
        <sz val="7"/>
        <color rgb="FF000000"/>
        <rFont val="Times New Roman"/>
        <family val="1"/>
        <charset val="204"/>
      </rPr>
      <t xml:space="preserve">    </t>
    </r>
    <r>
      <rPr>
        <sz val="9"/>
        <color rgb="FF000000"/>
        <rFont val="Arial"/>
        <family val="2"/>
        <charset val="204"/>
      </rPr>
      <t>While attuned to this item, you are not affected by non-magical difficult terrain. Additionally, whenever you make a Dexterity check to reduce the damage of a spell or ability, if you pass you instead tal&lt;e no damage.</t>
    </r>
  </si>
  <si>
    <r>
      <t>50</t>
    </r>
    <r>
      <rPr>
        <sz val="7"/>
        <color rgb="FF000000"/>
        <rFont val="Times New Roman"/>
        <family val="1"/>
        <charset val="204"/>
      </rPr>
      <t xml:space="preserve">    </t>
    </r>
    <r>
      <rPr>
        <sz val="9"/>
        <color theme="1"/>
        <rFont val="Arial"/>
        <family val="2"/>
        <charset val="204"/>
      </rPr>
      <t>While attuned to this item, your hit point maximum increases by an amount equal to your Constitution score (not modifier) and your maximum health can not be reduced by any effect.</t>
    </r>
  </si>
  <si>
    <r>
      <t>58</t>
    </r>
    <r>
      <rPr>
        <sz val="7"/>
        <color rgb="FF000000"/>
        <rFont val="Times New Roman"/>
        <family val="1"/>
        <charset val="204"/>
      </rPr>
      <t xml:space="preserve">    </t>
    </r>
    <r>
      <rPr>
        <sz val="9"/>
        <color theme="1"/>
        <rFont val="Arial"/>
        <family val="2"/>
        <charset val="204"/>
      </rPr>
      <t>While attuned to this item, increase your Strength by 2 to a maximum of 20.</t>
    </r>
  </si>
  <si>
    <r>
      <t>60</t>
    </r>
    <r>
      <rPr>
        <sz val="7"/>
        <color rgb="FF000000"/>
        <rFont val="Times New Roman"/>
        <family val="1"/>
        <charset val="204"/>
      </rPr>
      <t xml:space="preserve">    </t>
    </r>
    <r>
      <rPr>
        <sz val="9"/>
        <color theme="1"/>
        <rFont val="Arial"/>
        <family val="2"/>
        <charset val="204"/>
      </rPr>
      <t>While attuned to this item, increase your Wisdom by 2 to a maximum of 20.</t>
    </r>
  </si>
  <si>
    <r>
      <t>61</t>
    </r>
    <r>
      <rPr>
        <sz val="7"/>
        <color rgb="FF000000"/>
        <rFont val="Times New Roman"/>
        <family val="1"/>
        <charset val="204"/>
      </rPr>
      <t xml:space="preserve">    </t>
    </r>
    <r>
      <rPr>
        <sz val="9"/>
        <color rgb="FF000000"/>
        <rFont val="Arial"/>
        <family val="2"/>
        <charset val="204"/>
      </rPr>
      <t>While attuned to this item, increase your Intelligence by 2 to a maximum of 20.</t>
    </r>
  </si>
  <si>
    <r>
      <t>62</t>
    </r>
    <r>
      <rPr>
        <sz val="7"/>
        <color rgb="FF000000"/>
        <rFont val="Times New Roman"/>
        <family val="1"/>
        <charset val="204"/>
      </rPr>
      <t xml:space="preserve">    </t>
    </r>
    <r>
      <rPr>
        <sz val="9"/>
        <color theme="1"/>
        <rFont val="Arial"/>
        <family val="2"/>
        <charset val="204"/>
      </rPr>
      <t>While attuned to this item, your melee attacks and spells deal an additional 1d6 lightning damage. You also deal an additional 3d10 lightning damage on any critical hit. This item crackles with electricity.</t>
    </r>
  </si>
  <si>
    <r>
      <t>63</t>
    </r>
    <r>
      <rPr>
        <sz val="7"/>
        <color rgb="FF000000"/>
        <rFont val="Times New Roman"/>
        <family val="1"/>
        <charset val="204"/>
      </rPr>
      <t xml:space="preserve">    </t>
    </r>
    <r>
      <rPr>
        <sz val="9"/>
        <color rgb="FF000000"/>
        <rFont val="Arial"/>
        <family val="2"/>
        <charset val="204"/>
      </rPr>
      <t>While attuned to this item, your melee attacks and spells deal an additional 1d6 fire damage. You also deal an additional 3d10 fire damage on any critical hit. This item occasionally sends off licks of flame.</t>
    </r>
  </si>
  <si>
    <r>
      <t>64</t>
    </r>
    <r>
      <rPr>
        <sz val="7"/>
        <color rgb="FF000000"/>
        <rFont val="Times New Roman"/>
        <family val="1"/>
        <charset val="204"/>
      </rPr>
      <t xml:space="preserve">    </t>
    </r>
    <r>
      <rPr>
        <sz val="9"/>
        <color theme="1"/>
        <rFont val="Arial"/>
        <family val="2"/>
        <charset val="204"/>
      </rPr>
      <t>While attuned to this item, your melee attacks and spells deal an additional 1d6 cold damage. You also deal an additional 3d10 cold damage on any critical hit. This item is coated in ice.</t>
    </r>
  </si>
  <si>
    <r>
      <t>65</t>
    </r>
    <r>
      <rPr>
        <sz val="7"/>
        <color rgb="FF000000"/>
        <rFont val="Times New Roman"/>
        <family val="1"/>
        <charset val="204"/>
      </rPr>
      <t xml:space="preserve">    </t>
    </r>
    <r>
      <rPr>
        <sz val="9"/>
        <color rgb="FF000000"/>
        <rFont val="Arial"/>
        <family val="2"/>
        <charset val="204"/>
      </rPr>
      <t>While attuned to this item, your melee attacks and spells deal an additional 1d6 poison damage. You also deal an additional 3d10 poison damage on any critical hit.. This item exudes toxic fumes to enemies.</t>
    </r>
  </si>
  <si>
    <r>
      <t>66</t>
    </r>
    <r>
      <rPr>
        <sz val="7"/>
        <color rgb="FF000000"/>
        <rFont val="Times New Roman"/>
        <family val="1"/>
        <charset val="204"/>
      </rPr>
      <t xml:space="preserve">    </t>
    </r>
    <r>
      <rPr>
        <sz val="9"/>
        <color theme="1"/>
        <rFont val="Arial"/>
        <family val="2"/>
        <charset val="204"/>
      </rPr>
      <t>While attuned to this item, your melee attacks and spells deal an additional 1d6 acid damage. You also deal an additional 3d10 acid damage on any critical hit. This item drips acid.</t>
    </r>
  </si>
  <si>
    <r>
      <t>67</t>
    </r>
    <r>
      <rPr>
        <sz val="7"/>
        <color rgb="FF000000"/>
        <rFont val="Times New Roman"/>
        <family val="1"/>
        <charset val="204"/>
      </rPr>
      <t xml:space="preserve">    </t>
    </r>
    <r>
      <rPr>
        <sz val="9"/>
        <color rgb="FF000000"/>
        <rFont val="Arial"/>
        <family val="2"/>
        <charset val="204"/>
      </rPr>
      <t>While attuned to this item, your melee attacks and spells deal an additional 1d6 force damage. You also deal an additional 3d10 force damage on any critical hit. Small ethereal lights twirl around this item.</t>
    </r>
  </si>
  <si>
    <r>
      <t>68</t>
    </r>
    <r>
      <rPr>
        <sz val="7"/>
        <color rgb="FF000000"/>
        <rFont val="Times New Roman"/>
        <family val="1"/>
        <charset val="204"/>
      </rPr>
      <t xml:space="preserve">    </t>
    </r>
    <r>
      <rPr>
        <sz val="9"/>
        <color theme="1"/>
        <rFont val="Arial"/>
        <family val="2"/>
        <charset val="204"/>
      </rPr>
      <t>While attuned to this item, your melee attacks and spells deal an additional 1d6 psychic damage. You also deal an additional 3d10 psychic damage on any critical hit. This item whispers thoughts to you on occasion.</t>
    </r>
  </si>
  <si>
    <r>
      <t>69</t>
    </r>
    <r>
      <rPr>
        <sz val="7"/>
        <color rgb="FF000000"/>
        <rFont val="Times New Roman"/>
        <family val="1"/>
        <charset val="204"/>
      </rPr>
      <t xml:space="preserve">    </t>
    </r>
    <r>
      <rPr>
        <sz val="9"/>
        <color rgb="FF000000"/>
        <rFont val="Arial"/>
        <family val="2"/>
        <charset val="204"/>
      </rPr>
      <t>While attuned to this item, your melee attacks and spells deal an additional 1d6 radiant damage. You also deal an additional 3d10 radiant damage on any critical hit. You grow a set of ethereal wings.</t>
    </r>
  </si>
  <si>
    <r>
      <t>70</t>
    </r>
    <r>
      <rPr>
        <sz val="7"/>
        <color rgb="FF000000"/>
        <rFont val="Times New Roman"/>
        <family val="1"/>
        <charset val="204"/>
      </rPr>
      <t xml:space="preserve">    </t>
    </r>
    <r>
      <rPr>
        <sz val="9"/>
        <color theme="1"/>
        <rFont val="Arial"/>
        <family val="2"/>
        <charset val="204"/>
      </rPr>
      <t>While attuned to this item, your melee attacks and spells deal an additional 1d6 necrotic damage. You also deal an additional 3d10 necrotic damage on any critical hit. This item is decaying.</t>
    </r>
  </si>
  <si>
    <r>
      <t>71</t>
    </r>
    <r>
      <rPr>
        <sz val="7"/>
        <color rgb="FF000000"/>
        <rFont val="Times New Roman"/>
        <family val="1"/>
        <charset val="204"/>
      </rPr>
      <t xml:space="preserve">    </t>
    </r>
    <r>
      <rPr>
        <sz val="9"/>
        <color rgb="FF000000"/>
        <rFont val="Arial"/>
        <family val="2"/>
        <charset val="204"/>
      </rPr>
      <t>While attuned to this item, your melee attacks and spells deal an additional 1d6 thunder damage. You also deal an additional 3d10 thunder damage on any critical hit. This item generates extra noise when striking a target or when struck.</t>
    </r>
  </si>
  <si>
    <r>
      <t>72</t>
    </r>
    <r>
      <rPr>
        <sz val="7"/>
        <color rgb="FF000000"/>
        <rFont val="Times New Roman"/>
        <family val="1"/>
        <charset val="204"/>
      </rPr>
      <t xml:space="preserve">    </t>
    </r>
    <r>
      <rPr>
        <sz val="9"/>
        <color theme="1"/>
        <rFont val="Arial"/>
        <family val="2"/>
        <charset val="204"/>
      </rPr>
      <t>This item has 7 charges. You may use 1 charge to cast Burning Hands (DC 1 5) at first level. You may use 3 charges to cast Fireball at third level (DC</t>
    </r>
  </si>
  <si>
    <r>
      <t>73</t>
    </r>
    <r>
      <rPr>
        <sz val="7"/>
        <color rgb="FF000000"/>
        <rFont val="Times New Roman"/>
        <family val="1"/>
        <charset val="204"/>
      </rPr>
      <t xml:space="preserve">    </t>
    </r>
    <r>
      <rPr>
        <sz val="9"/>
        <color rgb="FF000000"/>
        <rFont val="Arial"/>
        <family val="2"/>
        <charset val="204"/>
      </rPr>
      <t>This item has 7 charges. You may use 1 charge to cast Thunderwave (DC 1 5) at first level. You may use 3 charges to cast Lightning Bolt (DC 1 5) at third level. This item regains 1d6 + 1 charges each dawn.</t>
    </r>
  </si>
  <si>
    <r>
      <t>74</t>
    </r>
    <r>
      <rPr>
        <sz val="7"/>
        <color rgb="FF000000"/>
        <rFont val="Times New Roman"/>
        <family val="1"/>
        <charset val="204"/>
      </rPr>
      <t xml:space="preserve">    </t>
    </r>
    <r>
      <rPr>
        <sz val="9"/>
        <color theme="1"/>
        <rFont val="Arial"/>
        <family val="2"/>
        <charset val="204"/>
      </rPr>
      <t>This item has 7 charges. You may use 1 charges to cast Color Spray (DC 1 5) at first level. You may expend additional charges to increase the power of this spell. You may use 2 charges to cast Mirror Image. You may use 3 charges to cast Slow at third level (DC 1 5). This item regains 1d6 + 1 charges each dawn.</t>
    </r>
  </si>
  <si>
    <r>
      <t>76</t>
    </r>
    <r>
      <rPr>
        <sz val="7"/>
        <color rgb="FF000000"/>
        <rFont val="Times New Roman"/>
        <family val="1"/>
        <charset val="204"/>
      </rPr>
      <t xml:space="preserve">    </t>
    </r>
    <r>
      <rPr>
        <sz val="9"/>
        <color theme="1"/>
        <rFont val="Arial"/>
        <family val="2"/>
        <charset val="204"/>
      </rPr>
      <t>This item has 7 charges. You may use 1 charge to cast Bane at first level (DC 1 5). You may use 1 charge to cast Bless at first level (DC1 5). You may expend 4 charges to cast both Bless and Bane as a single action (DC 1 5). This item regains 1d6 + 1 charges each dawn.</t>
    </r>
  </si>
  <si>
    <r>
      <t>77</t>
    </r>
    <r>
      <rPr>
        <sz val="7"/>
        <color rgb="FF000000"/>
        <rFont val="Times New Roman"/>
        <family val="1"/>
        <charset val="204"/>
      </rPr>
      <t xml:space="preserve">    </t>
    </r>
    <r>
      <rPr>
        <sz val="9"/>
        <color rgb="FF000000"/>
        <rFont val="Arial"/>
        <family val="2"/>
        <charset val="204"/>
      </rPr>
      <t>This item has 9 charges. You may use 1 charge to cast Cure Wounds. You can increase the spell slot level by 1 for each additional charge you use. You may use 1 charges to cast Healing Word. You can increase the spell slot level by 1 for each additional charge you use. This item regains 2d4+1 charges each dawn.</t>
    </r>
  </si>
  <si>
    <r>
      <t>78</t>
    </r>
    <r>
      <rPr>
        <sz val="7"/>
        <color rgb="FF000000"/>
        <rFont val="Times New Roman"/>
        <family val="1"/>
        <charset val="204"/>
      </rPr>
      <t xml:space="preserve">    </t>
    </r>
    <r>
      <rPr>
        <sz val="9"/>
        <color theme="1"/>
        <rFont val="Arial"/>
        <family val="2"/>
        <charset val="204"/>
      </rPr>
      <t>This item has 9 charges. You may use 2 charges to cast Invisibility. You may use 5 charges to cast Greater Invisibility. This item regains 2d4+1 charges each dawn.</t>
    </r>
  </si>
  <si>
    <r>
      <t>79</t>
    </r>
    <r>
      <rPr>
        <sz val="7"/>
        <color rgb="FF000000"/>
        <rFont val="Times New Roman"/>
        <family val="1"/>
        <charset val="204"/>
      </rPr>
      <t xml:space="preserve">    </t>
    </r>
    <r>
      <rPr>
        <sz val="9"/>
        <color rgb="FF000000"/>
        <rFont val="Arial"/>
        <family val="2"/>
        <charset val="204"/>
      </rPr>
      <t>This item has 9 charges. You may use 1 charges to cast Shield. You may use 2 charges to cast Blur. You may use 3 charges to cast Haste. This item regains 2d4+1 charges each dawn.</t>
    </r>
  </si>
  <si>
    <r>
      <t>80</t>
    </r>
    <r>
      <rPr>
        <sz val="7"/>
        <color rgb="FF000000"/>
        <rFont val="Times New Roman"/>
        <family val="1"/>
        <charset val="204"/>
      </rPr>
      <t xml:space="preserve">    </t>
    </r>
    <r>
      <rPr>
        <sz val="9"/>
        <color rgb="FF000000"/>
        <rFont val="Arial"/>
        <family val="2"/>
        <charset val="204"/>
      </rPr>
      <t>This item has 9 charges. You may use 1 charges to cast Jump. You may use 2 charges to cast Misty Step. You may use 4 charges to cast Dimension Door. This item regains 2d4+1 charges each dawn.</t>
    </r>
  </si>
  <si>
    <r>
      <t>81</t>
    </r>
    <r>
      <rPr>
        <sz val="7"/>
        <color rgb="FF000000"/>
        <rFont val="Times New Roman"/>
        <family val="1"/>
        <charset val="204"/>
      </rPr>
      <t xml:space="preserve">    </t>
    </r>
    <r>
      <rPr>
        <sz val="9"/>
        <color theme="1"/>
        <rFont val="Arial"/>
        <family val="2"/>
        <charset val="204"/>
      </rPr>
      <t>This item has 9 charges. You may use 1 charge to cast Frost Blast (Burning Hands but cold. DC 1 5). You may use 3 charges to cast Sleet Storm (DC</t>
    </r>
  </si>
  <si>
    <r>
      <t>82</t>
    </r>
    <r>
      <rPr>
        <sz val="7"/>
        <color rgb="FF000000"/>
        <rFont val="Times New Roman"/>
        <family val="1"/>
        <charset val="204"/>
      </rPr>
      <t xml:space="preserve">    </t>
    </r>
    <r>
      <rPr>
        <sz val="9"/>
        <color rgb="FF000000"/>
        <rFont val="Arial"/>
        <family val="2"/>
        <charset val="204"/>
      </rPr>
      <t>This item has a small vial attached to it filled with a bright purple liquid. While you are attuned to this item, you may drink the contents of this vial and become filled with primordial power. For the next minute, enemy's weak spots glow a vibrant purple, allowing you to strike with deadly precision for maximum damage. Your critical strike threshold becomes 1 6-20 while this effect is active. The contents of this vial refill at dawn.</t>
    </r>
  </si>
  <si>
    <r>
      <t>83</t>
    </r>
    <r>
      <rPr>
        <sz val="7"/>
        <color rgb="FF000000"/>
        <rFont val="Times New Roman"/>
        <family val="1"/>
        <charset val="204"/>
      </rPr>
      <t xml:space="preserve">    </t>
    </r>
    <r>
      <rPr>
        <sz val="9"/>
        <color theme="1"/>
        <rFont val="Arial"/>
        <family val="2"/>
        <charset val="204"/>
      </rPr>
      <t>This item has a small vial attached to it filled with a neon green liquid. While you are attuned to this item, you may drink the contents of this vial and be granted supernatural sight. You gain Truesight up to 120 ft. for the next hour. Additionally while under this effect, you cannot be blinded by any means and hidden passageways glow faintly. The contents of this vial refillat dawn.</t>
    </r>
  </si>
  <si>
    <r>
      <t>84</t>
    </r>
    <r>
      <rPr>
        <sz val="7"/>
        <color rgb="FF000000"/>
        <rFont val="Times New Roman"/>
        <family val="1"/>
        <charset val="204"/>
      </rPr>
      <t xml:space="preserve">    </t>
    </r>
    <r>
      <rPr>
        <sz val="9"/>
        <color rgb="FF000000"/>
        <rFont val="Arial"/>
        <family val="2"/>
        <charset val="204"/>
      </rPr>
      <t>This item has a small vial attached to it filled with a dark blue liquid. While you are attuned to this item, you may drink the contents of this vial and be filled with unnatural levels of enlightenment and strength. Their body and mind both work on levels far exceeding their normal bounds. For the next minute, their proficiency bonus is increased by 2. The contents of this vial refill at dawn.</t>
    </r>
  </si>
  <si>
    <r>
      <t>85</t>
    </r>
    <r>
      <rPr>
        <sz val="7"/>
        <color rgb="FF000000"/>
        <rFont val="Times New Roman"/>
        <family val="1"/>
        <charset val="204"/>
      </rPr>
      <t xml:space="preserve">    </t>
    </r>
    <r>
      <rPr>
        <sz val="9"/>
        <color theme="1"/>
        <rFont val="Arial"/>
        <family val="2"/>
        <charset val="204"/>
      </rPr>
      <t>This item has a small vial attached to it filled with a deep shimmering white liquid. While you are attuned to this item, you may drink the contents of this vial and gain incredibly insight into your opponent's defense. When you rolls for damage with an attack or spell, roll twice and take the highest of the two rolls. The contents of this vial refill at dawn.</t>
    </r>
  </si>
  <si>
    <r>
      <t>90</t>
    </r>
    <r>
      <rPr>
        <sz val="7"/>
        <color rgb="FF000000"/>
        <rFont val="Times New Roman"/>
        <family val="1"/>
        <charset val="204"/>
      </rPr>
      <t xml:space="preserve">    </t>
    </r>
    <r>
      <rPr>
        <sz val="9"/>
        <color rgb="FF000000"/>
        <rFont val="Arial"/>
        <family val="2"/>
        <charset val="204"/>
      </rPr>
      <t>While attuned to this item, whenever you kill an enemy, roll a d20. On a result of 1 3-20, you gain a surge of energy and may immediately take another full turn.</t>
    </r>
  </si>
  <si>
    <r>
      <t>91</t>
    </r>
    <r>
      <rPr>
        <sz val="7"/>
        <color rgb="FF000000"/>
        <rFont val="Times New Roman"/>
        <family val="1"/>
        <charset val="204"/>
      </rPr>
      <t xml:space="preserve">    </t>
    </r>
    <r>
      <rPr>
        <sz val="9"/>
        <color theme="1"/>
        <rFont val="Arial"/>
        <family val="2"/>
        <charset val="204"/>
      </rPr>
      <t>While attuned to this item, whenever you are in the sunlight, your proficiency bonus is increased by 1. You may also cast Daylight once per day which activates this benefit.</t>
    </r>
  </si>
  <si>
    <r>
      <t>92</t>
    </r>
    <r>
      <rPr>
        <sz val="7"/>
        <color rgb="FF000000"/>
        <rFont val="Times New Roman"/>
        <family val="1"/>
        <charset val="204"/>
      </rPr>
      <t xml:space="preserve">    </t>
    </r>
    <r>
      <rPr>
        <sz val="9"/>
        <color rgb="FF000000"/>
        <rFont val="Arial"/>
        <family val="2"/>
        <charset val="204"/>
      </rPr>
      <t>While attuned to this item, after 6 consecutive non-critical hits, your seventh attack is an automatic critical hit.</t>
    </r>
  </si>
  <si>
    <r>
      <t>93</t>
    </r>
    <r>
      <rPr>
        <sz val="7"/>
        <color rgb="FF000000"/>
        <rFont val="Times New Roman"/>
        <family val="1"/>
        <charset val="204"/>
      </rPr>
      <t xml:space="preserve">    </t>
    </r>
    <r>
      <rPr>
        <sz val="9"/>
        <color theme="1"/>
        <rFont val="Arial"/>
        <family val="2"/>
        <charset val="204"/>
      </rPr>
      <t>While attuned to this item, after missing two attacks in a row, your third attack hits automatically.</t>
    </r>
  </si>
  <si>
    <r>
      <t>94</t>
    </r>
    <r>
      <rPr>
        <sz val="7"/>
        <color rgb="FF000000"/>
        <rFont val="Times New Roman"/>
        <family val="1"/>
        <charset val="204"/>
      </rPr>
      <t xml:space="preserve">    </t>
    </r>
    <r>
      <rPr>
        <sz val="9"/>
        <color rgb="FF000000"/>
        <rFont val="Arial"/>
        <family val="2"/>
        <charset val="204"/>
      </rPr>
      <t>While attuned to this item, you inspire nearby allies in combat. All friendly creatures within 100 ft. have their movement speed increased by 10 feet.</t>
    </r>
  </si>
  <si>
    <r>
      <t>96</t>
    </r>
    <r>
      <rPr>
        <sz val="7"/>
        <color rgb="FF000000"/>
        <rFont val="Times New Roman"/>
        <family val="1"/>
        <charset val="204"/>
      </rPr>
      <t xml:space="preserve">    </t>
    </r>
    <r>
      <rPr>
        <sz val="9"/>
        <color rgb="FF000000"/>
        <rFont val="Arial"/>
        <family val="2"/>
        <charset val="204"/>
      </rPr>
      <t>While attuned to this item, one piece of gold explodes out of this item for every point of damage you deal against enemies of at least CR 1.</t>
    </r>
  </si>
  <si>
    <r>
      <t>97</t>
    </r>
    <r>
      <rPr>
        <sz val="7"/>
        <color rgb="FF000000"/>
        <rFont val="Times New Roman"/>
        <family val="1"/>
        <charset val="204"/>
      </rPr>
      <t xml:space="preserve">    </t>
    </r>
    <r>
      <rPr>
        <sz val="9"/>
        <color theme="1"/>
        <rFont val="Arial"/>
        <family val="2"/>
        <charset val="204"/>
      </rPr>
      <t>While attuned to this item, your critical strike range increases by 1.</t>
    </r>
  </si>
  <si>
    <r>
      <t>98</t>
    </r>
    <r>
      <rPr>
        <sz val="7"/>
        <color rgb="FF000000"/>
        <rFont val="Times New Roman"/>
        <family val="1"/>
        <charset val="204"/>
      </rPr>
      <t xml:space="preserve">    </t>
    </r>
    <r>
      <rPr>
        <sz val="9"/>
        <color rgb="FF000000"/>
        <rFont val="Arial"/>
        <family val="2"/>
        <charset val="204"/>
      </rPr>
      <t>While attuned to this item, your lowest ability score is increased by 4.</t>
    </r>
  </si>
  <si>
    <r>
      <t>99</t>
    </r>
    <r>
      <rPr>
        <sz val="7"/>
        <color rgb="FF000000"/>
        <rFont val="Times New Roman"/>
        <family val="1"/>
        <charset val="204"/>
      </rPr>
      <t xml:space="preserve">    </t>
    </r>
    <r>
      <rPr>
        <sz val="9"/>
        <color theme="1"/>
        <rFont val="Arial"/>
        <family val="2"/>
        <charset val="204"/>
      </rPr>
      <t>This item does not count towards your maximum attunement count for magic items.</t>
    </r>
  </si>
  <si>
    <r>
      <t>100</t>
    </r>
    <r>
      <rPr>
        <sz val="7"/>
        <color rgb="FF000000"/>
        <rFont val="Times New Roman"/>
        <family val="1"/>
        <charset val="204"/>
      </rPr>
      <t xml:space="preserve">    </t>
    </r>
    <r>
      <rPr>
        <sz val="9"/>
        <color rgb="FF000000"/>
        <rFont val="Arial"/>
        <family val="2"/>
        <charset val="204"/>
      </rPr>
      <t>Reroll on this table twice, ignoring this result.</t>
    </r>
  </si>
  <si>
    <r>
      <t>86</t>
    </r>
    <r>
      <rPr>
        <sz val="7"/>
        <color rgb="FF000000"/>
        <rFont val="Times New Roman"/>
        <family val="1"/>
        <charset val="204"/>
      </rPr>
      <t xml:space="preserve">    </t>
    </r>
    <r>
      <rPr>
        <sz val="9"/>
        <color rgb="FF000000"/>
        <rFont val="Arial"/>
        <family val="2"/>
        <charset val="204"/>
      </rPr>
      <t>This item has a small vial attached to it filled with a deep blood red liquid. While you are attuned to this item, you may drink the contents of this vial and your flesh becomes as hard as steel. For the next minute, when you take non-psychic damage, reduce the amount taken by 5. The contents of this vial refill at dawn.</t>
    </r>
  </si>
  <si>
    <r>
      <t>88</t>
    </r>
    <r>
      <rPr>
        <sz val="7"/>
        <color rgb="FF000000"/>
        <rFont val="Times New Roman"/>
        <family val="1"/>
        <charset val="204"/>
      </rPr>
      <t xml:space="preserve">    </t>
    </r>
    <r>
      <rPr>
        <sz val="9"/>
        <color rgb="FF000000"/>
        <rFont val="Arial"/>
        <family val="2"/>
        <charset val="204"/>
      </rPr>
      <t>While attuned to this item, all allies within 50 ft. of you get an additional +3 to their Initiative results at the start of combat.</t>
    </r>
  </si>
  <si>
    <r>
      <t>89</t>
    </r>
    <r>
      <rPr>
        <sz val="7"/>
        <color rgb="FF000000"/>
        <rFont val="Times New Roman"/>
        <family val="1"/>
        <charset val="204"/>
      </rPr>
      <t xml:space="preserve">    </t>
    </r>
    <r>
      <rPr>
        <sz val="9"/>
        <color theme="1"/>
        <rFont val="Arial"/>
        <family val="2"/>
        <charset val="204"/>
      </rPr>
      <t>While attuned to this item, treasure erupts from enemies you kill with a CR of 1 or greater. Dealing the killing blow to an opponent causes 2d4 gems to burst forth, each worth 10g. Whenever you kill an enemy with a critical hit, roll 8d4 instead.</t>
    </r>
  </si>
  <si>
    <r>
      <t>1</t>
    </r>
    <r>
      <rPr>
        <sz val="7"/>
        <color rgb="FF000000"/>
        <rFont val="Times New Roman"/>
        <family val="1"/>
        <charset val="204"/>
      </rPr>
      <t xml:space="preserve">      </t>
    </r>
    <r>
      <rPr>
        <sz val="9"/>
        <color rgb="FF000000"/>
        <rFont val="Arial"/>
        <family val="2"/>
        <charset val="204"/>
      </rPr>
      <t>7 While attuned to this item, your melee attacks and spells deal an additional 2d6 fire damage. You also deal an additional 6d10 fire damage on any critical hit. This item is constantly ablaze and your critical strikes cause your target to becomes completely enshrouded in a pillar of flame.</t>
    </r>
  </si>
  <si>
    <r>
      <t>1</t>
    </r>
    <r>
      <rPr>
        <sz val="7"/>
        <color rgb="FF000000"/>
        <rFont val="Times New Roman"/>
        <family val="1"/>
        <charset val="204"/>
      </rPr>
      <t xml:space="preserve">      </t>
    </r>
    <r>
      <rPr>
        <sz val="9"/>
        <color rgb="FF000000"/>
        <rFont val="Arial"/>
        <family val="2"/>
        <charset val="204"/>
      </rPr>
      <t>9 While attuned to this item, your melee attacks and spells deal an additional 2d6 poison damage. You also deal an additional 6d10 poison damage on any critical hit. This item exudes toxic fumes into the air that drift around you in the shape of a snake. On a critical hit, this snake launches itself at the foe and forces its way into their lungs.</t>
    </r>
  </si>
  <si>
    <r>
      <t>20</t>
    </r>
    <r>
      <rPr>
        <sz val="7"/>
        <color rgb="FF000000"/>
        <rFont val="Times New Roman"/>
        <family val="1"/>
        <charset val="204"/>
      </rPr>
      <t xml:space="preserve">    </t>
    </r>
    <r>
      <rPr>
        <sz val="9"/>
        <color theme="1"/>
        <rFont val="Arial"/>
        <family val="2"/>
        <charset val="204"/>
      </rPr>
      <t>While attuned to this item, your melee attacks and spells deal an additional 2d6 acid damage. You also deal an additional 6d10 acid damage on any critical hit. This item drips acid that can melt through thin metals on command. On a critical hit, a wave of acid erupts out of the ground and sweeps over your enemy.</t>
    </r>
  </si>
  <si>
    <r>
      <t>21</t>
    </r>
    <r>
      <rPr>
        <sz val="7"/>
        <color rgb="FF000000"/>
        <rFont val="Times New Roman"/>
        <family val="1"/>
        <charset val="204"/>
      </rPr>
      <t xml:space="preserve">    </t>
    </r>
    <r>
      <rPr>
        <sz val="9"/>
        <color rgb="FF000000"/>
        <rFont val="Arial"/>
        <family val="2"/>
        <charset val="204"/>
      </rPr>
      <t>While attuned to this item, your melee attacks and spells deal an additional 2d6 force damage. You also deal an additional 6d10 force damage on any critical hit. Small ethereal lights twirl around this item and dance around your head in the form of small comets. On a critical hit, a dozen magic missiles burst from this item and strike the victim.</t>
    </r>
  </si>
  <si>
    <r>
      <t>22</t>
    </r>
    <r>
      <rPr>
        <sz val="7"/>
        <color rgb="FF000000"/>
        <rFont val="Times New Roman"/>
        <family val="1"/>
        <charset val="204"/>
      </rPr>
      <t xml:space="preserve">    </t>
    </r>
    <r>
      <rPr>
        <sz val="9"/>
        <color theme="1"/>
        <rFont val="Arial"/>
        <family val="2"/>
        <charset val="204"/>
      </rPr>
      <t>While attuned to this item, your melee attacks and spells deal an additional 2d6 psychic damage. You also deal an additional 6d10 psychic damage on any critical hit. This item whispers thoughts to you on occasion and allows you to pick up on telepathic conversations. On a critical hit, a blast of visible psychic energy flies at your enemy in the form of their greatest fear.</t>
    </r>
  </si>
  <si>
    <r>
      <t>2</t>
    </r>
    <r>
      <rPr>
        <sz val="7"/>
        <color rgb="FF000000"/>
        <rFont val="Times New Roman"/>
        <family val="1"/>
        <charset val="204"/>
      </rPr>
      <t xml:space="preserve">      </t>
    </r>
    <r>
      <rPr>
        <sz val="9"/>
        <color rgb="FF000000"/>
        <rFont val="Arial"/>
        <family val="2"/>
        <charset val="204"/>
      </rPr>
      <t>3 While attuned to this item, your melee attacks and spells deal an additional 2d6 radiant damage. You also deal an additional 6d10 radiant damage on any critical hit. You grow a set of brilliantly glowing ethereal wings that extend ten feet on either side of you. On a critical hit, an angel temporarily passes into this plane and strikes the enemy with their own divine weapon.</t>
    </r>
  </si>
  <si>
    <r>
      <t>2</t>
    </r>
    <r>
      <rPr>
        <sz val="7"/>
        <color rgb="FF000000"/>
        <rFont val="Times New Roman"/>
        <family val="1"/>
        <charset val="204"/>
      </rPr>
      <t xml:space="preserve">      </t>
    </r>
    <r>
      <rPr>
        <sz val="9"/>
        <color rgb="FF000000"/>
        <rFont val="Arial"/>
        <family val="2"/>
        <charset val="204"/>
      </rPr>
      <t>5 While attuned to this item, your melee attacks and</t>
    </r>
  </si>
  <si>
    <r>
      <t>26</t>
    </r>
    <r>
      <rPr>
        <sz val="7"/>
        <color rgb="FF000000"/>
        <rFont val="Times New Roman"/>
        <family val="1"/>
        <charset val="204"/>
      </rPr>
      <t xml:space="preserve">    </t>
    </r>
    <r>
      <rPr>
        <sz val="9"/>
        <color theme="1"/>
        <rFont val="Arial"/>
        <family val="2"/>
        <charset val="204"/>
      </rPr>
      <t>While attuned to this item, whenever you roll for initiative roll an additional d4. On a result of 4, you may summon a Fire Elemental in a free spot within 60 feet. On your turn you can use your bonus action to control this elemental. It disappears when combat ends.</t>
    </r>
  </si>
  <si>
    <r>
      <t>27</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may summon a Air Elemental in a free spot within 60 feet. On your turn you can use your bonus action to control this elemental. It disappears when combat ends.</t>
    </r>
  </si>
  <si>
    <r>
      <t>28</t>
    </r>
    <r>
      <rPr>
        <sz val="7"/>
        <color rgb="FF000000"/>
        <rFont val="Times New Roman"/>
        <family val="1"/>
        <charset val="204"/>
      </rPr>
      <t xml:space="preserve">    </t>
    </r>
    <r>
      <rPr>
        <sz val="9"/>
        <color theme="1"/>
        <rFont val="Arial"/>
        <family val="2"/>
        <charset val="204"/>
      </rPr>
      <t>While attuned to this item, whenever you roll for initiative roll an additional d4. On a result of 4, you may summon a Water Elemental in a free spot within 60 feet. On your turn you can use your bonus action to control this elemental. It disappears when combat ends.</t>
    </r>
  </si>
  <si>
    <r>
      <t>29</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may summon a Earth Elemental in a free spot within 60 feet. On your turn you can use your bonus action to control this elemental. It disappears when combat ends.</t>
    </r>
  </si>
  <si>
    <r>
      <t>30</t>
    </r>
    <r>
      <rPr>
        <sz val="7"/>
        <color rgb="FF000000"/>
        <rFont val="Times New Roman"/>
        <family val="1"/>
        <charset val="204"/>
      </rPr>
      <t xml:space="preserve">    </t>
    </r>
    <r>
      <rPr>
        <sz val="9"/>
        <color theme="1"/>
        <rFont val="Arial"/>
        <family val="2"/>
        <charset val="204"/>
      </rPr>
      <t>This item has 5 charges. Whenever you hit an enemy with a damaging attack, you may expend one of those charges to force the target to make a Charisma save with DC 1 7. On a failed save, that target is teleported to a point you can see within 100 ft and takes 5d8 psychic damage. On a success, the target takes half that much damage and remains in place. This item's charges are restored at dawn.</t>
    </r>
  </si>
  <si>
    <r>
      <t>3</t>
    </r>
    <r>
      <rPr>
        <sz val="7"/>
        <color rgb="FF000000"/>
        <rFont val="Times New Roman"/>
        <family val="1"/>
        <charset val="204"/>
      </rPr>
      <t xml:space="preserve">      </t>
    </r>
    <r>
      <rPr>
        <sz val="9"/>
        <color rgb="FF000000"/>
        <rFont val="Arial"/>
        <family val="2"/>
        <charset val="204"/>
      </rPr>
      <t>1 While attuned to this item you can move through</t>
    </r>
  </si>
  <si>
    <r>
      <t>3</t>
    </r>
    <r>
      <rPr>
        <sz val="7"/>
        <color rgb="FF000000"/>
        <rFont val="Times New Roman"/>
        <family val="1"/>
        <charset val="204"/>
      </rPr>
      <t xml:space="preserve">      </t>
    </r>
    <r>
      <rPr>
        <sz val="9"/>
        <color theme="1"/>
        <rFont val="Arial"/>
        <family val="2"/>
        <charset val="204"/>
      </rPr>
      <t>3 This item has 3 charges. Whenever you slay an enemy, you may expend one of these charges to bring them back as a zombie to fight on your behalf for one minute. The zombie is arisen with half of its normal max hit points. After one minute, or whenever the creature is reduced to zero hit points, it crumbles to dust. This item's charges are restored at dawn.</t>
    </r>
  </si>
  <si>
    <r>
      <t>36</t>
    </r>
    <r>
      <rPr>
        <sz val="7"/>
        <color rgb="FF000000"/>
        <rFont val="Times New Roman"/>
        <family val="1"/>
        <charset val="204"/>
      </rPr>
      <t xml:space="preserve">    </t>
    </r>
    <r>
      <rPr>
        <sz val="9"/>
        <color rgb="FF000000"/>
        <rFont val="Arial"/>
        <family val="2"/>
        <charset val="204"/>
      </rPr>
      <t>While attuned to this item, increase two random attributes by 2. These values can exceed 20.</t>
    </r>
  </si>
  <si>
    <r>
      <t>37</t>
    </r>
    <r>
      <rPr>
        <sz val="7"/>
        <color rgb="FF000000"/>
        <rFont val="Times New Roman"/>
        <family val="1"/>
        <charset val="204"/>
      </rPr>
      <t xml:space="preserve">    </t>
    </r>
    <r>
      <rPr>
        <sz val="9"/>
        <color theme="1"/>
        <rFont val="Arial"/>
        <family val="2"/>
        <charset val="204"/>
      </rPr>
      <t>While attuned to this item, you have advantage on all saving throws against spells and magical effects.</t>
    </r>
  </si>
  <si>
    <r>
      <t>38</t>
    </r>
    <r>
      <rPr>
        <sz val="7"/>
        <color rgb="FF000000"/>
        <rFont val="Times New Roman"/>
        <family val="1"/>
        <charset val="204"/>
      </rPr>
      <t xml:space="preserve">    </t>
    </r>
    <r>
      <rPr>
        <sz val="9"/>
        <color rgb="FF000000"/>
        <rFont val="Arial"/>
        <family val="2"/>
        <charset val="204"/>
      </rPr>
      <t>While attuned to this item, you gain resistance to all elemental damage. If you already have resistance to an element, you become immune instead.</t>
    </r>
  </si>
  <si>
    <r>
      <t>39</t>
    </r>
    <r>
      <rPr>
        <sz val="7"/>
        <color rgb="FF000000"/>
        <rFont val="Times New Roman"/>
        <family val="1"/>
        <charset val="204"/>
      </rPr>
      <t xml:space="preserve">    </t>
    </r>
    <r>
      <rPr>
        <sz val="9"/>
        <color theme="1"/>
        <rFont val="Arial"/>
        <family val="2"/>
        <charset val="204"/>
      </rPr>
      <t>While attuned to this item, whenever you roll for initiative roll an additional d4. On a result of 4 you feel a stroke of luck sweep over you. During this encounter, your damage dice with melee and ranged weapon attacks are maximized this combat. You roll an additional 50% damage dice for all of your spells.</t>
    </r>
  </si>
  <si>
    <r>
      <t>40</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feel a stroke of luck sweep over you. During this encounter, your critical hit threshold become 1 5­20.</t>
    </r>
  </si>
  <si>
    <r>
      <t>41</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feel a stroke of luck sweep over you. During this encounter, you have resistance to all damage and may use up to two bonus actions and reactions on each of your turns.</t>
    </r>
  </si>
  <si>
    <r>
      <t>42</t>
    </r>
    <r>
      <rPr>
        <sz val="7"/>
        <color rgb="FF000000"/>
        <rFont val="Times New Roman"/>
        <family val="1"/>
        <charset val="204"/>
      </rPr>
      <t xml:space="preserve">    </t>
    </r>
    <r>
      <rPr>
        <sz val="9"/>
        <color theme="1"/>
        <rFont val="Arial"/>
        <family val="2"/>
        <charset val="204"/>
      </rPr>
      <t>While attuned to this item, whenever you roll for initiative roll an additional d4. On a result of 4, you feel a stroke of luck sweep over you. You have advantage on all attacks and saving throws during this encounter.</t>
    </r>
  </si>
  <si>
    <r>
      <t>43</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the legendary power of this item fills you with unnatural strength. During this encounter, you may use your bonus action to heal yourself or any ally up to 60 ft away for an amount equal to your level.</t>
    </r>
  </si>
  <si>
    <r>
      <t>44</t>
    </r>
    <r>
      <rPr>
        <sz val="7"/>
        <color rgb="FF000000"/>
        <rFont val="Times New Roman"/>
        <family val="1"/>
        <charset val="204"/>
      </rPr>
      <t xml:space="preserve">    </t>
    </r>
    <r>
      <rPr>
        <sz val="9"/>
        <color theme="1"/>
        <rFont val="Arial"/>
        <family val="2"/>
        <charset val="204"/>
      </rPr>
      <t>While attuned to this item, whenever you roll for initiative roll an additional d4. On a result of 4, the legendary power of this item fills you with unnatural strength. During this encounter, you may use your bonus action to throw your weapon at an enemy within 60 ft. Make an attack roll using your primary stat. On a hit, you deal 4d10 damage + half your level damage to that enemy of the appropriate damage type and your weapon instantly returns to your hand.</t>
    </r>
  </si>
  <si>
    <r>
      <t>45</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the legendary power of this item fills you with unnatural strength. During this encounter, you may use your bonus action to inspire yourself or an ally within 60 ft. with power. That creature has advantage on any actions they take on their next turn.</t>
    </r>
  </si>
  <si>
    <r>
      <t>46</t>
    </r>
    <r>
      <rPr>
        <sz val="7"/>
        <color rgb="FF000000"/>
        <rFont val="Times New Roman"/>
        <family val="1"/>
        <charset val="204"/>
      </rPr>
      <t xml:space="preserve">    </t>
    </r>
    <r>
      <rPr>
        <sz val="9"/>
        <color theme="1"/>
        <rFont val="Arial"/>
        <family val="2"/>
        <charset val="204"/>
      </rPr>
      <t>While attuned to this item, whenever you roll for initiative roll an additional d4. On a result of 4, the legendary power of this item fills you with unnatural strength. During this encounter, you may use your bonus action to curse an enemy within 60 ft. using the power of this item. That target has disadvantage on any actions they take on their next turn.</t>
    </r>
  </si>
  <si>
    <r>
      <t>47</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become an avatar of this item's power. It melds with your body and you gain physical characteristics that match its type. During this encounter, your highest stat is increased to 30.</t>
    </r>
  </si>
  <si>
    <r>
      <t>48</t>
    </r>
    <r>
      <rPr>
        <sz val="7"/>
        <color rgb="FF000000"/>
        <rFont val="Times New Roman"/>
        <family val="1"/>
        <charset val="204"/>
      </rPr>
      <t xml:space="preserve">    </t>
    </r>
    <r>
      <rPr>
        <sz val="9"/>
        <color theme="1"/>
        <rFont val="Arial"/>
        <family val="2"/>
        <charset val="204"/>
      </rPr>
      <t>While attuned to this item, whenever you roll for initiative roll an additional d4.On a result of 4, you become an avatar of this item's power. It melds with your body and you gain physical characteristics that match its type. During this encounter, all of your attributes become 20 unless they are already higher.</t>
    </r>
  </si>
  <si>
    <r>
      <t>49</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become an avatar of this item's power. It melds with your body and you gain physical characteristics that match its type. During this encounter, you gain a flight speed of 60 ft, you gain the FlyBy feature, and all of your attacks have their damage increased by half your level.</t>
    </r>
  </si>
  <si>
    <r>
      <t>50</t>
    </r>
    <r>
      <rPr>
        <sz val="7"/>
        <color rgb="FF000000"/>
        <rFont val="Times New Roman"/>
        <family val="1"/>
        <charset val="204"/>
      </rPr>
      <t xml:space="preserve">    </t>
    </r>
    <r>
      <rPr>
        <sz val="9"/>
        <color rgb="FF000000"/>
        <rFont val="Arial"/>
        <family val="2"/>
        <charset val="204"/>
      </rPr>
      <t>While attuned to this item, whenever you roll for initiative roll an additional d4. On a result of 4, you become an avatar of this item's power. It melds with your body and you gain physical characteristics that match its type. During this encounter, your armor and flesh becomes hard as diamond. Your AC is set to 22 and you gain proficiency in all saving throws.</t>
    </r>
  </si>
  <si>
    <r>
      <t>5</t>
    </r>
    <r>
      <rPr>
        <sz val="7"/>
        <color rgb="FF000000"/>
        <rFont val="Times New Roman"/>
        <family val="1"/>
        <charset val="204"/>
      </rPr>
      <t xml:space="preserve">      </t>
    </r>
    <r>
      <rPr>
        <sz val="9"/>
        <color theme="1"/>
        <rFont val="Arial"/>
        <family val="2"/>
        <charset val="204"/>
      </rPr>
      <t>1 While attuned to this item, you have a fly speed of 40 ft. and a swim speed of 40 ft.</t>
    </r>
  </si>
  <si>
    <r>
      <t xml:space="preserve">5 3 While attuned to this item, you may use your action to launch an ethereal chain at a foe within 30 ft. You choose </t>
    </r>
    <r>
      <rPr>
        <sz val="9.5"/>
        <color theme="1"/>
        <rFont val="Times New Roman"/>
        <family val="1"/>
        <charset val="204"/>
      </rPr>
      <t>"</t>
    </r>
    <r>
      <rPr>
        <sz val="9"/>
        <color theme="1"/>
        <rFont val="Arial"/>
        <family val="2"/>
        <charset val="204"/>
      </rPr>
      <t>At bay</t>
    </r>
    <r>
      <rPr>
        <sz val="9.5"/>
        <color theme="1"/>
        <rFont val="Times New Roman"/>
        <family val="1"/>
        <charset val="204"/>
      </rPr>
      <t xml:space="preserve">" </t>
    </r>
    <r>
      <rPr>
        <sz val="9"/>
        <color theme="1"/>
        <rFont val="Arial"/>
        <family val="2"/>
        <charset val="204"/>
      </rPr>
      <t xml:space="preserve">or </t>
    </r>
    <r>
      <rPr>
        <sz val="9.5"/>
        <color theme="1"/>
        <rFont val="Times New Roman"/>
        <family val="1"/>
        <charset val="204"/>
      </rPr>
      <t>"</t>
    </r>
    <r>
      <rPr>
        <sz val="9"/>
        <color theme="1"/>
        <rFont val="Arial"/>
        <family val="2"/>
        <charset val="204"/>
      </rPr>
      <t>At my mercy</t>
    </r>
    <r>
      <rPr>
        <sz val="9.5"/>
        <color theme="1"/>
        <rFont val="Times New Roman"/>
        <family val="1"/>
        <charset val="204"/>
      </rPr>
      <t>"</t>
    </r>
    <r>
      <rPr>
        <sz val="9"/>
        <color theme="1"/>
        <rFont val="Arial"/>
        <family val="2"/>
        <charset val="204"/>
      </rPr>
      <t>. If you choose At Bay, that target must pass a DC 20 Strength check to move closer to you and any movement they make is considered difficult terrain. If you choose At My Mercy, the opponent cannot move more than 30 ft. from you and any movement they make will drag you along with them. You may dismiss the chain at any time.</t>
    </r>
  </si>
  <si>
    <r>
      <t>58</t>
    </r>
    <r>
      <rPr>
        <sz val="7"/>
        <color rgb="FF000000"/>
        <rFont val="Times New Roman"/>
        <family val="1"/>
        <charset val="204"/>
      </rPr>
      <t xml:space="preserve">    </t>
    </r>
    <r>
      <rPr>
        <sz val="9"/>
        <color rgb="FF000000"/>
        <rFont val="Arial"/>
        <family val="2"/>
        <charset val="204"/>
      </rPr>
      <t>While attuned to this item, you gain an additional feat of your choice.</t>
    </r>
  </si>
  <si>
    <r>
      <t>59</t>
    </r>
    <r>
      <rPr>
        <sz val="7"/>
        <color rgb="FF000000"/>
        <rFont val="Times New Roman"/>
        <family val="1"/>
        <charset val="204"/>
      </rPr>
      <t xml:space="preserve">    </t>
    </r>
    <r>
      <rPr>
        <sz val="9"/>
        <color theme="1"/>
        <rFont val="Arial"/>
        <family val="2"/>
        <charset val="204"/>
      </rPr>
      <t>While attuned to this item, your maximum health becomes equal to what it would be if you rolled the maximum value for each health roll.</t>
    </r>
  </si>
  <si>
    <r>
      <t>60</t>
    </r>
    <r>
      <rPr>
        <sz val="7"/>
        <color rgb="FF000000"/>
        <rFont val="Times New Roman"/>
        <family val="1"/>
        <charset val="204"/>
      </rPr>
      <t xml:space="preserve">    </t>
    </r>
    <r>
      <rPr>
        <sz val="9"/>
        <color rgb="FF000000"/>
        <rFont val="Arial"/>
        <family val="2"/>
        <charset val="204"/>
      </rPr>
      <t>While attuned to this item, your natural 1s are considered to be natural 20s.</t>
    </r>
  </si>
  <si>
    <r>
      <t>61</t>
    </r>
    <r>
      <rPr>
        <sz val="7"/>
        <color rgb="FF000000"/>
        <rFont val="Times New Roman"/>
        <family val="1"/>
        <charset val="204"/>
      </rPr>
      <t xml:space="preserve">    </t>
    </r>
    <r>
      <rPr>
        <sz val="9"/>
        <color theme="1"/>
        <rFont val="Arial"/>
        <family val="2"/>
        <charset val="204"/>
      </rPr>
      <t>When you become attuned to this item, roll two d20s (Reroll on a result of 1 or 20). As long as you are attuned to this item, whenever you roll one of the displayed values on an attack roll, it is considered a critical hit. These two numbers cannot be changed even if the item becomes attuned to someone else.</t>
    </r>
  </si>
  <si>
    <r>
      <t>62</t>
    </r>
    <r>
      <rPr>
        <sz val="7"/>
        <color rgb="FF000000"/>
        <rFont val="Times New Roman"/>
        <family val="1"/>
        <charset val="204"/>
      </rPr>
      <t xml:space="preserve">    </t>
    </r>
    <r>
      <rPr>
        <sz val="9"/>
        <color rgb="FF000000"/>
        <rFont val="Arial"/>
        <family val="2"/>
        <charset val="204"/>
      </rPr>
      <t>While attuned to this item, every friendly character within 100 ft. of you is considered to be under the effects of a Bless spell at all times.</t>
    </r>
  </si>
  <si>
    <r>
      <t>63</t>
    </r>
    <r>
      <rPr>
        <sz val="7"/>
        <color rgb="FF000000"/>
        <rFont val="Times New Roman"/>
        <family val="1"/>
        <charset val="204"/>
      </rPr>
      <t xml:space="preserve">    </t>
    </r>
    <r>
      <rPr>
        <sz val="9"/>
        <color rgb="FF000000"/>
        <rFont val="Arial"/>
        <family val="2"/>
        <charset val="204"/>
      </rPr>
      <t>While attuned to this item, you have resistance to bludgeoning, piercing, and slashing damage.</t>
    </r>
  </si>
  <si>
    <r>
      <t>64</t>
    </r>
    <r>
      <rPr>
        <sz val="7"/>
        <color rgb="FF000000"/>
        <rFont val="Times New Roman"/>
        <family val="1"/>
        <charset val="204"/>
      </rPr>
      <t xml:space="preserve">    </t>
    </r>
    <r>
      <rPr>
        <sz val="9"/>
        <color theme="1"/>
        <rFont val="Arial"/>
        <family val="2"/>
        <charset val="204"/>
      </rPr>
      <t>While attuned to this item, your walking speed increases by 30 ft. Additionally, you may use a bonus action to take a Dash or Disengage. Once you do so, you can't use this ability again until you start another encounter.</t>
    </r>
  </si>
  <si>
    <r>
      <t>65</t>
    </r>
    <r>
      <rPr>
        <sz val="7"/>
        <color rgb="FF000000"/>
        <rFont val="Times New Roman"/>
        <family val="1"/>
        <charset val="204"/>
      </rPr>
      <t xml:space="preserve">    </t>
    </r>
    <r>
      <rPr>
        <sz val="9"/>
        <color rgb="FF000000"/>
        <rFont val="Arial"/>
        <family val="2"/>
        <charset val="204"/>
      </rPr>
      <t>While attuned to this item, one piece of platinum explodes out of this item for every point of damage you deal to enemies of at least CR 3.</t>
    </r>
  </si>
  <si>
    <r>
      <t>66</t>
    </r>
    <r>
      <rPr>
        <sz val="7"/>
        <color rgb="FF000000"/>
        <rFont val="Times New Roman"/>
        <family val="1"/>
        <charset val="204"/>
      </rPr>
      <t xml:space="preserve">    </t>
    </r>
    <r>
      <rPr>
        <sz val="9"/>
        <color theme="1"/>
        <rFont val="Arial"/>
        <family val="2"/>
        <charset val="204"/>
      </rPr>
      <t>While attuned to this item, whenever you move your full speed on a turn, this item unleashes a burst of energy. You may make a ranged attack against an enemy within 50 ft as a bonus action using your primary attribute. On a hit, a blast of power bursts forth dealing 4d6 + half your level lightning damage.</t>
    </r>
  </si>
  <si>
    <r>
      <t>67</t>
    </r>
    <r>
      <rPr>
        <sz val="7"/>
        <color rgb="FF000000"/>
        <rFont val="Times New Roman"/>
        <family val="1"/>
        <charset val="204"/>
      </rPr>
      <t xml:space="preserve">    </t>
    </r>
    <r>
      <rPr>
        <sz val="9"/>
        <color rgb="FF000000"/>
        <rFont val="Arial"/>
        <family val="2"/>
        <charset val="204"/>
      </rPr>
      <t>While attuned to this item, if you start your turn with at least 1 hit point, you regain 1d10 hit points.</t>
    </r>
  </si>
  <si>
    <r>
      <t>68</t>
    </r>
    <r>
      <rPr>
        <sz val="7"/>
        <color rgb="FF000000"/>
        <rFont val="Times New Roman"/>
        <family val="1"/>
        <charset val="204"/>
      </rPr>
      <t xml:space="preserve">    </t>
    </r>
    <r>
      <rPr>
        <sz val="9"/>
        <color theme="1"/>
        <rFont val="Arial"/>
        <family val="2"/>
        <charset val="204"/>
      </rPr>
      <t>While attuned to this item, you have advantage on saving throws against spells that target you specifically. Additionally, if you roll a natural 20 for the save and the spell is of 7th level or lower, that spell is reflected back to the caster.</t>
    </r>
  </si>
  <si>
    <r>
      <t>69</t>
    </r>
    <r>
      <rPr>
        <sz val="7"/>
        <color rgb="FF000000"/>
        <rFont val="Times New Roman"/>
        <family val="1"/>
        <charset val="204"/>
      </rPr>
      <t xml:space="preserve">    </t>
    </r>
    <r>
      <rPr>
        <sz val="9"/>
        <color rgb="FF000000"/>
        <rFont val="Arial"/>
        <family val="2"/>
        <charset val="204"/>
      </rPr>
      <t>While attuned to this item, you may use your bonus action to infuse an enemy within 10 ft. with deadly energy. The next time that creature is dealt damage within 1 minute, the energy detonates, dealing 3d10 force damage.</t>
    </r>
  </si>
  <si>
    <r>
      <t>70</t>
    </r>
    <r>
      <rPr>
        <sz val="7"/>
        <color rgb="FF000000"/>
        <rFont val="Times New Roman"/>
        <family val="1"/>
        <charset val="204"/>
      </rPr>
      <t xml:space="preserve">    </t>
    </r>
    <r>
      <rPr>
        <sz val="9"/>
        <color theme="1"/>
        <rFont val="Arial"/>
        <family val="2"/>
        <charset val="204"/>
      </rPr>
      <t>This item has 9 charges. You may expend 1 charge to cast Hold Person (DC 1 7), 2 charges to cast Hold Monster (DC 1 7), 2 charges to cast the Polymorph spell (save DC 1 7), 4 charges to cast Dominate Person (save DC 1 7), and 4 to cast Geas (save DC 1 7). This item regains 2d4 + 1 charges each dawn.</t>
    </r>
  </si>
  <si>
    <r>
      <t>71</t>
    </r>
    <r>
      <rPr>
        <sz val="7"/>
        <color rgb="FF000000"/>
        <rFont val="Times New Roman"/>
        <family val="1"/>
        <charset val="204"/>
      </rPr>
      <t xml:space="preserve">    </t>
    </r>
    <r>
      <rPr>
        <sz val="9"/>
        <color rgb="FF000000"/>
        <rFont val="Arial"/>
        <family val="2"/>
        <charset val="204"/>
      </rPr>
      <t>This item has 2 charges. You may use one charge to cast Time Stop. This item regains 1 charge at dawn.</t>
    </r>
  </si>
  <si>
    <r>
      <t>72</t>
    </r>
    <r>
      <rPr>
        <sz val="7"/>
        <color rgb="FF000000"/>
        <rFont val="Times New Roman"/>
        <family val="1"/>
        <charset val="204"/>
      </rPr>
      <t xml:space="preserve">    </t>
    </r>
    <r>
      <rPr>
        <sz val="9"/>
        <color theme="1"/>
        <rFont val="Arial"/>
        <family val="2"/>
        <charset val="204"/>
      </rPr>
      <t>This item has 2 charges. You may expend 1 charge to cast conjure elemental from it, declaring the type of elemental at the time of casting. You may only control a single elemental at a time. This item regains all charges at dawn.</t>
    </r>
  </si>
  <si>
    <r>
      <t>76</t>
    </r>
    <r>
      <rPr>
        <sz val="7"/>
        <color rgb="FF000000"/>
        <rFont val="Times New Roman"/>
        <family val="1"/>
        <charset val="204"/>
      </rPr>
      <t xml:space="preserve">    </t>
    </r>
    <r>
      <rPr>
        <sz val="9"/>
        <color theme="1"/>
        <rFont val="Arial"/>
        <family val="2"/>
        <charset val="204"/>
      </rPr>
      <t>While attuned to this item, whenever you score a critical hit you deal an additional 21 damage. Additionally, whenever you land a critical hit, roll an additional dice. If the result of the second die is an 17 or higher, you destroy a piece of the target's body (to be randomly determined at the time of the attack)</t>
    </r>
  </si>
  <si>
    <r>
      <t>77</t>
    </r>
    <r>
      <rPr>
        <sz val="7"/>
        <color rgb="FF000000"/>
        <rFont val="Times New Roman"/>
        <family val="1"/>
        <charset val="204"/>
      </rPr>
      <t xml:space="preserve">    </t>
    </r>
    <r>
      <rPr>
        <sz val="9"/>
        <color rgb="FF000000"/>
        <rFont val="Arial"/>
        <family val="2"/>
        <charset val="204"/>
      </rPr>
      <t>While attuned to this item, you may sprout a set of adamantine claws as a bonus action. These claws are considered a finesse weapon and deal 1d8 + Dex damage. These claws are nearly indestructible and can pierce through most other metals. When retracted, these claws are invisible.</t>
    </r>
  </si>
  <si>
    <r>
      <t>78</t>
    </r>
    <r>
      <rPr>
        <sz val="7"/>
        <color rgb="FF000000"/>
        <rFont val="Times New Roman"/>
        <family val="1"/>
        <charset val="204"/>
      </rPr>
      <t xml:space="preserve">    </t>
    </r>
    <r>
      <rPr>
        <sz val="9"/>
        <color theme="1"/>
        <rFont val="Arial"/>
        <family val="2"/>
        <charset val="204"/>
      </rPr>
      <t>While attuned to this item, whenever you roll for initiative roll a d4. On a result of 4, a young Gold Dragon appears to help you in combat.</t>
    </r>
  </si>
  <si>
    <r>
      <t>79</t>
    </r>
    <r>
      <rPr>
        <sz val="7"/>
        <color rgb="FF000000"/>
        <rFont val="Times New Roman"/>
        <family val="1"/>
        <charset val="204"/>
      </rPr>
      <t xml:space="preserve">    </t>
    </r>
    <r>
      <rPr>
        <sz val="9"/>
        <color rgb="FF000000"/>
        <rFont val="Arial"/>
        <family val="2"/>
        <charset val="204"/>
      </rPr>
      <t>While attuned to this item, whenever you roll for initiative roll a d4. On a result of 4, a young Brass Dragon appears to help you in combat.</t>
    </r>
  </si>
  <si>
    <r>
      <t>80</t>
    </r>
    <r>
      <rPr>
        <sz val="7"/>
        <color rgb="FF000000"/>
        <rFont val="Times New Roman"/>
        <family val="1"/>
        <charset val="204"/>
      </rPr>
      <t xml:space="preserve">    </t>
    </r>
    <r>
      <rPr>
        <sz val="9"/>
        <color theme="1"/>
        <rFont val="Arial"/>
        <family val="2"/>
        <charset val="204"/>
      </rPr>
      <t>While attuned to this item, whenever you roll for initiative roll a d4. On a result of 4, a young Copper Dragon appears to help you in combat.</t>
    </r>
  </si>
  <si>
    <r>
      <t>81</t>
    </r>
    <r>
      <rPr>
        <sz val="7"/>
        <color rgb="FF000000"/>
        <rFont val="Times New Roman"/>
        <family val="1"/>
        <charset val="204"/>
      </rPr>
      <t xml:space="preserve">    </t>
    </r>
    <r>
      <rPr>
        <sz val="9"/>
        <color rgb="FF000000"/>
        <rFont val="Arial"/>
        <family val="2"/>
        <charset val="204"/>
      </rPr>
      <t>While attuned to this item, whenever you roll for initiative roll a d4. On a result of 4, a young Silver Dragon appears to help you in combat.</t>
    </r>
  </si>
  <si>
    <r>
      <t>82</t>
    </r>
    <r>
      <rPr>
        <sz val="7"/>
        <color rgb="FF000000"/>
        <rFont val="Times New Roman"/>
        <family val="1"/>
        <charset val="204"/>
      </rPr>
      <t xml:space="preserve">    </t>
    </r>
    <r>
      <rPr>
        <sz val="9"/>
        <color theme="1"/>
        <rFont val="Arial"/>
        <family val="2"/>
        <charset val="204"/>
      </rPr>
      <t>While attuned to this item, whenever you roll for initiative roll a d4. On a result of 4, a young Bronze Dragon appears to help you in combat.</t>
    </r>
  </si>
  <si>
    <r>
      <t>83</t>
    </r>
    <r>
      <rPr>
        <sz val="7"/>
        <color rgb="FF000000"/>
        <rFont val="Times New Roman"/>
        <family val="1"/>
        <charset val="204"/>
      </rPr>
      <t xml:space="preserve">    </t>
    </r>
    <r>
      <rPr>
        <sz val="9"/>
        <color rgb="FF000000"/>
        <rFont val="Arial"/>
        <family val="2"/>
        <charset val="204"/>
      </rPr>
      <t>While attuned to this item, treasure erupts from enemies you kill with a CR of 3 or greater. Dealing the killing blow to an opponent causes 4d4 gems to burst forth, each worth 10g. Whenever you kill an enemy with a critical hit, roll 1 6d4 instead.</t>
    </r>
  </si>
  <si>
    <r>
      <t>84</t>
    </r>
    <r>
      <rPr>
        <sz val="7"/>
        <color rgb="FF000000"/>
        <rFont val="Times New Roman"/>
        <family val="1"/>
        <charset val="204"/>
      </rPr>
      <t xml:space="preserve">    </t>
    </r>
    <r>
      <rPr>
        <sz val="9"/>
        <color theme="1"/>
        <rFont val="Arial"/>
        <family val="2"/>
        <charset val="204"/>
      </rPr>
      <t xml:space="preserve">The first time you become attuned to this item, you hear a voice in your head ask: </t>
    </r>
    <r>
      <rPr>
        <sz val="9.5"/>
        <color theme="1"/>
        <rFont val="Times New Roman"/>
        <family val="1"/>
        <charset val="204"/>
      </rPr>
      <t>"</t>
    </r>
    <r>
      <rPr>
        <sz val="9"/>
        <color theme="1"/>
        <rFont val="Arial"/>
        <family val="2"/>
        <charset val="204"/>
      </rPr>
      <t>Choose your enemy.</t>
    </r>
    <r>
      <rPr>
        <sz val="9.5"/>
        <color theme="1"/>
        <rFont val="Times New Roman"/>
        <family val="1"/>
        <charset val="204"/>
      </rPr>
      <t xml:space="preserve">" </t>
    </r>
    <r>
      <rPr>
        <sz val="9"/>
        <color theme="1"/>
        <rFont val="Arial"/>
        <family val="2"/>
        <charset val="204"/>
      </rPr>
      <t>Whenever you fight any enemy that shares a type with the chosen enemy, your attacks deal 3d6 extra damage. Additionally, this item glows whenever any creature of that type is near and you have resistance to all attacks made by creatures of that type. The chosen enemy persists even if attuned to someone else.</t>
    </r>
  </si>
  <si>
    <r>
      <t>85</t>
    </r>
    <r>
      <rPr>
        <sz val="7"/>
        <color rgb="FF000000"/>
        <rFont val="Times New Roman"/>
        <family val="1"/>
        <charset val="204"/>
      </rPr>
      <t xml:space="preserve">    </t>
    </r>
    <r>
      <rPr>
        <sz val="9"/>
        <color rgb="FF000000"/>
        <rFont val="Arial"/>
        <family val="2"/>
        <charset val="204"/>
      </rPr>
      <t>While attuned to this item, you are filled with the spirit of an ancient dragon. You gain the ability to use the breath weapon of a random adult dragon twice per day. You may only use this ability once per short rest.</t>
    </r>
  </si>
  <si>
    <r>
      <t>86</t>
    </r>
    <r>
      <rPr>
        <sz val="7"/>
        <color rgb="FF000000"/>
        <rFont val="Times New Roman"/>
        <family val="1"/>
        <charset val="204"/>
      </rPr>
      <t xml:space="preserve">    </t>
    </r>
    <r>
      <rPr>
        <sz val="9"/>
        <color theme="1"/>
        <rFont val="Arial"/>
        <family val="2"/>
        <charset val="204"/>
      </rPr>
      <t>This item contains the spirit of a creature of the DMs choosing of at least CR 5. Once per day, you may call upon that creature to come forth and fight on your behalf for up to one minute. You may use your bonus action to give specific commands to this creature and it will execute them to the best of its ability.</t>
    </r>
  </si>
  <si>
    <r>
      <t>87</t>
    </r>
    <r>
      <rPr>
        <sz val="7"/>
        <color rgb="FF000000"/>
        <rFont val="Times New Roman"/>
        <family val="1"/>
        <charset val="204"/>
      </rPr>
      <t xml:space="preserve">    </t>
    </r>
    <r>
      <rPr>
        <sz val="9"/>
        <color rgb="FF000000"/>
        <rFont val="Arial"/>
        <family val="2"/>
        <charset val="204"/>
      </rPr>
      <t>While attuned to this item, you gain the effects of an luon Stone of your choosing every morning when you wake.</t>
    </r>
  </si>
  <si>
    <r>
      <t>88</t>
    </r>
    <r>
      <rPr>
        <sz val="7"/>
        <color rgb="FF000000"/>
        <rFont val="Times New Roman"/>
        <family val="1"/>
        <charset val="204"/>
      </rPr>
      <t xml:space="preserve">    </t>
    </r>
    <r>
      <rPr>
        <sz val="9"/>
        <color rgb="FF000000"/>
        <rFont val="Arial"/>
        <family val="2"/>
        <charset val="204"/>
      </rPr>
      <t>While attuned to this item, you have resistance to damage from spells.</t>
    </r>
  </si>
  <si>
    <r>
      <t>89</t>
    </r>
    <r>
      <rPr>
        <sz val="7"/>
        <color rgb="FF000000"/>
        <rFont val="Times New Roman"/>
        <family val="1"/>
        <charset val="204"/>
      </rPr>
      <t xml:space="preserve">    </t>
    </r>
    <r>
      <rPr>
        <sz val="9"/>
        <color theme="1"/>
        <rFont val="Arial"/>
        <family val="2"/>
        <charset val="204"/>
      </rPr>
      <t>While attuned to this item, all of your attributes scores are increased by 1.</t>
    </r>
  </si>
  <si>
    <r>
      <t>90</t>
    </r>
    <r>
      <rPr>
        <sz val="7"/>
        <color rgb="FF000000"/>
        <rFont val="Times New Roman"/>
        <family val="1"/>
        <charset val="204"/>
      </rPr>
      <t xml:space="preserve">    </t>
    </r>
    <r>
      <rPr>
        <sz val="9"/>
        <color rgb="FF000000"/>
        <rFont val="Arial"/>
        <family val="2"/>
        <charset val="204"/>
      </rPr>
      <t>This item has two small vials attached to it filled with a bright red liquid. These vials act as Potions of Supreme Healing. The contents of these vials are restored every dawn as long as this item is attuned to someone.</t>
    </r>
  </si>
  <si>
    <r>
      <t>91</t>
    </r>
    <r>
      <rPr>
        <sz val="7"/>
        <color rgb="FF000000"/>
        <rFont val="Times New Roman"/>
        <family val="1"/>
        <charset val="204"/>
      </rPr>
      <t xml:space="preserve">    </t>
    </r>
    <r>
      <rPr>
        <sz val="9"/>
        <color theme="1"/>
        <rFont val="Arial"/>
        <family val="2"/>
        <charset val="204"/>
      </rPr>
      <t>This item has a small vial attached to it filled with a deep yellow liquid. Consuming the contents of this potion gives the benefits of a Potion of Giant's Strength. The contents of this vial are restored every dawn as long as the item is attuned to someone. The type of giant is randomly selected each morning.</t>
    </r>
  </si>
  <si>
    <r>
      <t>92</t>
    </r>
    <r>
      <rPr>
        <sz val="7"/>
        <color rgb="FF000000"/>
        <rFont val="Times New Roman"/>
        <family val="1"/>
        <charset val="204"/>
      </rPr>
      <t xml:space="preserve">    </t>
    </r>
    <r>
      <rPr>
        <sz val="9"/>
        <color rgb="FF000000"/>
        <rFont val="Arial"/>
        <family val="2"/>
        <charset val="204"/>
      </rPr>
      <t>This item has a small vial attached to it filled with midnight black liquid. The contents of this vial acts as Oil of Sharpness for any weapon the person this item is attuned to wields. The contents of this vial are restored every dawn as long as someone is attuned to it.</t>
    </r>
  </si>
  <si>
    <r>
      <t>93</t>
    </r>
    <r>
      <rPr>
        <sz val="7"/>
        <color rgb="FF000000"/>
        <rFont val="Times New Roman"/>
        <family val="1"/>
        <charset val="204"/>
      </rPr>
      <t xml:space="preserve">    </t>
    </r>
    <r>
      <rPr>
        <sz val="9"/>
        <color theme="1"/>
        <rFont val="Arial"/>
        <family val="2"/>
        <charset val="204"/>
      </rPr>
      <t>This item loses all negative detriments above the lesser tier. If this item has no detriments, roll on this table again.</t>
    </r>
  </si>
  <si>
    <r>
      <t>94</t>
    </r>
    <r>
      <rPr>
        <sz val="7"/>
        <color rgb="FF000000"/>
        <rFont val="Times New Roman"/>
        <family val="1"/>
        <charset val="204"/>
      </rPr>
      <t xml:space="preserve">    </t>
    </r>
    <r>
      <rPr>
        <sz val="9"/>
        <color rgb="FF000000"/>
        <rFont val="Arial"/>
        <family val="2"/>
        <charset val="204"/>
      </rPr>
      <t>While attuned to this item, you gain proficiency in three skills of your choice. This choice of skills cannot be altered even if you become unbound to this weapon.</t>
    </r>
  </si>
  <si>
    <r>
      <t>96</t>
    </r>
    <r>
      <rPr>
        <sz val="7"/>
        <color rgb="FF000000"/>
        <rFont val="Times New Roman"/>
        <family val="1"/>
        <charset val="204"/>
      </rPr>
      <t xml:space="preserve">    </t>
    </r>
    <r>
      <rPr>
        <sz val="9"/>
        <color rgb="FF000000"/>
        <rFont val="Arial"/>
        <family val="2"/>
        <charset val="204"/>
      </rPr>
      <t>While attuned to this item, whenever you roll with advantage, roll three dice instead of two.</t>
    </r>
  </si>
  <si>
    <r>
      <t>97</t>
    </r>
    <r>
      <rPr>
        <sz val="7"/>
        <color rgb="FF000000"/>
        <rFont val="Times New Roman"/>
        <family val="1"/>
        <charset val="204"/>
      </rPr>
      <t xml:space="preserve">    </t>
    </r>
    <r>
      <rPr>
        <sz val="9"/>
        <color theme="1"/>
        <rFont val="Arial"/>
        <family val="2"/>
        <charset val="204"/>
      </rPr>
      <t>This item contains three 8th level spells. Roll on the Wizard's spell table three times. This item allows the user to cast one of the spells from that list using their highest stat as the spellcasting modifier. This ability can only be used once a day.</t>
    </r>
  </si>
  <si>
    <r>
      <t>98</t>
    </r>
    <r>
      <rPr>
        <sz val="7"/>
        <color rgb="FF000000"/>
        <rFont val="Times New Roman"/>
        <family val="1"/>
        <charset val="204"/>
      </rPr>
      <t xml:space="preserve">        </t>
    </r>
    <r>
      <rPr>
        <sz val="9"/>
        <color rgb="FF000000"/>
        <rFont val="Arial"/>
        <family val="2"/>
        <charset val="204"/>
      </rPr>
      <t>This item holds 1 wish.</t>
    </r>
  </si>
  <si>
    <r>
      <t>99</t>
    </r>
    <r>
      <rPr>
        <sz val="7"/>
        <color rgb="FF000000"/>
        <rFont val="Times New Roman"/>
        <family val="1"/>
        <charset val="204"/>
      </rPr>
      <t xml:space="preserve">        </t>
    </r>
    <r>
      <rPr>
        <sz val="9"/>
        <color theme="1"/>
        <rFont val="Arial"/>
        <family val="2"/>
        <charset val="204"/>
      </rPr>
      <t>This item holds 2 wishes.</t>
    </r>
  </si>
  <si>
    <r>
      <t>100</t>
    </r>
    <r>
      <rPr>
        <sz val="7"/>
        <color rgb="FF000000"/>
        <rFont val="Times New Roman"/>
        <family val="1"/>
        <charset val="204"/>
      </rPr>
      <t xml:space="preserve">      </t>
    </r>
    <r>
      <rPr>
        <sz val="9"/>
        <color rgb="FF000000"/>
        <rFont val="Arial"/>
        <family val="2"/>
        <charset val="204"/>
      </rPr>
      <t>This item holds 3 wishes.</t>
    </r>
  </si>
  <si>
    <t>While attuned to this item, you perceive the voices of everyone around you as if they were speaking in monotone.</t>
  </si>
  <si>
    <t>While attuned to this item, you become convinced that you are being stalked by a ghost. You cannot sleep on your own or without a light or you will gain a level of exhaustion.</t>
  </si>
  <si>
    <t>While attuned to this item, you develop an intolerant mindset towards members of a random</t>
  </si>
  <si>
    <t>race.</t>
  </si>
  <si>
    <t>While attuned to this item, you feel incredibly generous and will give coin to anyone in need.</t>
  </si>
  <si>
    <t>While attuned to this item, you are afflicted by narcolepsy. Whenever you roll a natural 1 for initiative, you fall asleep for 1 round, or until someone shakes you awake, or until someone strikes you.</t>
  </si>
  <si>
    <t>While attuned to this item, you become convinced that everyone is trying to steal from you.</t>
  </si>
  <si>
    <t>While attuned to this item, you become allergic to the next food you eat. You have horrible sneezing fits when it is nearby and become poisoned for 8 hours if you eat it.</t>
  </si>
  <si>
    <t>While attuned to this item, anytime you see someone having a conversation out of earshot, you just know that they are talking about you.</t>
  </si>
  <si>
    <t>While attuned to this item, every morning you forget your name and have to be convinced when told what it is.</t>
  </si>
  <si>
    <t>While attuned to this item, you have a powerful urge to drink the blood of anything you kill.</t>
  </si>
  <si>
    <t>While attuned to this item, whenever you swear, 1 gold disappears from your bags and appears in a jar hidden away somewhere on this plane. If you have no gold, you take 1 point of psychic damage.</t>
  </si>
  <si>
    <t>While attuned to this item, a small snow flurry follows you around everywhere you go.</t>
  </si>
  <si>
    <t>While attuned to this item, you are afraid of lightning. Roll a DC 1 5 Wisdom save to see if you can work up the courage to travel on such days. On a fail, you do everything you can to stay indoors.</t>
  </si>
  <si>
    <t>While attuned to this item, you have an incredible terror of frogs and toads.</t>
  </si>
  <si>
    <t>While attuned to this item, all alcohol turns to water as soon as it touches your lips.</t>
  </si>
  <si>
    <t>While attuned to this item, all water turns to alcohol as soon as it touches your lips.</t>
  </si>
  <si>
    <t>While attuned to this item, you have hour long fits of the hiccups multiple times a day.</t>
  </si>
  <si>
    <t>While attuned to this item, you are compelled to make a wager on every fight.</t>
  </si>
  <si>
    <t>While attuned to this item, occasionally a live wasp will find its way into your water flask.</t>
  </si>
  <si>
    <t>While attuned to this item, you become terrified at the sight of your own reflection.</t>
  </si>
  <si>
    <t>While attuned to this item, all 2's on your damage die count as 1 's</t>
  </si>
  <si>
    <r>
      <t>1</t>
    </r>
    <r>
      <rPr>
        <sz val="7"/>
        <color rgb="FF000000"/>
        <rFont val="Times New Roman"/>
        <family val="1"/>
        <charset val="204"/>
      </rPr>
      <t xml:space="preserve">      </t>
    </r>
    <r>
      <rPr>
        <sz val="9"/>
        <color rgb="FF000000"/>
        <rFont val="Arial"/>
        <family val="2"/>
        <charset val="204"/>
      </rPr>
      <t>While attuned to this item, during rainstorms, frogs will fall out of the sky and batter you, occasionally exploding on impact.</t>
    </r>
  </si>
  <si>
    <r>
      <t>2</t>
    </r>
    <r>
      <rPr>
        <sz val="7"/>
        <color rgb="FF000000"/>
        <rFont val="Times New Roman"/>
        <family val="1"/>
        <charset val="204"/>
      </rPr>
      <t xml:space="preserve">      </t>
    </r>
    <r>
      <rPr>
        <sz val="9"/>
        <color theme="1"/>
        <rFont val="Arial"/>
        <family val="2"/>
        <charset val="204"/>
      </rPr>
      <t>While attuned to this item, bartenders charge you twice as much for alcohol and rooms.</t>
    </r>
  </si>
  <si>
    <t>While attuned to this item, you movement speed is reduced by 5 ft.</t>
  </si>
  <si>
    <t>While attuned to this item, whenever you roll a natural 1 in combat, the target you were attacking gets an attack of opportunity against you if able.</t>
  </si>
  <si>
    <t>While attuned to this item, your maximum health is reduced by an amount equal to your level.</t>
  </si>
  <si>
    <t>While attuned to this item, you regain two less hit die than normal during a long rest.</t>
  </si>
  <si>
    <t>While attuned to this item, whenever you roll a natural 1 for initiative, 1d4 kobolds appear in an empty space within 30 feet of and attack you.</t>
  </si>
  <si>
    <t>While attuned to this item, whenever you roll a natural 1 for initiative, 2 bugbears appear in an empty space within 30 feet of and attack you.</t>
  </si>
  <si>
    <t>While attuned to this item, whenever you roll a natural 1 for initiative, 1d4 bullywugs appear in an empty space within 30 feet of and attack you.</t>
  </si>
  <si>
    <t>While attuned to this item, whenever you roll a natural 1 for initiative, 2 cockatrices appear in an empty space within 30 feet of and attack you.</t>
  </si>
  <si>
    <t>While attuned to this item, whenever you roll a natural 1 for initiative, 2 imps appear in an empty space within 30 feet of and attack you.</t>
  </si>
  <si>
    <t>While attuned to this item, whenever you roll a natural 1 for initiative, choose a page number between 1 2 and 314 at random. A random monster on that page of the Monster Manual escapes this item and attacks. If the creature chosen has a CR higher than the average level of your party, choose another random creature.</t>
  </si>
  <si>
    <t>While attuned to this item, your stomach is constantly in knots. When you make a Constitution saving throw, roll a an additional d4 and subtracts that amount from the result.</t>
  </si>
  <si>
    <t>While attuned to this item, your limbs feel weak. When you make a Strength saving throw, roll a an additional d4 and subtracts that amount from the result.</t>
  </si>
  <si>
    <t>While attuned to this item, your limbs feel numb.When you make a Dexterity saving throw, roll a an additional d4 and subtracts that amount from the result.</t>
  </si>
  <si>
    <t>While attuned to this item, your head is constantly cloudy. When you make a Wisdom saving throw, roll a an additional d4 and subtracts that amount</t>
  </si>
  <si>
    <t>from the result.</t>
  </si>
  <si>
    <t>1 5</t>
  </si>
  <si>
    <t>While attuned to this item, your memory seems to slip. When you make a Intelligence saving throw, roll a an additional d4 and subtracts that amount from the result.</t>
  </si>
  <si>
    <t>While attuned to this item, your tongue is heavy in your mouth.When you make a Charisma saving throw, roll a an additional d4 and subtracts that amount from the result.</t>
  </si>
  <si>
    <t>While attuned to this item, all enemy attacks deal an additional 1 damage to you.</t>
  </si>
  <si>
    <t>While attuned to this item, slashing attacks deal an extra 3 damage to you.</t>
  </si>
  <si>
    <r>
      <t>1</t>
    </r>
    <r>
      <rPr>
        <sz val="7"/>
        <color rgb="FF000000"/>
        <rFont val="Times New Roman"/>
        <family val="1"/>
        <charset val="204"/>
      </rPr>
      <t xml:space="preserve">      </t>
    </r>
    <r>
      <rPr>
        <sz val="9"/>
        <color rgb="FF000000"/>
        <rFont val="Arial"/>
        <family val="2"/>
        <charset val="204"/>
      </rPr>
      <t>9 While attuned to this item, bludgeoning attacks</t>
    </r>
  </si>
  <si>
    <r>
      <t>20</t>
    </r>
    <r>
      <rPr>
        <sz val="7"/>
        <color rgb="FF000000"/>
        <rFont val="Times New Roman"/>
        <family val="1"/>
        <charset val="204"/>
      </rPr>
      <t xml:space="preserve">    </t>
    </r>
    <r>
      <rPr>
        <sz val="9"/>
        <color theme="1"/>
        <rFont val="Arial"/>
        <family val="2"/>
        <charset val="204"/>
      </rPr>
      <t>While attuned to this item, stabbing attacks deal an extra 3 damage to you.</t>
    </r>
  </si>
  <si>
    <r>
      <t>21</t>
    </r>
    <r>
      <rPr>
        <sz val="7"/>
        <color rgb="FF000000"/>
        <rFont val="Times New Roman"/>
        <family val="1"/>
        <charset val="204"/>
      </rPr>
      <t xml:space="preserve">    </t>
    </r>
    <r>
      <rPr>
        <sz val="9"/>
        <color rgb="FF000000"/>
        <rFont val="Arial"/>
        <family val="2"/>
        <charset val="204"/>
      </rPr>
      <t>While attuned to this item, when you take fire damage, it deals an extra 4 damage to you.</t>
    </r>
  </si>
  <si>
    <r>
      <t>22</t>
    </r>
    <r>
      <rPr>
        <sz val="7"/>
        <color rgb="FF000000"/>
        <rFont val="Times New Roman"/>
        <family val="1"/>
        <charset val="204"/>
      </rPr>
      <t xml:space="preserve">    </t>
    </r>
    <r>
      <rPr>
        <sz val="9"/>
        <color theme="1"/>
        <rFont val="Arial"/>
        <family val="2"/>
        <charset val="204"/>
      </rPr>
      <t>While attuned to this item, when you take cold damage, it deals an extra 4 damage to you.</t>
    </r>
  </si>
  <si>
    <r>
      <t>23</t>
    </r>
    <r>
      <rPr>
        <sz val="7"/>
        <color rgb="FF000000"/>
        <rFont val="Times New Roman"/>
        <family val="1"/>
        <charset val="204"/>
      </rPr>
      <t xml:space="preserve">    </t>
    </r>
    <r>
      <rPr>
        <sz val="9"/>
        <color rgb="FF000000"/>
        <rFont val="Arial"/>
        <family val="2"/>
        <charset val="204"/>
      </rPr>
      <t>While attuned to this item, when you take lightning damage, it deals an extra 4 damage to you.</t>
    </r>
  </si>
  <si>
    <r>
      <t>24</t>
    </r>
    <r>
      <rPr>
        <sz val="7"/>
        <color rgb="FF000000"/>
        <rFont val="Times New Roman"/>
        <family val="1"/>
        <charset val="204"/>
      </rPr>
      <t xml:space="preserve">    </t>
    </r>
    <r>
      <rPr>
        <sz val="9"/>
        <color theme="1"/>
        <rFont val="Arial"/>
        <family val="2"/>
        <charset val="204"/>
      </rPr>
      <t>While attuned to this item, when you take thunder damage, it deals an extra 4 damage to you.</t>
    </r>
  </si>
  <si>
    <r>
      <t>2</t>
    </r>
    <r>
      <rPr>
        <sz val="7"/>
        <color rgb="FF000000"/>
        <rFont val="Times New Roman"/>
        <family val="1"/>
        <charset val="204"/>
      </rPr>
      <t xml:space="preserve">      </t>
    </r>
    <r>
      <rPr>
        <sz val="9"/>
        <color rgb="FF000000"/>
        <rFont val="Arial"/>
        <family val="2"/>
        <charset val="204"/>
      </rPr>
      <t>5 While attuned to this item, when you take</t>
    </r>
  </si>
  <si>
    <r>
      <t>26</t>
    </r>
    <r>
      <rPr>
        <sz val="7"/>
        <color rgb="FF000000"/>
        <rFont val="Times New Roman"/>
        <family val="1"/>
        <charset val="204"/>
      </rPr>
      <t xml:space="preserve">    </t>
    </r>
    <r>
      <rPr>
        <sz val="9"/>
        <color theme="1"/>
        <rFont val="Arial"/>
        <family val="2"/>
        <charset val="204"/>
      </rPr>
      <t>While attuned to this item, when you take radiant damage, it deals an extra 4 damage to you.</t>
    </r>
  </si>
  <si>
    <r>
      <t>27</t>
    </r>
    <r>
      <rPr>
        <sz val="7"/>
        <color rgb="FF000000"/>
        <rFont val="Times New Roman"/>
        <family val="1"/>
        <charset val="204"/>
      </rPr>
      <t xml:space="preserve">    </t>
    </r>
    <r>
      <rPr>
        <sz val="9"/>
        <color rgb="FF000000"/>
        <rFont val="Arial"/>
        <family val="2"/>
        <charset val="204"/>
      </rPr>
      <t>While attuned to this item, when you take psychic damage, it deals an extra 4 damage to you.</t>
    </r>
  </si>
  <si>
    <r>
      <t>28</t>
    </r>
    <r>
      <rPr>
        <sz val="7"/>
        <color rgb="FF000000"/>
        <rFont val="Times New Roman"/>
        <family val="1"/>
        <charset val="204"/>
      </rPr>
      <t xml:space="preserve">    </t>
    </r>
    <r>
      <rPr>
        <sz val="9"/>
        <color theme="1"/>
        <rFont val="Arial"/>
        <family val="2"/>
        <charset val="204"/>
      </rPr>
      <t>While attuned to this item, when you take force damage, it deals an extra 4 damage to you.</t>
    </r>
  </si>
  <si>
    <r>
      <t>29</t>
    </r>
    <r>
      <rPr>
        <sz val="7"/>
        <color rgb="FF000000"/>
        <rFont val="Times New Roman"/>
        <family val="1"/>
        <charset val="204"/>
      </rPr>
      <t xml:space="preserve">    </t>
    </r>
    <r>
      <rPr>
        <sz val="9"/>
        <color rgb="FF000000"/>
        <rFont val="Arial"/>
        <family val="2"/>
        <charset val="204"/>
      </rPr>
      <t>While attuned to this item, when you take acid damage, it deals an extra 4 damage to you.</t>
    </r>
  </si>
  <si>
    <r>
      <t>30</t>
    </r>
    <r>
      <rPr>
        <sz val="7"/>
        <color rgb="FF000000"/>
        <rFont val="Times New Roman"/>
        <family val="1"/>
        <charset val="204"/>
      </rPr>
      <t xml:space="preserve">    </t>
    </r>
    <r>
      <rPr>
        <sz val="9"/>
        <color theme="1"/>
        <rFont val="Arial"/>
        <family val="2"/>
        <charset val="204"/>
      </rPr>
      <t>While attuned to this item, when you take poison damage, it deals an extra 4 damage to you.</t>
    </r>
  </si>
  <si>
    <r>
      <t>31</t>
    </r>
    <r>
      <rPr>
        <sz val="7"/>
        <color rgb="FF000000"/>
        <rFont val="Times New Roman"/>
        <family val="1"/>
        <charset val="204"/>
      </rPr>
      <t xml:space="preserve">    </t>
    </r>
    <r>
      <rPr>
        <sz val="9"/>
        <color rgb="FF000000"/>
        <rFont val="Arial"/>
        <family val="2"/>
        <charset val="204"/>
      </rPr>
      <t>While attuned to this item, reduce the damage of all of your critical hits by 7.</t>
    </r>
  </si>
  <si>
    <r>
      <t>32</t>
    </r>
    <r>
      <rPr>
        <sz val="7"/>
        <color rgb="FF000000"/>
        <rFont val="Times New Roman"/>
        <family val="1"/>
        <charset val="204"/>
      </rPr>
      <t xml:space="preserve">    </t>
    </r>
    <r>
      <rPr>
        <sz val="9"/>
        <color theme="1"/>
        <rFont val="Arial"/>
        <family val="2"/>
        <charset val="204"/>
      </rPr>
      <t>While attuned to this item, the DC for your death saving throws become 1 2.</t>
    </r>
  </si>
  <si>
    <r>
      <t>3</t>
    </r>
    <r>
      <rPr>
        <sz val="7"/>
        <color rgb="FF000000"/>
        <rFont val="Times New Roman"/>
        <family val="1"/>
        <charset val="204"/>
      </rPr>
      <t xml:space="preserve">      </t>
    </r>
    <r>
      <rPr>
        <sz val="9"/>
        <color rgb="FF000000"/>
        <rFont val="Arial"/>
        <family val="2"/>
        <charset val="204"/>
      </rPr>
      <t>3 While attuned to this item, whenever you roll with</t>
    </r>
  </si>
  <si>
    <r>
      <t>36</t>
    </r>
    <r>
      <rPr>
        <sz val="7"/>
        <color rgb="FF000000"/>
        <rFont val="Times New Roman"/>
        <family val="1"/>
        <charset val="204"/>
      </rPr>
      <t xml:space="preserve">    </t>
    </r>
    <r>
      <rPr>
        <sz val="9"/>
        <color theme="1"/>
        <rFont val="Arial"/>
        <family val="2"/>
        <charset val="204"/>
      </rPr>
      <t>While attuned to this item, when an enemy critically hits you, you take 1d10 additional damage of that type.</t>
    </r>
  </si>
  <si>
    <r>
      <t>37</t>
    </r>
    <r>
      <rPr>
        <sz val="7"/>
        <color rgb="FF000000"/>
        <rFont val="Times New Roman"/>
        <family val="1"/>
        <charset val="204"/>
      </rPr>
      <t xml:space="preserve">    </t>
    </r>
    <r>
      <rPr>
        <sz val="9"/>
        <color rgb="FF000000"/>
        <rFont val="Arial"/>
        <family val="2"/>
        <charset val="204"/>
      </rPr>
      <t>While attuned to this item, for the first hour after finishing a long rest, your movement speed is halved as this item drains your energy.</t>
    </r>
  </si>
  <si>
    <r>
      <t>38</t>
    </r>
    <r>
      <rPr>
        <sz val="7"/>
        <color rgb="FF000000"/>
        <rFont val="Times New Roman"/>
        <family val="1"/>
        <charset val="204"/>
      </rPr>
      <t xml:space="preserve">    </t>
    </r>
    <r>
      <rPr>
        <sz val="9"/>
        <color theme="1"/>
        <rFont val="Arial"/>
        <family val="2"/>
        <charset val="204"/>
      </rPr>
      <t>While attuned to this item, Whenever an enemy rolls a natural 1 against you, it is a hit rather than a miss.</t>
    </r>
  </si>
  <si>
    <r>
      <t>39</t>
    </r>
    <r>
      <rPr>
        <sz val="7"/>
        <color rgb="FF000000"/>
        <rFont val="Times New Roman"/>
        <family val="1"/>
        <charset val="204"/>
      </rPr>
      <t xml:space="preserve">    </t>
    </r>
    <r>
      <rPr>
        <sz val="9"/>
        <color rgb="FF000000"/>
        <rFont val="Arial"/>
        <family val="2"/>
        <charset val="204"/>
      </rPr>
      <t>While attuned to this item, you are easily scared. You get -2 to any Wisdom saving throws against becoming frightened.</t>
    </r>
  </si>
  <si>
    <r>
      <t>40</t>
    </r>
    <r>
      <rPr>
        <sz val="7"/>
        <color rgb="FF000000"/>
        <rFont val="Times New Roman"/>
        <family val="1"/>
        <charset val="204"/>
      </rPr>
      <t xml:space="preserve">    </t>
    </r>
    <r>
      <rPr>
        <sz val="9"/>
        <color theme="1"/>
        <rFont val="Arial"/>
        <family val="2"/>
        <charset val="204"/>
      </rPr>
      <t>While attuned to this item, when you roll a 1 for initiative. A blue dragon wyrmling will appear and help the enemy in combat.</t>
    </r>
  </si>
  <si>
    <r>
      <t>41</t>
    </r>
    <r>
      <rPr>
        <sz val="7"/>
        <color rgb="FF000000"/>
        <rFont val="Times New Roman"/>
        <family val="1"/>
        <charset val="204"/>
      </rPr>
      <t xml:space="preserve">    </t>
    </r>
    <r>
      <rPr>
        <sz val="9"/>
        <color rgb="FF000000"/>
        <rFont val="Arial"/>
        <family val="2"/>
        <charset val="204"/>
      </rPr>
      <t>While attuned to this item, when you roll a 1 for initiative. A red dragon wyrmling will appear and help the enemy in combat.</t>
    </r>
  </si>
  <si>
    <r>
      <t>42</t>
    </r>
    <r>
      <rPr>
        <sz val="7"/>
        <color rgb="FF000000"/>
        <rFont val="Times New Roman"/>
        <family val="1"/>
        <charset val="204"/>
      </rPr>
      <t xml:space="preserve">    </t>
    </r>
    <r>
      <rPr>
        <sz val="9"/>
        <color rgb="FF000000"/>
        <rFont val="Arial"/>
        <family val="2"/>
        <charset val="204"/>
      </rPr>
      <t>While attuned to this item, when you roll a 1 for initiative. A black dragon wyrmling will appear and help the enemy in combat.</t>
    </r>
  </si>
  <si>
    <r>
      <t>43</t>
    </r>
    <r>
      <rPr>
        <sz val="7"/>
        <color rgb="FF000000"/>
        <rFont val="Times New Roman"/>
        <family val="1"/>
        <charset val="204"/>
      </rPr>
      <t xml:space="preserve">    </t>
    </r>
    <r>
      <rPr>
        <sz val="9"/>
        <color theme="1"/>
        <rFont val="Arial"/>
        <family val="2"/>
        <charset val="204"/>
      </rPr>
      <t>While attuned to this item, when you roll a 1 for initiative. A green dragon wyrmling will appear and help the enemy in combat.</t>
    </r>
  </si>
  <si>
    <r>
      <t>44</t>
    </r>
    <r>
      <rPr>
        <sz val="7"/>
        <color rgb="FF000000"/>
        <rFont val="Times New Roman"/>
        <family val="1"/>
        <charset val="204"/>
      </rPr>
      <t xml:space="preserve">    </t>
    </r>
    <r>
      <rPr>
        <sz val="9"/>
        <color rgb="FF000000"/>
        <rFont val="Arial"/>
        <family val="2"/>
        <charset val="204"/>
      </rPr>
      <t>While attuned to this item, when you roll a 1 for initiative. A white dragon wyrmling will appear and help the enemy in combat.</t>
    </r>
  </si>
  <si>
    <r>
      <t>45</t>
    </r>
    <r>
      <rPr>
        <sz val="7"/>
        <color rgb="FF000000"/>
        <rFont val="Times New Roman"/>
        <family val="1"/>
        <charset val="204"/>
      </rPr>
      <t xml:space="preserve">    </t>
    </r>
    <r>
      <rPr>
        <sz val="9"/>
        <color theme="1"/>
        <rFont val="Arial"/>
        <family val="2"/>
        <charset val="204"/>
      </rPr>
      <t>While attuned to this item, whenever you roll for initiative, roll a d4. On a result of 1, you are hit by a stroke of bad luck. You are under the effects of the bane spell for the first three rounds of this encounter.</t>
    </r>
  </si>
  <si>
    <r>
      <t>46</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you are hit by a wave of sickness. You are considered poisoned for the first two rounds of this encounter.</t>
    </r>
  </si>
  <si>
    <r>
      <t>47</t>
    </r>
    <r>
      <rPr>
        <sz val="7"/>
        <color rgb="FF000000"/>
        <rFont val="Times New Roman"/>
        <family val="1"/>
        <charset val="204"/>
      </rPr>
      <t xml:space="preserve">    </t>
    </r>
    <r>
      <rPr>
        <sz val="9"/>
        <color theme="1"/>
        <rFont val="Arial"/>
        <family val="2"/>
        <charset val="204"/>
      </rPr>
      <t>While attuned to this item, whenever you roll for initiative, roll a d4. On a result of 1, you become captivated by this item. During the first round of combat, you may take no actions.</t>
    </r>
  </si>
  <si>
    <r>
      <t>48</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during this encounter, whenever you deal damage, roll an additional d4 and subtract that value from the total.</t>
    </r>
  </si>
  <si>
    <r>
      <t>49</t>
    </r>
    <r>
      <rPr>
        <sz val="7"/>
        <color rgb="FF000000"/>
        <rFont val="Times New Roman"/>
        <family val="1"/>
        <charset val="204"/>
      </rPr>
      <t xml:space="preserve">    </t>
    </r>
    <r>
      <rPr>
        <sz val="9"/>
        <color theme="1"/>
        <rFont val="Arial"/>
        <family val="2"/>
        <charset val="204"/>
      </rPr>
      <t>While attuned to this item, whenever you roll for initiative, roll a d4. On a result of 1, you are hit by a stroke of bad luck. During this encounter, enemies roll an additional d4 damage whenever that successfully attack you.</t>
    </r>
  </si>
  <si>
    <r>
      <t>50</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your legs go numb with fear. For the first three rounds of combat your movement speed is halved and you cannot take the dash action.</t>
    </r>
  </si>
  <si>
    <r>
      <t>60</t>
    </r>
    <r>
      <rPr>
        <sz val="7"/>
        <color rgb="FF000000"/>
        <rFont val="Times New Roman"/>
        <family val="1"/>
        <charset val="204"/>
      </rPr>
      <t xml:space="preserve">    </t>
    </r>
    <r>
      <rPr>
        <sz val="9"/>
        <color theme="1"/>
        <rFont val="Arial"/>
        <family val="2"/>
        <charset val="204"/>
      </rPr>
      <t>While attuned to this item, whenever you roll for initiative, roll a d4. On a result of 1, this item unleashes an uncontrollable surge of energy. A random enemy within 200 ft. comes under the effects of the Mirror Image spell for 1 minute.</t>
    </r>
  </si>
  <si>
    <r>
      <t>61</t>
    </r>
    <r>
      <rPr>
        <sz val="7"/>
        <color rgb="FF000000"/>
        <rFont val="Times New Roman"/>
        <family val="1"/>
        <charset val="204"/>
      </rPr>
      <t xml:space="preserve">    </t>
    </r>
    <r>
      <rPr>
        <sz val="9"/>
        <color rgb="FF000000"/>
        <rFont val="Arial"/>
        <family val="2"/>
        <charset val="204"/>
      </rPr>
      <t>While attuned to this item, whenever you roll a 1 in combat, a rune appears on the ground beneath your feet. At the end of your turn this rune explodes, dealing 2d10 lightning damage to all friendly creatures within 5 feet of it.</t>
    </r>
  </si>
  <si>
    <r>
      <t>62</t>
    </r>
    <r>
      <rPr>
        <sz val="7"/>
        <color rgb="FF000000"/>
        <rFont val="Times New Roman"/>
        <family val="1"/>
        <charset val="204"/>
      </rPr>
      <t xml:space="preserve">    </t>
    </r>
    <r>
      <rPr>
        <sz val="9"/>
        <color theme="1"/>
        <rFont val="Arial"/>
        <family val="2"/>
        <charset val="204"/>
      </rPr>
      <t>While attuned to this item, whenever you are affected by a healing spell, a random enemy within 30 ft. heals for that same amount.</t>
    </r>
  </si>
  <si>
    <r>
      <t>63</t>
    </r>
    <r>
      <rPr>
        <sz val="7"/>
        <color rgb="FF000000"/>
        <rFont val="Times New Roman"/>
        <family val="1"/>
        <charset val="204"/>
      </rPr>
      <t xml:space="preserve">    </t>
    </r>
    <r>
      <rPr>
        <sz val="9"/>
        <color rgb="FF000000"/>
        <rFont val="Arial"/>
        <family val="2"/>
        <charset val="204"/>
      </rPr>
      <t>While attuned to this item, if an enemy casts a damaging spell that would affect you, subtract 1 from the result of your saving throw.</t>
    </r>
  </si>
  <si>
    <r>
      <t>64</t>
    </r>
    <r>
      <rPr>
        <sz val="7"/>
        <color rgb="FF000000"/>
        <rFont val="Times New Roman"/>
        <family val="1"/>
        <charset val="204"/>
      </rPr>
      <t xml:space="preserve">    </t>
    </r>
    <r>
      <rPr>
        <sz val="9"/>
        <color theme="1"/>
        <rFont val="Arial"/>
        <family val="2"/>
        <charset val="204"/>
      </rPr>
      <t>While attuned to this item, whenever you make a saving throw against a spell that deals Arcane damage, roll an additional d4 and subtract that value from the result.</t>
    </r>
  </si>
  <si>
    <r>
      <t>65</t>
    </r>
    <r>
      <rPr>
        <sz val="7"/>
        <color rgb="FF000000"/>
        <rFont val="Times New Roman"/>
        <family val="1"/>
        <charset val="204"/>
      </rPr>
      <t xml:space="preserve">    </t>
    </r>
    <r>
      <rPr>
        <sz val="9"/>
        <color rgb="FF000000"/>
        <rFont val="Arial"/>
        <family val="2"/>
        <charset val="204"/>
      </rPr>
      <t>While attuned to this item, whenever you make a saving throw against a spell that deals Fire damage, roll an additional d4 and subtract that value from the result.</t>
    </r>
  </si>
  <si>
    <r>
      <t>66</t>
    </r>
    <r>
      <rPr>
        <sz val="7"/>
        <color rgb="FF000000"/>
        <rFont val="Times New Roman"/>
        <family val="1"/>
        <charset val="204"/>
      </rPr>
      <t xml:space="preserve">    </t>
    </r>
    <r>
      <rPr>
        <sz val="9"/>
        <color theme="1"/>
        <rFont val="Arial"/>
        <family val="2"/>
        <charset val="204"/>
      </rPr>
      <t>While attuned to this item, whenever you make a saving throw against a spell that deals Cold damage, roll an additional d4 and subtract that value from the result.</t>
    </r>
  </si>
  <si>
    <r>
      <t>67</t>
    </r>
    <r>
      <rPr>
        <sz val="7"/>
        <color rgb="FF000000"/>
        <rFont val="Times New Roman"/>
        <family val="1"/>
        <charset val="204"/>
      </rPr>
      <t xml:space="preserve">    </t>
    </r>
    <r>
      <rPr>
        <sz val="9"/>
        <color rgb="FF000000"/>
        <rFont val="Arial"/>
        <family val="2"/>
        <charset val="204"/>
      </rPr>
      <t>While attuned to this item, whenever you make a saving throw against a spell that deals Thunder damage, roll an additional d4 and subtract that value from the result.</t>
    </r>
  </si>
  <si>
    <r>
      <t>68</t>
    </r>
    <r>
      <rPr>
        <sz val="7"/>
        <color rgb="FF000000"/>
        <rFont val="Times New Roman"/>
        <family val="1"/>
        <charset val="204"/>
      </rPr>
      <t xml:space="preserve">    </t>
    </r>
    <r>
      <rPr>
        <sz val="9"/>
        <color theme="1"/>
        <rFont val="Arial"/>
        <family val="2"/>
        <charset val="204"/>
      </rPr>
      <t>While attuned to this item, whenever you make a saving throw against a spell that deals Lightning damage, roll an additional d4 and subtract that value from the result.</t>
    </r>
  </si>
  <si>
    <r>
      <t>69</t>
    </r>
    <r>
      <rPr>
        <sz val="7"/>
        <color rgb="FF000000"/>
        <rFont val="Times New Roman"/>
        <family val="1"/>
        <charset val="204"/>
      </rPr>
      <t xml:space="preserve">    </t>
    </r>
    <r>
      <rPr>
        <sz val="9"/>
        <color rgb="FF000000"/>
        <rFont val="Arial"/>
        <family val="2"/>
        <charset val="204"/>
      </rPr>
      <t>While attuned to this item, whenever you make a saving throw against a spell that deals Acid damage, roll an additional d4 and subtract that value from the result.</t>
    </r>
  </si>
  <si>
    <r>
      <t>70</t>
    </r>
    <r>
      <rPr>
        <sz val="7"/>
        <color rgb="FF000000"/>
        <rFont val="Times New Roman"/>
        <family val="1"/>
        <charset val="204"/>
      </rPr>
      <t xml:space="preserve">    </t>
    </r>
    <r>
      <rPr>
        <sz val="9"/>
        <color theme="1"/>
        <rFont val="Arial"/>
        <family val="2"/>
        <charset val="204"/>
      </rPr>
      <t>While attuned to this item, whenever you make a saving throw against a spell that deals Poison damage, roll an additional d4 and subtract that value from the result.</t>
    </r>
  </si>
  <si>
    <r>
      <t>71</t>
    </r>
    <r>
      <rPr>
        <sz val="7"/>
        <color rgb="FF000000"/>
        <rFont val="Times New Roman"/>
        <family val="1"/>
        <charset val="204"/>
      </rPr>
      <t xml:space="preserve">    </t>
    </r>
    <r>
      <rPr>
        <sz val="9"/>
        <color rgb="FF000000"/>
        <rFont val="Arial"/>
        <family val="2"/>
        <charset val="204"/>
      </rPr>
      <t>While attuned to this item, whenever you make a saving throw against a spell that deals Necrotic damage, roll an additional d4 and subtract that value from the result.</t>
    </r>
  </si>
  <si>
    <r>
      <t>72</t>
    </r>
    <r>
      <rPr>
        <sz val="7"/>
        <color rgb="FF000000"/>
        <rFont val="Times New Roman"/>
        <family val="1"/>
        <charset val="204"/>
      </rPr>
      <t xml:space="preserve">    </t>
    </r>
    <r>
      <rPr>
        <sz val="9"/>
        <color theme="1"/>
        <rFont val="Arial"/>
        <family val="2"/>
        <charset val="204"/>
      </rPr>
      <t>While attuned to this item, whenever you make a saving throw against a spell that deals Radiant damage, roll an additional d4 and subtract that value from the result.</t>
    </r>
  </si>
  <si>
    <r>
      <t>76</t>
    </r>
    <r>
      <rPr>
        <sz val="7"/>
        <color rgb="FF000000"/>
        <rFont val="Times New Roman"/>
        <family val="1"/>
        <charset val="204"/>
      </rPr>
      <t xml:space="preserve">    </t>
    </r>
    <r>
      <rPr>
        <sz val="9"/>
        <color theme="1"/>
        <rFont val="Arial"/>
        <family val="2"/>
        <charset val="204"/>
      </rPr>
      <t>While attuned to this item, whenever you make a Animal Handling check, roll an additional d4 and subtract that value from your result.</t>
    </r>
  </si>
  <si>
    <r>
      <t>77</t>
    </r>
    <r>
      <rPr>
        <sz val="7"/>
        <color rgb="FF000000"/>
        <rFont val="Times New Roman"/>
        <family val="1"/>
        <charset val="204"/>
      </rPr>
      <t xml:space="preserve">    </t>
    </r>
    <r>
      <rPr>
        <sz val="9"/>
        <color rgb="FF000000"/>
        <rFont val="Arial"/>
        <family val="2"/>
        <charset val="204"/>
      </rPr>
      <t>While attuned to this item, whenever you make a Athletics check, roll an additional d4 and subtract that value from your result.</t>
    </r>
  </si>
  <si>
    <r>
      <t>78</t>
    </r>
    <r>
      <rPr>
        <sz val="7"/>
        <color rgb="FF000000"/>
        <rFont val="Times New Roman"/>
        <family val="1"/>
        <charset val="204"/>
      </rPr>
      <t xml:space="preserve">    </t>
    </r>
    <r>
      <rPr>
        <sz val="9"/>
        <color theme="1"/>
        <rFont val="Arial"/>
        <family val="2"/>
        <charset val="204"/>
      </rPr>
      <t>While attuned to this item, whenever you make a Deception check, roll an additional d4 and subtract that value from your result.</t>
    </r>
  </si>
  <si>
    <r>
      <t>7</t>
    </r>
    <r>
      <rPr>
        <sz val="7"/>
        <color rgb="FF000000"/>
        <rFont val="Times New Roman"/>
        <family val="1"/>
        <charset val="204"/>
      </rPr>
      <t xml:space="preserve">      </t>
    </r>
    <r>
      <rPr>
        <sz val="9"/>
        <color rgb="FF000000"/>
        <rFont val="Arial"/>
        <family val="2"/>
        <charset val="204"/>
      </rPr>
      <t>9 While attuned to this item, whenever you make a</t>
    </r>
  </si>
  <si>
    <r>
      <t>76</t>
    </r>
    <r>
      <rPr>
        <sz val="7"/>
        <color rgb="FF000000"/>
        <rFont val="Times New Roman"/>
        <family val="1"/>
        <charset val="204"/>
      </rPr>
      <t xml:space="preserve">    </t>
    </r>
    <r>
      <rPr>
        <sz val="9"/>
        <color theme="1"/>
        <rFont val="Arial"/>
        <family val="2"/>
        <charset val="204"/>
      </rPr>
      <t>While attuned to this item, whenever you make a Insight check, roll an additional d4 and subtract that value from your result.</t>
    </r>
  </si>
  <si>
    <r>
      <t>77</t>
    </r>
    <r>
      <rPr>
        <sz val="7"/>
        <color rgb="FF000000"/>
        <rFont val="Times New Roman"/>
        <family val="1"/>
        <charset val="204"/>
      </rPr>
      <t xml:space="preserve">    </t>
    </r>
    <r>
      <rPr>
        <sz val="9"/>
        <color rgb="FF000000"/>
        <rFont val="Arial"/>
        <family val="2"/>
        <charset val="204"/>
      </rPr>
      <t>While attuned to this item, whenever you make a Intimidation check, roll an additional d4 and subtract that value from your result.</t>
    </r>
  </si>
  <si>
    <r>
      <t>78</t>
    </r>
    <r>
      <rPr>
        <sz val="7"/>
        <color rgb="FF000000"/>
        <rFont val="Times New Roman"/>
        <family val="1"/>
        <charset val="204"/>
      </rPr>
      <t xml:space="preserve">    </t>
    </r>
    <r>
      <rPr>
        <sz val="9"/>
        <color theme="1"/>
        <rFont val="Arial"/>
        <family val="2"/>
        <charset val="204"/>
      </rPr>
      <t>While attuned to this item, whenever you make a Investigation check, roll an additional d4 and subtract that value from your result.</t>
    </r>
  </si>
  <si>
    <r>
      <t>79</t>
    </r>
    <r>
      <rPr>
        <sz val="7"/>
        <color rgb="FF000000"/>
        <rFont val="Times New Roman"/>
        <family val="1"/>
        <charset val="204"/>
      </rPr>
      <t xml:space="preserve">    </t>
    </r>
    <r>
      <rPr>
        <sz val="9"/>
        <color rgb="FF000000"/>
        <rFont val="Arial"/>
        <family val="2"/>
        <charset val="204"/>
      </rPr>
      <t>While attuned to this item, whenever you make a Medicine check, roll an additional d4 and subtract that value from your result.</t>
    </r>
  </si>
  <si>
    <r>
      <t>80</t>
    </r>
    <r>
      <rPr>
        <sz val="7"/>
        <color rgb="FF000000"/>
        <rFont val="Times New Roman"/>
        <family val="1"/>
        <charset val="204"/>
      </rPr>
      <t xml:space="preserve">    </t>
    </r>
    <r>
      <rPr>
        <sz val="9"/>
        <color theme="1"/>
        <rFont val="Arial"/>
        <family val="2"/>
        <charset val="204"/>
      </rPr>
      <t>While attuned to this item, whenever you make a Nature check, roll an additional d4 and subtract that value from your result.</t>
    </r>
  </si>
  <si>
    <r>
      <t>8</t>
    </r>
    <r>
      <rPr>
        <sz val="7"/>
        <color rgb="FF000000"/>
        <rFont val="Times New Roman"/>
        <family val="1"/>
        <charset val="204"/>
      </rPr>
      <t xml:space="preserve">      </t>
    </r>
    <r>
      <rPr>
        <sz val="9"/>
        <color rgb="FF000000"/>
        <rFont val="Arial"/>
        <family val="2"/>
        <charset val="204"/>
      </rPr>
      <t>5 While attuned to this item, whenever you make a</t>
    </r>
  </si>
  <si>
    <r>
      <t>76</t>
    </r>
    <r>
      <rPr>
        <sz val="7"/>
        <color rgb="FF000000"/>
        <rFont val="Times New Roman"/>
        <family val="1"/>
        <charset val="204"/>
      </rPr>
      <t xml:space="preserve">    </t>
    </r>
    <r>
      <rPr>
        <sz val="9"/>
        <color theme="1"/>
        <rFont val="Arial"/>
        <family val="2"/>
        <charset val="204"/>
      </rPr>
      <t>While attuned to this item, whenever you make a Performance check, roll an additional d4 and subtract that value from your result.</t>
    </r>
  </si>
  <si>
    <r>
      <t>77</t>
    </r>
    <r>
      <rPr>
        <sz val="7"/>
        <color rgb="FF000000"/>
        <rFont val="Times New Roman"/>
        <family val="1"/>
        <charset val="204"/>
      </rPr>
      <t xml:space="preserve">    </t>
    </r>
    <r>
      <rPr>
        <sz val="9"/>
        <color rgb="FF000000"/>
        <rFont val="Arial"/>
        <family val="2"/>
        <charset val="204"/>
      </rPr>
      <t>While attuned to this item, whenever you make a Persuasion check, roll an additional d4 and subtract that value from your result.</t>
    </r>
  </si>
  <si>
    <r>
      <t>78</t>
    </r>
    <r>
      <rPr>
        <sz val="7"/>
        <color rgb="FF000000"/>
        <rFont val="Times New Roman"/>
        <family val="1"/>
        <charset val="204"/>
      </rPr>
      <t xml:space="preserve">    </t>
    </r>
    <r>
      <rPr>
        <sz val="9"/>
        <color theme="1"/>
        <rFont val="Arial"/>
        <family val="2"/>
        <charset val="204"/>
      </rPr>
      <t>While attuned to this item, whenever you make a Religion check, roll an additional d4 and subtract that value from your result.</t>
    </r>
  </si>
  <si>
    <r>
      <t>79</t>
    </r>
    <r>
      <rPr>
        <sz val="7"/>
        <color rgb="FF000000"/>
        <rFont val="Times New Roman"/>
        <family val="1"/>
        <charset val="204"/>
      </rPr>
      <t xml:space="preserve">    </t>
    </r>
    <r>
      <rPr>
        <sz val="9"/>
        <color rgb="FF000000"/>
        <rFont val="Arial"/>
        <family val="2"/>
        <charset val="204"/>
      </rPr>
      <t>While attuned to this item, whenever you make a Sleight of Hand check, roll an additional d4 and subtract that value from your result.</t>
    </r>
  </si>
  <si>
    <r>
      <t>80</t>
    </r>
    <r>
      <rPr>
        <sz val="7"/>
        <color rgb="FF000000"/>
        <rFont val="Times New Roman"/>
        <family val="1"/>
        <charset val="204"/>
      </rPr>
      <t xml:space="preserve">    </t>
    </r>
    <r>
      <rPr>
        <sz val="9"/>
        <color theme="1"/>
        <rFont val="Arial"/>
        <family val="2"/>
        <charset val="204"/>
      </rPr>
      <t>While attuned to this item, whenever you make a Stealth check, roll an additional d4 and subtract that value from your result.</t>
    </r>
  </si>
  <si>
    <r>
      <t>81</t>
    </r>
    <r>
      <rPr>
        <sz val="7"/>
        <color rgb="FF000000"/>
        <rFont val="Times New Roman"/>
        <family val="1"/>
        <charset val="204"/>
      </rPr>
      <t xml:space="preserve">    </t>
    </r>
    <r>
      <rPr>
        <sz val="9"/>
        <color rgb="FF000000"/>
        <rFont val="Arial"/>
        <family val="2"/>
        <charset val="204"/>
      </rPr>
      <t>While attuned to this item, whenever you make a Survival check, roll an additional d4 and subtract half that value, rounded up, from your result.</t>
    </r>
  </si>
  <si>
    <r>
      <t>82</t>
    </r>
    <r>
      <rPr>
        <sz val="7"/>
        <color rgb="FF000000"/>
        <rFont val="Times New Roman"/>
        <family val="1"/>
        <charset val="204"/>
      </rPr>
      <t xml:space="preserve">    </t>
    </r>
    <r>
      <rPr>
        <sz val="9"/>
        <color theme="1"/>
        <rFont val="Arial"/>
        <family val="2"/>
        <charset val="204"/>
      </rPr>
      <t>While attuned to this item, you may not use healing potions while in combat.</t>
    </r>
  </si>
  <si>
    <r>
      <t>83</t>
    </r>
    <r>
      <rPr>
        <sz val="7"/>
        <color rgb="FF000000"/>
        <rFont val="Times New Roman"/>
        <family val="1"/>
        <charset val="204"/>
      </rPr>
      <t xml:space="preserve">    </t>
    </r>
    <r>
      <rPr>
        <sz val="9"/>
        <color rgb="FF000000"/>
        <rFont val="Arial"/>
        <family val="2"/>
        <charset val="204"/>
      </rPr>
      <t>While attuned to this item, whenever an enemy critically hits you, you have disadvantage on your next attack roll.</t>
    </r>
  </si>
  <si>
    <r>
      <t>84</t>
    </r>
    <r>
      <rPr>
        <sz val="7"/>
        <color rgb="FF000000"/>
        <rFont val="Times New Roman"/>
        <family val="1"/>
        <charset val="204"/>
      </rPr>
      <t xml:space="preserve">    </t>
    </r>
    <r>
      <rPr>
        <sz val="9"/>
        <color theme="1"/>
        <rFont val="Arial"/>
        <family val="2"/>
        <charset val="204"/>
      </rPr>
      <t>While attuned to this item, whenever an enemy critically hits you, you move down one step on the initiative order</t>
    </r>
  </si>
  <si>
    <r>
      <t>85</t>
    </r>
    <r>
      <rPr>
        <sz val="7"/>
        <color rgb="FF000000"/>
        <rFont val="Times New Roman"/>
        <family val="1"/>
        <charset val="204"/>
      </rPr>
      <t xml:space="preserve">    </t>
    </r>
    <r>
      <rPr>
        <sz val="9"/>
        <color rgb="FF000000"/>
        <rFont val="Arial"/>
        <family val="2"/>
        <charset val="204"/>
      </rPr>
      <t>While attuned to this item, whenever you roll with advantage, reduce the result of the higher dice by 2.</t>
    </r>
  </si>
  <si>
    <r>
      <t>97</t>
    </r>
    <r>
      <rPr>
        <sz val="7"/>
        <color rgb="FF000000"/>
        <rFont val="Times New Roman"/>
        <family val="1"/>
        <charset val="204"/>
      </rPr>
      <t xml:space="preserve">    </t>
    </r>
    <r>
      <rPr>
        <sz val="9"/>
        <color rgb="FF000000"/>
        <rFont val="Arial"/>
        <family val="2"/>
        <charset val="204"/>
      </rPr>
      <t>While attuned to this item, you get -2 to your initiative rolls.</t>
    </r>
  </si>
  <si>
    <r>
      <t>98</t>
    </r>
    <r>
      <rPr>
        <sz val="7"/>
        <color rgb="FF000000"/>
        <rFont val="Times New Roman"/>
        <family val="1"/>
        <charset val="204"/>
      </rPr>
      <t xml:space="preserve">    </t>
    </r>
    <r>
      <rPr>
        <sz val="9"/>
        <color theme="1"/>
        <rFont val="Arial"/>
        <family val="2"/>
        <charset val="204"/>
      </rPr>
      <t>While attuned to this item, you are mute for the first hour after a long rest.</t>
    </r>
  </si>
  <si>
    <r>
      <t>99</t>
    </r>
    <r>
      <rPr>
        <sz val="7"/>
        <color rgb="FF000000"/>
        <rFont val="Times New Roman"/>
        <family val="1"/>
        <charset val="204"/>
      </rPr>
      <t xml:space="preserve">    </t>
    </r>
    <r>
      <rPr>
        <sz val="9"/>
        <color rgb="FF000000"/>
        <rFont val="Arial"/>
        <family val="2"/>
        <charset val="204"/>
      </rPr>
      <t>While attuned to this item, if you have darkvision, you lose it. If you don't have darkvision, you are now afraid of the dark and need a light in order to sleep.</t>
    </r>
  </si>
  <si>
    <r>
      <t>100</t>
    </r>
    <r>
      <rPr>
        <sz val="7"/>
        <color rgb="FF000000"/>
        <rFont val="Times New Roman"/>
        <family val="1"/>
        <charset val="204"/>
      </rPr>
      <t xml:space="preserve">  </t>
    </r>
    <r>
      <rPr>
        <sz val="9"/>
        <color theme="1"/>
        <rFont val="Arial"/>
        <family val="2"/>
        <charset val="204"/>
      </rPr>
      <t>While attuned to this item, whenever you roll max damage on an attack die. Reroll that die and take the second result. Do this a maximum of once per round.</t>
    </r>
  </si>
  <si>
    <r>
      <t>1</t>
    </r>
    <r>
      <rPr>
        <sz val="7"/>
        <color rgb="FF000000"/>
        <rFont val="Times New Roman"/>
        <family val="1"/>
        <charset val="204"/>
      </rPr>
      <t xml:space="preserve">      </t>
    </r>
    <r>
      <rPr>
        <sz val="9"/>
        <color rgb="FF000000"/>
        <rFont val="Arial"/>
        <family val="2"/>
        <charset val="204"/>
      </rPr>
      <t>2 While attuned to this item, you have vulnerability to cold damage.</t>
    </r>
  </si>
  <si>
    <r>
      <t>1</t>
    </r>
    <r>
      <rPr>
        <sz val="7"/>
        <color rgb="FF000000"/>
        <rFont val="Times New Roman"/>
        <family val="1"/>
        <charset val="204"/>
      </rPr>
      <t xml:space="preserve">      </t>
    </r>
    <r>
      <rPr>
        <sz val="9"/>
        <color theme="1"/>
        <rFont val="Arial"/>
        <family val="2"/>
        <charset val="204"/>
      </rPr>
      <t>3 While attuned to this item, you have vulnerability to lightning damage.</t>
    </r>
  </si>
  <si>
    <r>
      <t>1</t>
    </r>
    <r>
      <rPr>
        <sz val="7"/>
        <color rgb="FF000000"/>
        <rFont val="Times New Roman"/>
        <family val="1"/>
        <charset val="204"/>
      </rPr>
      <t xml:space="preserve">      </t>
    </r>
    <r>
      <rPr>
        <sz val="9"/>
        <color theme="1"/>
        <rFont val="Arial"/>
        <family val="2"/>
        <charset val="204"/>
      </rPr>
      <t>9 While attuned to this item, you have vulnerability</t>
    </r>
  </si>
  <si>
    <r>
      <t>20</t>
    </r>
    <r>
      <rPr>
        <sz val="7"/>
        <color rgb="FF000000"/>
        <rFont val="Times New Roman"/>
        <family val="1"/>
        <charset val="204"/>
      </rPr>
      <t xml:space="preserve">    </t>
    </r>
    <r>
      <rPr>
        <sz val="9"/>
        <color rgb="FF000000"/>
        <rFont val="Arial"/>
        <family val="2"/>
        <charset val="204"/>
      </rPr>
      <t>While attuned to this item, you have vulnerability to necrotic damage.</t>
    </r>
  </si>
  <si>
    <r>
      <t>21</t>
    </r>
    <r>
      <rPr>
        <sz val="7"/>
        <color rgb="FF000000"/>
        <rFont val="Times New Roman"/>
        <family val="1"/>
        <charset val="204"/>
      </rPr>
      <t xml:space="preserve">    </t>
    </r>
    <r>
      <rPr>
        <sz val="9"/>
        <color theme="1"/>
        <rFont val="Arial"/>
        <family val="2"/>
        <charset val="204"/>
      </rPr>
      <t>While attuned to this item, you have vulnerability to slashing damage.</t>
    </r>
  </si>
  <si>
    <r>
      <t>22</t>
    </r>
    <r>
      <rPr>
        <sz val="7"/>
        <color rgb="FF000000"/>
        <rFont val="Times New Roman"/>
        <family val="1"/>
        <charset val="204"/>
      </rPr>
      <t xml:space="preserve">    </t>
    </r>
    <r>
      <rPr>
        <sz val="9"/>
        <color rgb="FF000000"/>
        <rFont val="Arial"/>
        <family val="2"/>
        <charset val="204"/>
      </rPr>
      <t>While attuned to this item, you have vulnerability to bludgeoning damage.</t>
    </r>
  </si>
  <si>
    <r>
      <t>2</t>
    </r>
    <r>
      <rPr>
        <sz val="7"/>
        <color rgb="FF000000"/>
        <rFont val="Times New Roman"/>
        <family val="1"/>
        <charset val="204"/>
      </rPr>
      <t xml:space="preserve">      </t>
    </r>
    <r>
      <rPr>
        <sz val="9"/>
        <color theme="1"/>
        <rFont val="Arial"/>
        <family val="2"/>
        <charset val="204"/>
      </rPr>
      <t>3 While attuned to this item, you have vulnerability</t>
    </r>
  </si>
  <si>
    <r>
      <t>2</t>
    </r>
    <r>
      <rPr>
        <sz val="7"/>
        <color rgb="FF000000"/>
        <rFont val="Times New Roman"/>
        <family val="1"/>
        <charset val="204"/>
      </rPr>
      <t xml:space="preserve">      </t>
    </r>
    <r>
      <rPr>
        <sz val="9"/>
        <color theme="1"/>
        <rFont val="Arial"/>
        <family val="2"/>
        <charset val="204"/>
      </rPr>
      <t>5 While attuned to this item, enemy attacks deal an additional 3 damage to you.</t>
    </r>
  </si>
  <si>
    <r>
      <t>26</t>
    </r>
    <r>
      <rPr>
        <sz val="7"/>
        <color rgb="FF000000"/>
        <rFont val="Times New Roman"/>
        <family val="1"/>
        <charset val="204"/>
      </rPr>
      <t xml:space="preserve">    </t>
    </r>
    <r>
      <rPr>
        <sz val="9"/>
        <color rgb="FF000000"/>
        <rFont val="Arial"/>
        <family val="2"/>
        <charset val="204"/>
      </rPr>
      <t>While attuned to this item, you have a chance to spontaneously combust. When you are damaged by an enemy, roll a d20. On a result of 1, you cast a level 3 Fireball spell centered on yourself.</t>
    </r>
  </si>
  <si>
    <r>
      <t>27</t>
    </r>
    <r>
      <rPr>
        <sz val="7"/>
        <color rgb="FF000000"/>
        <rFont val="Times New Roman"/>
        <family val="1"/>
        <charset val="204"/>
      </rPr>
      <t xml:space="preserve">    </t>
    </r>
    <r>
      <rPr>
        <sz val="9"/>
        <color theme="1"/>
        <rFont val="Arial"/>
        <family val="2"/>
        <charset val="204"/>
      </rPr>
      <t>While attuned to this item, at the end of your turn in combat, roll a d20. On a result of 1, pure energy erupts from this item. All flammable objects not being worn or carried within 30 ft. of you burst into flames. Additionally, all creatures within this area also take 3d6 fire damage</t>
    </r>
  </si>
  <si>
    <r>
      <t>28</t>
    </r>
    <r>
      <rPr>
        <sz val="7"/>
        <color rgb="FF000000"/>
        <rFont val="Times New Roman"/>
        <family val="1"/>
        <charset val="204"/>
      </rPr>
      <t xml:space="preserve">    </t>
    </r>
    <r>
      <rPr>
        <sz val="9"/>
        <color rgb="FF000000"/>
        <rFont val="Arial"/>
        <family val="2"/>
        <charset val="204"/>
      </rPr>
      <t>While attuned to this item, at the end of your turn in combat, roll a d20. On a result of 1, ice erupts from this item. All non-living, non-carried or equipped objects in a 20 ft. foot radius are frozen. The area becomes difficult terrain until the ice melts. All creatures within this area also take 3d6 cold damage.</t>
    </r>
  </si>
  <si>
    <r>
      <t>29</t>
    </r>
    <r>
      <rPr>
        <sz val="7"/>
        <color rgb="FF000000"/>
        <rFont val="Times New Roman"/>
        <family val="1"/>
        <charset val="204"/>
      </rPr>
      <t xml:space="preserve">    </t>
    </r>
    <r>
      <rPr>
        <sz val="9"/>
        <color theme="1"/>
        <rFont val="Arial"/>
        <family val="2"/>
        <charset val="204"/>
      </rPr>
      <t>While attuned to this item,at the end of your turn in combat, roll a d20. On a result of 1, this item erupts with brilliant light. All creatures within ten feet of you, including yourself, must make a DC</t>
    </r>
  </si>
  <si>
    <r>
      <t>26</t>
    </r>
    <r>
      <rPr>
        <sz val="7"/>
        <color rgb="FF000000"/>
        <rFont val="Times New Roman"/>
        <family val="1"/>
        <charset val="204"/>
      </rPr>
      <t xml:space="preserve">    </t>
    </r>
    <r>
      <rPr>
        <sz val="9"/>
        <color rgb="FF000000"/>
        <rFont val="Arial"/>
        <family val="2"/>
        <charset val="204"/>
      </rPr>
      <t>While attuned to this item, at the end of your turn in combat, roll a d20. On a result of 1, a cloud of poisonous gas erupts from this item when you. All creatures in a 20 ft. radius, including you, must make a DC 1 5 Constitution save or become poisoned. Repeat this save at the end of each turn. You automatically fail the first save.</t>
    </r>
  </si>
  <si>
    <r>
      <t>27</t>
    </r>
    <r>
      <rPr>
        <sz val="7"/>
        <color rgb="FF000000"/>
        <rFont val="Times New Roman"/>
        <family val="1"/>
        <charset val="204"/>
      </rPr>
      <t xml:space="preserve">    </t>
    </r>
    <r>
      <rPr>
        <sz val="9"/>
        <color theme="1"/>
        <rFont val="Arial"/>
        <family val="2"/>
        <charset val="204"/>
      </rPr>
      <t>While attuned to this item, whenever you roll a critical hit, reduce its damage by 1 3.</t>
    </r>
  </si>
  <si>
    <r>
      <t>28</t>
    </r>
    <r>
      <rPr>
        <sz val="7"/>
        <color rgb="FF000000"/>
        <rFont val="Times New Roman"/>
        <family val="1"/>
        <charset val="204"/>
      </rPr>
      <t xml:space="preserve">    </t>
    </r>
    <r>
      <rPr>
        <sz val="9"/>
        <color rgb="FF000000"/>
        <rFont val="Arial"/>
        <family val="2"/>
        <charset val="204"/>
      </rPr>
      <t>While attuned to this item, for the first hour after finishing a long rest, you are deaf.</t>
    </r>
  </si>
  <si>
    <r>
      <t>1</t>
    </r>
    <r>
      <rPr>
        <sz val="7"/>
        <color rgb="FF000000"/>
        <rFont val="Times New Roman"/>
        <family val="1"/>
        <charset val="204"/>
      </rPr>
      <t xml:space="preserve">      </t>
    </r>
    <r>
      <rPr>
        <sz val="9"/>
        <color theme="1"/>
        <rFont val="Arial"/>
        <family val="2"/>
        <charset val="204"/>
      </rPr>
      <t>3 While attuned to this item, when an enemy critically hits you, you take 2d12 additional damage of that type.</t>
    </r>
  </si>
  <si>
    <r>
      <t>1</t>
    </r>
    <r>
      <rPr>
        <sz val="7"/>
        <color rgb="FF000000"/>
        <rFont val="Times New Roman"/>
        <family val="1"/>
        <charset val="204"/>
      </rPr>
      <t xml:space="preserve">      </t>
    </r>
    <r>
      <rPr>
        <sz val="9"/>
        <color theme="1"/>
        <rFont val="Arial"/>
        <family val="2"/>
        <charset val="204"/>
      </rPr>
      <t>5 While attuned to this item, whenever an enemy rolls a natural 1 against you, it is a hit rather than a miss.</t>
    </r>
  </si>
  <si>
    <r>
      <t>36</t>
    </r>
    <r>
      <rPr>
        <sz val="7"/>
        <color rgb="FF000000"/>
        <rFont val="Times New Roman"/>
        <family val="1"/>
        <charset val="204"/>
      </rPr>
      <t xml:space="preserve">    </t>
    </r>
    <r>
      <rPr>
        <sz val="9"/>
        <color rgb="FF000000"/>
        <rFont val="Arial"/>
        <family val="2"/>
        <charset val="204"/>
      </rPr>
      <t>While attuned to this item, whenever you roll max damage on a die. Reroll that die and take the second result. This detriment only applies once per turn.</t>
    </r>
  </si>
  <si>
    <r>
      <t>37</t>
    </r>
    <r>
      <rPr>
        <sz val="7"/>
        <color rgb="FF000000"/>
        <rFont val="Times New Roman"/>
        <family val="1"/>
        <charset val="204"/>
      </rPr>
      <t xml:space="preserve">    </t>
    </r>
    <r>
      <rPr>
        <sz val="9"/>
        <color theme="1"/>
        <rFont val="Arial"/>
        <family val="2"/>
        <charset val="204"/>
      </rPr>
      <t>While attuned to this item, your critical hits cause backlash damage. On a critical hit, you take damage equal to your level.</t>
    </r>
  </si>
  <si>
    <r>
      <t>38</t>
    </r>
    <r>
      <rPr>
        <sz val="7"/>
        <color rgb="FF000000"/>
        <rFont val="Times New Roman"/>
        <family val="1"/>
        <charset val="204"/>
      </rPr>
      <t xml:space="preserve">    </t>
    </r>
    <r>
      <rPr>
        <sz val="9"/>
        <color rgb="FF000000"/>
        <rFont val="Arial"/>
        <family val="2"/>
        <charset val="204"/>
      </rPr>
      <t>While attuned to this item, you regain only half of your hit dice during a long rest.</t>
    </r>
  </si>
  <si>
    <r>
      <t>39</t>
    </r>
    <r>
      <rPr>
        <sz val="7"/>
        <color rgb="FF000000"/>
        <rFont val="Times New Roman"/>
        <family val="1"/>
        <charset val="204"/>
      </rPr>
      <t xml:space="preserve">    </t>
    </r>
    <r>
      <rPr>
        <sz val="9"/>
        <color theme="1"/>
        <rFont val="Arial"/>
        <family val="2"/>
        <charset val="204"/>
      </rPr>
      <t>While attuned to this item, each time you take the attack action or cast a spell, you lose 1 hit point.</t>
    </r>
  </si>
  <si>
    <r>
      <t>40</t>
    </r>
    <r>
      <rPr>
        <sz val="7"/>
        <color rgb="FF000000"/>
        <rFont val="Times New Roman"/>
        <family val="1"/>
        <charset val="204"/>
      </rPr>
      <t xml:space="preserve">    </t>
    </r>
    <r>
      <rPr>
        <sz val="9"/>
        <color rgb="FF000000"/>
        <rFont val="Arial"/>
        <family val="2"/>
        <charset val="204"/>
      </rPr>
      <t>While attuned to this item, you get -4 to your initiative rolls.</t>
    </r>
  </si>
  <si>
    <r>
      <t>41</t>
    </r>
    <r>
      <rPr>
        <sz val="7"/>
        <color rgb="FF000000"/>
        <rFont val="Times New Roman"/>
        <family val="1"/>
        <charset val="204"/>
      </rPr>
      <t xml:space="preserve">    </t>
    </r>
    <r>
      <rPr>
        <sz val="9"/>
        <color theme="1"/>
        <rFont val="Arial"/>
        <family val="2"/>
        <charset val="204"/>
      </rPr>
      <t>While attuned to this item, you make your initiative rolls with disadvantage.</t>
    </r>
  </si>
  <si>
    <r>
      <t>42</t>
    </r>
    <r>
      <rPr>
        <sz val="7"/>
        <color rgb="FF000000"/>
        <rFont val="Times New Roman"/>
        <family val="1"/>
        <charset val="204"/>
      </rPr>
      <t xml:space="preserve">    </t>
    </r>
    <r>
      <rPr>
        <sz val="9"/>
        <color rgb="FF000000"/>
        <rFont val="Arial"/>
        <family val="2"/>
        <charset val="204"/>
      </rPr>
      <t>While attuned to this item, you must sleep for at least ten hours to become fully rested. If you do not get this rest, you gain a level of exhaustion.</t>
    </r>
  </si>
  <si>
    <r>
      <t>43</t>
    </r>
    <r>
      <rPr>
        <sz val="7"/>
        <color rgb="FF000000"/>
        <rFont val="Times New Roman"/>
        <family val="1"/>
        <charset val="204"/>
      </rPr>
      <t xml:space="preserve">    </t>
    </r>
    <r>
      <rPr>
        <sz val="9"/>
        <color theme="1"/>
        <rFont val="Arial"/>
        <family val="2"/>
        <charset val="204"/>
      </rPr>
      <t>While attuned to this item, once you fall asleep you enter a trance and are incapable of waking up for any reason for the next six hours.</t>
    </r>
  </si>
  <si>
    <r>
      <t>44</t>
    </r>
    <r>
      <rPr>
        <sz val="7"/>
        <color rgb="FF000000"/>
        <rFont val="Times New Roman"/>
        <family val="1"/>
        <charset val="204"/>
      </rPr>
      <t xml:space="preserve">    </t>
    </r>
    <r>
      <rPr>
        <sz val="9"/>
        <color rgb="FF000000"/>
        <rFont val="Arial"/>
        <family val="2"/>
        <charset val="204"/>
      </rPr>
      <t>While attuned to this item, whenever you are critically hit you must succeed on a DC 1 5 Constitution saving throw or become stunned until the end of your next turn.</t>
    </r>
  </si>
  <si>
    <r>
      <t>45</t>
    </r>
    <r>
      <rPr>
        <sz val="7"/>
        <color rgb="FF000000"/>
        <rFont val="Times New Roman"/>
        <family val="1"/>
        <charset val="204"/>
      </rPr>
      <t xml:space="preserve">    </t>
    </r>
    <r>
      <rPr>
        <sz val="9"/>
        <color theme="1"/>
        <rFont val="Arial"/>
        <family val="2"/>
        <charset val="204"/>
      </rPr>
      <t>While attuned to this item, when you roll a natural 1-2 for initiative, a Bulette will appear and help the enemy in combat. If a Bulette does not fit in this area, a Wraith is summoned instead</t>
    </r>
  </si>
  <si>
    <r>
      <t>46</t>
    </r>
    <r>
      <rPr>
        <sz val="7"/>
        <color rgb="FF000000"/>
        <rFont val="Times New Roman"/>
        <family val="1"/>
        <charset val="204"/>
      </rPr>
      <t xml:space="preserve">    </t>
    </r>
    <r>
      <rPr>
        <sz val="9"/>
        <color rgb="FF000000"/>
        <rFont val="Arial"/>
        <family val="2"/>
        <charset val="204"/>
      </rPr>
      <t>While attuned to this item, when you roll a natural 1-2 for initiative, a Cambion will appear and help the enemy in combat.</t>
    </r>
  </si>
  <si>
    <r>
      <t>47</t>
    </r>
    <r>
      <rPr>
        <sz val="7"/>
        <color rgb="FF000000"/>
        <rFont val="Times New Roman"/>
        <family val="1"/>
        <charset val="204"/>
      </rPr>
      <t xml:space="preserve">    </t>
    </r>
    <r>
      <rPr>
        <sz val="9"/>
        <color theme="1"/>
        <rFont val="Arial"/>
        <family val="2"/>
        <charset val="204"/>
      </rPr>
      <t>While attuned to this item, when you roll a natural 1-2 for initiative, a Balgura Demon will appear and help the enemy in combat. If a Balgura does not fit in this area, a Flaming Skull appears instead.</t>
    </r>
  </si>
  <si>
    <r>
      <t>48</t>
    </r>
    <r>
      <rPr>
        <sz val="7"/>
        <color rgb="FF000000"/>
        <rFont val="Times New Roman"/>
        <family val="1"/>
        <charset val="204"/>
      </rPr>
      <t xml:space="preserve">    </t>
    </r>
    <r>
      <rPr>
        <sz val="9"/>
        <color rgb="FF000000"/>
        <rFont val="Arial"/>
        <family val="2"/>
        <charset val="204"/>
      </rPr>
      <t>While attuned to this item, when you roll a natural 1-2 for initiative, a Barbed Devil will appear and help the enemy in combat.</t>
    </r>
  </si>
  <si>
    <r>
      <t>49</t>
    </r>
    <r>
      <rPr>
        <sz val="7"/>
        <color rgb="FF000000"/>
        <rFont val="Times New Roman"/>
        <family val="1"/>
        <charset val="204"/>
      </rPr>
      <t xml:space="preserve">    </t>
    </r>
    <r>
      <rPr>
        <sz val="9"/>
        <color rgb="FF000000"/>
        <rFont val="Arial"/>
        <family val="2"/>
        <charset val="204"/>
      </rPr>
      <t>While attuned to this item, when you roll a natural 1-2 for initiative, a Half-Dragon Veteran will appear and help the enemy in combat.</t>
    </r>
  </si>
  <si>
    <r>
      <t>50</t>
    </r>
    <r>
      <rPr>
        <sz val="7"/>
        <color rgb="FF000000"/>
        <rFont val="Times New Roman"/>
        <family val="1"/>
        <charset val="204"/>
      </rPr>
      <t xml:space="preserve">    </t>
    </r>
    <r>
      <rPr>
        <sz val="9"/>
        <color theme="1"/>
        <rFont val="Arial"/>
        <family val="2"/>
        <charset val="204"/>
      </rPr>
      <t>While attuned to this item, during your first combat of the day, you get -3 to all saving throws.</t>
    </r>
  </si>
  <si>
    <r>
      <t>5</t>
    </r>
    <r>
      <rPr>
        <sz val="7"/>
        <color rgb="FF000000"/>
        <rFont val="Times New Roman"/>
        <family val="1"/>
        <charset val="204"/>
      </rPr>
      <t xml:space="preserve">      </t>
    </r>
    <r>
      <rPr>
        <sz val="9"/>
        <color rgb="FF000000"/>
        <rFont val="Arial"/>
        <family val="2"/>
        <charset val="204"/>
      </rPr>
      <t>1 While attuned to this item, during your first combat of the day, you are filled with rage and always attack the closest enemy.</t>
    </r>
  </si>
  <si>
    <r>
      <t>60</t>
    </r>
    <r>
      <rPr>
        <sz val="7"/>
        <color rgb="FF000000"/>
        <rFont val="Times New Roman"/>
        <family val="1"/>
        <charset val="204"/>
      </rPr>
      <t xml:space="preserve">    </t>
    </r>
    <r>
      <rPr>
        <sz val="9"/>
        <color theme="1"/>
        <rFont val="Arial"/>
        <family val="2"/>
        <charset val="204"/>
      </rPr>
      <t>While attuned to this item, whenever you roll for initiative, roll a d4. On a result of 1, this item gives off discharges of power this encounter. Any friendly creature within 10 ft. of you at the end of your turn takes 2d6 force damage.</t>
    </r>
  </si>
  <si>
    <r>
      <t>61</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this item demands power. Your highest stat to become 10 for three rounds as you feed its hunger.</t>
    </r>
  </si>
  <si>
    <r>
      <t>62</t>
    </r>
    <r>
      <rPr>
        <sz val="7"/>
        <color rgb="FF000000"/>
        <rFont val="Times New Roman"/>
        <family val="1"/>
        <charset val="204"/>
      </rPr>
      <t xml:space="preserve">    </t>
    </r>
    <r>
      <rPr>
        <sz val="9"/>
        <color theme="1"/>
        <rFont val="Arial"/>
        <family val="2"/>
        <charset val="204"/>
      </rPr>
      <t>While attuned to this item, whenever you roll for initiative, roll a d4. On a result of 1, you feel the burden of this item's power take its toll on you. You cannot take reactions or bonus actions for the first three rounds of combat.</t>
    </r>
  </si>
  <si>
    <r>
      <t>63</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a Wall of Fire springs up around you and lasts for five rounds.</t>
    </r>
  </si>
  <si>
    <r>
      <t>64</t>
    </r>
    <r>
      <rPr>
        <sz val="7"/>
        <color rgb="FF000000"/>
        <rFont val="Times New Roman"/>
        <family val="1"/>
        <charset val="204"/>
      </rPr>
      <t xml:space="preserve">    </t>
    </r>
    <r>
      <rPr>
        <sz val="9"/>
        <color theme="1"/>
        <rFont val="Arial"/>
        <family val="2"/>
        <charset val="204"/>
      </rPr>
      <t>While attuned to this item, whenever you roll for initiative, roll a d4. On a result of 1, you are affected by a Reduce spell for the first five rounds of combat.</t>
    </r>
  </si>
  <si>
    <r>
      <t>65</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a Grease spell is cast under your feet with a radius of 20 ft.</t>
    </r>
  </si>
  <si>
    <r>
      <t>66</t>
    </r>
    <r>
      <rPr>
        <sz val="7"/>
        <color rgb="FF000000"/>
        <rFont val="Times New Roman"/>
        <family val="1"/>
        <charset val="204"/>
      </rPr>
      <t xml:space="preserve">    </t>
    </r>
    <r>
      <rPr>
        <sz val="9"/>
        <color theme="1"/>
        <rFont val="Arial"/>
        <family val="2"/>
        <charset val="204"/>
      </rPr>
      <t>While attuned to this item, whenever you roll for initiative, roll a d4. On a result of 1, this item unleashes an uncontrollable surge of energy. A random enemy within 200 ft. gains 4d12 temporary hit points for 1 minute.</t>
    </r>
  </si>
  <si>
    <r>
      <t>67</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this item unleashes an uncontrollable surge of energy. A random enemy within 200 ft. has their highest stat increased by 6 for 1 minute.</t>
    </r>
  </si>
  <si>
    <r>
      <t>68</t>
    </r>
    <r>
      <rPr>
        <sz val="7"/>
        <color rgb="FF000000"/>
        <rFont val="Times New Roman"/>
        <family val="1"/>
        <charset val="204"/>
      </rPr>
      <t xml:space="preserve">    </t>
    </r>
    <r>
      <rPr>
        <sz val="9"/>
        <color theme="1"/>
        <rFont val="Arial"/>
        <family val="2"/>
        <charset val="204"/>
      </rPr>
      <t>While attuned to this item, whenever you roll for initiative, roll a d4. On a result of 1, this item unleashes an uncontrollable surge of energy. Two random enemies within 200 ft. becomes blessed for 1 minute.</t>
    </r>
  </si>
  <si>
    <r>
      <t>69</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this item unleashes an uncontrollable surge of energy. Two random enemies within 200 ft. comes under the effects of Mirror Image spell for 1 minute.</t>
    </r>
  </si>
  <si>
    <r>
      <t>70</t>
    </r>
    <r>
      <rPr>
        <sz val="7"/>
        <color rgb="FF000000"/>
        <rFont val="Times New Roman"/>
        <family val="1"/>
        <charset val="204"/>
      </rPr>
      <t xml:space="preserve">    </t>
    </r>
    <r>
      <rPr>
        <sz val="9"/>
        <color theme="1"/>
        <rFont val="Arial"/>
        <family val="2"/>
        <charset val="204"/>
      </rPr>
      <t>While attuned to this item, you feel sluggish and depressed when it rains. While it is raining, make your initiative rolls with disadvantage and you make not take bonus actions.</t>
    </r>
  </si>
  <si>
    <r>
      <t>71</t>
    </r>
    <r>
      <rPr>
        <sz val="7"/>
        <color rgb="FF000000"/>
        <rFont val="Times New Roman"/>
        <family val="1"/>
        <charset val="204"/>
      </rPr>
      <t xml:space="preserve">    </t>
    </r>
    <r>
      <rPr>
        <sz val="9"/>
        <color rgb="FF000000"/>
        <rFont val="Arial"/>
        <family val="2"/>
        <charset val="204"/>
      </rPr>
      <t>While attuned to this item, whenever you roll a natural 1 9-20 for initiative, one of the random effects from the Bag of Beans occurs within ten feet of you.</t>
    </r>
  </si>
  <si>
    <r>
      <t>72</t>
    </r>
    <r>
      <rPr>
        <sz val="7"/>
        <color rgb="FF000000"/>
        <rFont val="Times New Roman"/>
        <family val="1"/>
        <charset val="204"/>
      </rPr>
      <t xml:space="preserve">    </t>
    </r>
    <r>
      <rPr>
        <sz val="9"/>
        <color theme="1"/>
        <rFont val="Arial"/>
        <family val="2"/>
        <charset val="204"/>
      </rPr>
      <t>While attuned to this item, a pack of 3d6 gnolls appear somewhere in the wilds, worshipping this item as their god. They will hunt you down until they are all killed or until they have retrieved the item.</t>
    </r>
  </si>
  <si>
    <r>
      <t>73</t>
    </r>
    <r>
      <rPr>
        <sz val="7"/>
        <color rgb="FF000000"/>
        <rFont val="Times New Roman"/>
        <family val="1"/>
        <charset val="204"/>
      </rPr>
      <t xml:space="preserve">    </t>
    </r>
    <r>
      <rPr>
        <sz val="9"/>
        <color rgb="FF000000"/>
        <rFont val="Arial"/>
        <family val="2"/>
        <charset val="204"/>
      </rPr>
      <t>While attuned to this item, the gods themselves become jealous. Each dawn roll a d4. On a result of 1, you will be struck with a bolt of lightning (8d6, DC 1 5 Dex save for half) at some unknown point during that day.</t>
    </r>
  </si>
  <si>
    <r>
      <t>74</t>
    </r>
    <r>
      <rPr>
        <sz val="7"/>
        <color rgb="FF000000"/>
        <rFont val="Times New Roman"/>
        <family val="1"/>
        <charset val="204"/>
      </rPr>
      <t xml:space="preserve">    </t>
    </r>
    <r>
      <rPr>
        <sz val="9"/>
        <color theme="1"/>
        <rFont val="Arial"/>
        <family val="2"/>
        <charset val="204"/>
      </rPr>
      <t>While attuned to this item, the gods themselves become jealous. Each dawn, roll a d4. On a result of 1, at some point during the day the ground beneath your feet will turn to quicksand. You become restrained and slowly sink into the ground. If you cannot escape or are not pulled free within three turns, you begin to suffocate. (DC 1 5 Strength save to escape)</t>
    </r>
  </si>
  <si>
    <r>
      <t>75</t>
    </r>
    <r>
      <rPr>
        <sz val="7"/>
        <color rgb="FF000000"/>
        <rFont val="Times New Roman"/>
        <family val="1"/>
        <charset val="204"/>
      </rPr>
      <t xml:space="preserve">    </t>
    </r>
    <r>
      <rPr>
        <sz val="9"/>
        <color rgb="FF000000"/>
        <rFont val="Arial"/>
        <family val="2"/>
        <charset val="204"/>
      </rPr>
      <t>While attuned to this item, the gods themselves become jealous. Each dawn roll a d4. On a result of 1, at some unknown point during the day, one of your allies will be hit by a ray of flames from the heavens. (5d10 fire damage, DC 1 5 Dexterity save for half)</t>
    </r>
  </si>
  <si>
    <r>
      <t>76</t>
    </r>
    <r>
      <rPr>
        <sz val="7"/>
        <color rgb="FF000000"/>
        <rFont val="Times New Roman"/>
        <family val="1"/>
        <charset val="204"/>
      </rPr>
      <t xml:space="preserve">    </t>
    </r>
    <r>
      <rPr>
        <sz val="9"/>
        <color theme="1"/>
        <rFont val="Arial"/>
        <family val="2"/>
        <charset val="204"/>
      </rPr>
      <t>While attuned to this item, the gods themselves become jealous. Each dawn roll a d4. On a result of 1, at some unknown point during the day, a powerful gust of wind will bombard you and all creatures within 20 feet. Each creature affected makes a DC 1 5 Str save, on a fail they are thrown 30 feet, take 5d4 bludgeoning damage, and are knocked prone. On a success, they take half damage and are not knocked prone.</t>
    </r>
  </si>
  <si>
    <r>
      <t>77</t>
    </r>
    <r>
      <rPr>
        <sz val="7"/>
        <color rgb="FF000000"/>
        <rFont val="Times New Roman"/>
        <family val="1"/>
        <charset val="204"/>
      </rPr>
      <t xml:space="preserve">    </t>
    </r>
    <r>
      <rPr>
        <sz val="9"/>
        <color rgb="FF000000"/>
        <rFont val="Arial"/>
        <family val="2"/>
        <charset val="204"/>
      </rPr>
      <t>While attuned to this item, you make Acrobatics checks with disadvantage.</t>
    </r>
  </si>
  <si>
    <r>
      <t>78</t>
    </r>
    <r>
      <rPr>
        <sz val="7"/>
        <color rgb="FF000000"/>
        <rFont val="Times New Roman"/>
        <family val="1"/>
        <charset val="204"/>
      </rPr>
      <t xml:space="preserve">    </t>
    </r>
    <r>
      <rPr>
        <sz val="9"/>
        <color theme="1"/>
        <rFont val="Arial"/>
        <family val="2"/>
        <charset val="204"/>
      </rPr>
      <t>While attuned to this item, you make Animal Handling checks with disadvantage.</t>
    </r>
  </si>
  <si>
    <r>
      <t>79</t>
    </r>
    <r>
      <rPr>
        <sz val="7"/>
        <color rgb="FF000000"/>
        <rFont val="Times New Roman"/>
        <family val="1"/>
        <charset val="204"/>
      </rPr>
      <t xml:space="preserve">    </t>
    </r>
    <r>
      <rPr>
        <sz val="9"/>
        <color rgb="FF000000"/>
        <rFont val="Arial"/>
        <family val="2"/>
        <charset val="204"/>
      </rPr>
      <t>While attuned to this item, you make Athletics checks with disadvantage.</t>
    </r>
  </si>
  <si>
    <r>
      <t>80</t>
    </r>
    <r>
      <rPr>
        <sz val="7"/>
        <color rgb="FF000000"/>
        <rFont val="Times New Roman"/>
        <family val="1"/>
        <charset val="204"/>
      </rPr>
      <t xml:space="preserve">    </t>
    </r>
    <r>
      <rPr>
        <sz val="9"/>
        <color theme="1"/>
        <rFont val="Arial"/>
        <family val="2"/>
        <charset val="204"/>
      </rPr>
      <t>While attuned to this item, you make Deception checks with disadvantage.</t>
    </r>
  </si>
  <si>
    <r>
      <t>81</t>
    </r>
    <r>
      <rPr>
        <sz val="7"/>
        <color rgb="FF000000"/>
        <rFont val="Times New Roman"/>
        <family val="1"/>
        <charset val="204"/>
      </rPr>
      <t xml:space="preserve">    </t>
    </r>
    <r>
      <rPr>
        <sz val="9"/>
        <color rgb="FF000000"/>
        <rFont val="Arial"/>
        <family val="2"/>
        <charset val="204"/>
      </rPr>
      <t>While attuned to this item, you make History checks with disadvantage.</t>
    </r>
  </si>
  <si>
    <r>
      <t>82</t>
    </r>
    <r>
      <rPr>
        <sz val="7"/>
        <color rgb="FF000000"/>
        <rFont val="Times New Roman"/>
        <family val="1"/>
        <charset val="204"/>
      </rPr>
      <t xml:space="preserve">    </t>
    </r>
    <r>
      <rPr>
        <sz val="9"/>
        <color theme="1"/>
        <rFont val="Arial"/>
        <family val="2"/>
        <charset val="204"/>
      </rPr>
      <t>While attuned to this item, you make Insight checks with disadvantage.</t>
    </r>
  </si>
  <si>
    <r>
      <t>83</t>
    </r>
    <r>
      <rPr>
        <sz val="7"/>
        <color rgb="FF000000"/>
        <rFont val="Times New Roman"/>
        <family val="1"/>
        <charset val="204"/>
      </rPr>
      <t xml:space="preserve">    </t>
    </r>
    <r>
      <rPr>
        <sz val="9"/>
        <color rgb="FF000000"/>
        <rFont val="Arial"/>
        <family val="2"/>
        <charset val="204"/>
      </rPr>
      <t>While attuned to this item, you make Intimidation checks with disadvantage.</t>
    </r>
  </si>
  <si>
    <r>
      <t>84</t>
    </r>
    <r>
      <rPr>
        <sz val="7"/>
        <color rgb="FF000000"/>
        <rFont val="Times New Roman"/>
        <family val="1"/>
        <charset val="204"/>
      </rPr>
      <t xml:space="preserve">    </t>
    </r>
    <r>
      <rPr>
        <sz val="9"/>
        <color theme="1"/>
        <rFont val="Arial"/>
        <family val="2"/>
        <charset val="204"/>
      </rPr>
      <t>While attuned to this item, you make Investigation checks with disadvantage.</t>
    </r>
  </si>
  <si>
    <r>
      <t>85</t>
    </r>
    <r>
      <rPr>
        <sz val="7"/>
        <color rgb="FF000000"/>
        <rFont val="Times New Roman"/>
        <family val="1"/>
        <charset val="204"/>
      </rPr>
      <t xml:space="preserve">    </t>
    </r>
    <r>
      <rPr>
        <sz val="9"/>
        <color rgb="FF000000"/>
        <rFont val="Arial"/>
        <family val="2"/>
        <charset val="204"/>
      </rPr>
      <t>While attuned to this item, you make Medicine checks with disadvantage.</t>
    </r>
  </si>
  <si>
    <r>
      <t>86</t>
    </r>
    <r>
      <rPr>
        <sz val="7"/>
        <color rgb="FF000000"/>
        <rFont val="Times New Roman"/>
        <family val="1"/>
        <charset val="204"/>
      </rPr>
      <t xml:space="preserve">    </t>
    </r>
    <r>
      <rPr>
        <sz val="9"/>
        <color theme="1"/>
        <rFont val="Arial"/>
        <family val="2"/>
        <charset val="204"/>
      </rPr>
      <t>While attuned to this item, you make Nature checks with disadvantage.</t>
    </r>
  </si>
  <si>
    <r>
      <t>87</t>
    </r>
    <r>
      <rPr>
        <sz val="7"/>
        <color rgb="FF000000"/>
        <rFont val="Times New Roman"/>
        <family val="1"/>
        <charset val="204"/>
      </rPr>
      <t xml:space="preserve">    </t>
    </r>
    <r>
      <rPr>
        <sz val="9"/>
        <color rgb="FF000000"/>
        <rFont val="Arial"/>
        <family val="2"/>
        <charset val="204"/>
      </rPr>
      <t>While attuned to this item, you make Perception checks with disadvantage.</t>
    </r>
  </si>
  <si>
    <r>
      <t>88</t>
    </r>
    <r>
      <rPr>
        <sz val="7"/>
        <color rgb="FF000000"/>
        <rFont val="Times New Roman"/>
        <family val="1"/>
        <charset val="204"/>
      </rPr>
      <t xml:space="preserve">    </t>
    </r>
    <r>
      <rPr>
        <sz val="9"/>
        <color theme="1"/>
        <rFont val="Arial"/>
        <family val="2"/>
        <charset val="204"/>
      </rPr>
      <t>While attuned to this item, you make Performance checks with disadvantage.</t>
    </r>
  </si>
  <si>
    <r>
      <t>89</t>
    </r>
    <r>
      <rPr>
        <sz val="7"/>
        <color rgb="FF000000"/>
        <rFont val="Times New Roman"/>
        <family val="1"/>
        <charset val="204"/>
      </rPr>
      <t xml:space="preserve">    </t>
    </r>
    <r>
      <rPr>
        <sz val="9"/>
        <color rgb="FF000000"/>
        <rFont val="Arial"/>
        <family val="2"/>
        <charset val="204"/>
      </rPr>
      <t>While attuned to this item, you make Persuasion checks with disadvantage.</t>
    </r>
  </si>
  <si>
    <r>
      <t>90</t>
    </r>
    <r>
      <rPr>
        <sz val="7"/>
        <color rgb="FF000000"/>
        <rFont val="Times New Roman"/>
        <family val="1"/>
        <charset val="204"/>
      </rPr>
      <t xml:space="preserve">    </t>
    </r>
    <r>
      <rPr>
        <sz val="9"/>
        <color theme="1"/>
        <rFont val="Arial"/>
        <family val="2"/>
        <charset val="204"/>
      </rPr>
      <t>While attuned to this item, you make Religion checks with disadvantage.</t>
    </r>
  </si>
  <si>
    <r>
      <t>91</t>
    </r>
    <r>
      <rPr>
        <sz val="7"/>
        <color rgb="FF000000"/>
        <rFont val="Times New Roman"/>
        <family val="1"/>
        <charset val="204"/>
      </rPr>
      <t xml:space="preserve">    </t>
    </r>
    <r>
      <rPr>
        <sz val="9"/>
        <color rgb="FF000000"/>
        <rFont val="Arial"/>
        <family val="2"/>
        <charset val="204"/>
      </rPr>
      <t>While attuned to this item, you make Sleight of Hand checks with disadvantage.</t>
    </r>
  </si>
  <si>
    <r>
      <t>92</t>
    </r>
    <r>
      <rPr>
        <sz val="7"/>
        <color rgb="FF000000"/>
        <rFont val="Times New Roman"/>
        <family val="1"/>
        <charset val="204"/>
      </rPr>
      <t xml:space="preserve">    </t>
    </r>
    <r>
      <rPr>
        <sz val="9"/>
        <color theme="1"/>
        <rFont val="Arial"/>
        <family val="2"/>
        <charset val="204"/>
      </rPr>
      <t>While attuned to this item, you make Stealth checks with disadvantage.</t>
    </r>
  </si>
  <si>
    <r>
      <t>93</t>
    </r>
    <r>
      <rPr>
        <sz val="7"/>
        <color rgb="FF000000"/>
        <rFont val="Times New Roman"/>
        <family val="1"/>
        <charset val="204"/>
      </rPr>
      <t xml:space="preserve">    </t>
    </r>
    <r>
      <rPr>
        <sz val="9"/>
        <color rgb="FF000000"/>
        <rFont val="Arial"/>
        <family val="2"/>
        <charset val="204"/>
      </rPr>
      <t>While attuned to this item, you make Survival checks with disadvantage.</t>
    </r>
  </si>
  <si>
    <r>
      <t>94</t>
    </r>
    <r>
      <rPr>
        <sz val="7"/>
        <color rgb="FF000000"/>
        <rFont val="Times New Roman"/>
        <family val="1"/>
        <charset val="204"/>
      </rPr>
      <t xml:space="preserve">    </t>
    </r>
    <r>
      <rPr>
        <sz val="9"/>
        <color theme="1"/>
        <rFont val="Arial"/>
        <family val="2"/>
        <charset val="204"/>
      </rPr>
      <t>While attuned to this item, you are limited to having only one other magical item attuned to you. If you are attuned to two items when you try to become attuned to this item, it fails.</t>
    </r>
  </si>
  <si>
    <r>
      <t>7</t>
    </r>
    <r>
      <rPr>
        <sz val="7"/>
        <color rgb="FF000000"/>
        <rFont val="Times New Roman"/>
        <family val="1"/>
        <charset val="204"/>
      </rPr>
      <t xml:space="preserve">      </t>
    </r>
    <r>
      <rPr>
        <sz val="9"/>
        <color rgb="FF000000"/>
        <rFont val="Arial"/>
        <family val="2"/>
        <charset val="204"/>
      </rPr>
      <t>5 While attuned to this item, your lowest attribute is reduced by 2.</t>
    </r>
  </si>
  <si>
    <r>
      <t>76</t>
    </r>
    <r>
      <rPr>
        <sz val="7"/>
        <color rgb="FF000000"/>
        <rFont val="Times New Roman"/>
        <family val="1"/>
        <charset val="204"/>
      </rPr>
      <t xml:space="preserve">    </t>
    </r>
    <r>
      <rPr>
        <sz val="9"/>
        <color theme="1"/>
        <rFont val="Arial"/>
        <family val="2"/>
        <charset val="204"/>
      </rPr>
      <t>While attuned to this item, your highest attribute is reduced by 2.</t>
    </r>
  </si>
  <si>
    <r>
      <t>77</t>
    </r>
    <r>
      <rPr>
        <sz val="7"/>
        <color rgb="FF000000"/>
        <rFont val="Times New Roman"/>
        <family val="1"/>
        <charset val="204"/>
      </rPr>
      <t xml:space="preserve">    </t>
    </r>
    <r>
      <rPr>
        <sz val="9"/>
        <color rgb="FF000000"/>
        <rFont val="Arial"/>
        <family val="2"/>
        <charset val="204"/>
      </rPr>
      <t>While attuned to this item, whenever you kill an enemy, an overwhelming guilt strikes you. Make a DC 1 5 Wisdom saving throw. On a fail, you are so conflicted with your actions that you cannot attack next turn.</t>
    </r>
  </si>
  <si>
    <r>
      <t>78</t>
    </r>
    <r>
      <rPr>
        <sz val="7"/>
        <color rgb="FF000000"/>
        <rFont val="Times New Roman"/>
        <family val="1"/>
        <charset val="204"/>
      </rPr>
      <t xml:space="preserve">    </t>
    </r>
    <r>
      <rPr>
        <sz val="9"/>
        <color theme="1"/>
        <rFont val="Arial"/>
        <family val="2"/>
        <charset val="204"/>
      </rPr>
      <t>While attuned to this item, sevens are not so lucky for you. They are always considered a 1 when rolled.</t>
    </r>
  </si>
  <si>
    <r>
      <t>79</t>
    </r>
    <r>
      <rPr>
        <sz val="7"/>
        <color rgb="FF000000"/>
        <rFont val="Times New Roman"/>
        <family val="1"/>
        <charset val="204"/>
      </rPr>
      <t xml:space="preserve">    </t>
    </r>
    <r>
      <rPr>
        <sz val="9"/>
        <color rgb="FF000000"/>
        <rFont val="Arial"/>
        <family val="2"/>
        <charset val="204"/>
      </rPr>
      <t>While attuned to this item, when you move through difficult terrain in combat, you must expend quadruple the movement, rather than double.</t>
    </r>
  </si>
  <si>
    <r>
      <t>80</t>
    </r>
    <r>
      <rPr>
        <sz val="7"/>
        <color rgb="FF000000"/>
        <rFont val="Times New Roman"/>
        <family val="1"/>
        <charset val="204"/>
      </rPr>
      <t xml:space="preserve">         </t>
    </r>
    <r>
      <rPr>
        <sz val="9"/>
        <color theme="1"/>
        <rFont val="Arial"/>
        <family val="2"/>
        <charset val="204"/>
      </rPr>
      <t>Reroll on this table twice, excluding this result.</t>
    </r>
  </si>
  <si>
    <r>
      <t>11</t>
    </r>
    <r>
      <rPr>
        <sz val="7"/>
        <color rgb="FF000000"/>
        <rFont val="Times New Roman"/>
        <family val="1"/>
        <charset val="204"/>
      </rPr>
      <t xml:space="preserve">    </t>
    </r>
    <r>
      <rPr>
        <sz val="9"/>
        <color theme="1"/>
        <rFont val="Arial"/>
        <family val="2"/>
        <charset val="204"/>
      </rPr>
      <t>While attuned to this item, whenever you roll a natural 1-3 for your initiative, a Tyrannosaurus Rex appears and fights for your opponent. If the area is too small to fit a Tyrannosaurus Rex, two Allosaurus appear instead.</t>
    </r>
  </si>
  <si>
    <r>
      <t>12</t>
    </r>
    <r>
      <rPr>
        <sz val="7"/>
        <color rgb="FF000000"/>
        <rFont val="Times New Roman"/>
        <family val="1"/>
        <charset val="204"/>
      </rPr>
      <t xml:space="preserve">    </t>
    </r>
    <r>
      <rPr>
        <sz val="9"/>
        <color rgb="FF000000"/>
        <rFont val="Arial"/>
        <family val="2"/>
        <charset val="204"/>
      </rPr>
      <t>While attuned to this item, whenever you roll a natural 1-3 for your initiative, a young black dragon appears and fights for your opponent.</t>
    </r>
  </si>
  <si>
    <r>
      <t>20</t>
    </r>
    <r>
      <rPr>
        <sz val="7"/>
        <color rgb="FF000000"/>
        <rFont val="Times New Roman"/>
        <family val="1"/>
        <charset val="204"/>
      </rPr>
      <t xml:space="preserve">    </t>
    </r>
    <r>
      <rPr>
        <sz val="9"/>
        <color rgb="FF000000"/>
        <rFont val="Arial"/>
        <family val="2"/>
        <charset val="204"/>
      </rPr>
      <t>While attuned to this item, whenever you roll a natural 1-3 for your initiative, a Yuan-ti Abomination shows up and fights for your opponent. If the area is too small to support an Abomination, a Green Slaad appears instead.</t>
    </r>
  </si>
  <si>
    <r>
      <t>21</t>
    </r>
    <r>
      <rPr>
        <sz val="7"/>
        <color rgb="FF000000"/>
        <rFont val="Times New Roman"/>
        <family val="1"/>
        <charset val="204"/>
      </rPr>
      <t xml:space="preserve">    </t>
    </r>
    <r>
      <rPr>
        <sz val="9"/>
        <color theme="1"/>
        <rFont val="Arial"/>
        <family val="2"/>
        <charset val="204"/>
      </rPr>
      <t>While attuned to this item, at the end of each of your turns in combat, roll a d10. On a result of 1,</t>
    </r>
  </si>
  <si>
    <r>
      <t>22</t>
    </r>
    <r>
      <rPr>
        <sz val="7"/>
        <color rgb="FF000000"/>
        <rFont val="Times New Roman"/>
        <family val="1"/>
        <charset val="204"/>
      </rPr>
      <t xml:space="preserve">    </t>
    </r>
    <r>
      <rPr>
        <sz val="9"/>
        <color rgb="FF000000"/>
        <rFont val="Arial"/>
        <family val="2"/>
        <charset val="204"/>
      </rPr>
      <t>While attuned to this item, at the end of each of your turns in combat, roll a d10. On a result of 1, you spontaneously burst into flame. You take 2d8 fire damage at the beginning of each turn. You may spend your action on your turn to douse the flames. If this effect triggers while you are already on fire, double the number of damage dice.</t>
    </r>
  </si>
  <si>
    <r>
      <t>23</t>
    </r>
    <r>
      <rPr>
        <sz val="7"/>
        <color rgb="FF000000"/>
        <rFont val="Times New Roman"/>
        <family val="1"/>
        <charset val="204"/>
      </rPr>
      <t xml:space="preserve">    </t>
    </r>
    <r>
      <rPr>
        <sz val="9"/>
        <color theme="1"/>
        <rFont val="Arial"/>
        <family val="2"/>
        <charset val="204"/>
      </rPr>
      <t>While attuned to this item, at the end of each of your turns in combat, roll a d10. On a result of 1, a small meteor screeches out of the sky and strikes you for 4d6 bludgeoning damage and knocks you prone.</t>
    </r>
  </si>
  <si>
    <r>
      <t>24</t>
    </r>
    <r>
      <rPr>
        <sz val="7"/>
        <color rgb="FF000000"/>
        <rFont val="Times New Roman"/>
        <family val="1"/>
        <charset val="204"/>
      </rPr>
      <t xml:space="preserve">    </t>
    </r>
    <r>
      <rPr>
        <sz val="9"/>
        <color rgb="FF000000"/>
        <rFont val="Arial"/>
        <family val="2"/>
        <charset val="204"/>
      </rPr>
      <t>While attuned to this item, at the end of each of your turns in combat, roll a d10. On a result of 1, you have a horrific vision of the future. All rolls made on your next turn are made with disadvantage as you try to overcome your fear.</t>
    </r>
  </si>
  <si>
    <r>
      <t>1</t>
    </r>
    <r>
      <rPr>
        <sz val="7"/>
        <color rgb="FF000000"/>
        <rFont val="Times New Roman"/>
        <family val="1"/>
        <charset val="204"/>
      </rPr>
      <t xml:space="preserve">      </t>
    </r>
    <r>
      <rPr>
        <sz val="9"/>
        <color theme="1"/>
        <rFont val="Arial"/>
        <family val="2"/>
        <charset val="204"/>
      </rPr>
      <t>5 While attuned to this item, at the end of each of</t>
    </r>
  </si>
  <si>
    <r>
      <t>26</t>
    </r>
    <r>
      <rPr>
        <sz val="7"/>
        <color rgb="FF000000"/>
        <rFont val="Times New Roman"/>
        <family val="1"/>
        <charset val="204"/>
      </rPr>
      <t xml:space="preserve">    </t>
    </r>
    <r>
      <rPr>
        <sz val="9"/>
        <color rgb="FF000000"/>
        <rFont val="Arial"/>
        <family val="2"/>
        <charset val="204"/>
      </rPr>
      <t>While attuned to this item, whenever water touches your bare skin, it burns like acid. You will take acid damage based on the amount of water to which you are exposed to a maximum of 6d4 per round.</t>
    </r>
  </si>
  <si>
    <r>
      <t>27</t>
    </r>
    <r>
      <rPr>
        <sz val="7"/>
        <color rgb="FF000000"/>
        <rFont val="Times New Roman"/>
        <family val="1"/>
        <charset val="204"/>
      </rPr>
      <t xml:space="preserve">    </t>
    </r>
    <r>
      <rPr>
        <sz val="9"/>
        <color theme="1"/>
        <rFont val="Arial"/>
        <family val="2"/>
        <charset val="204"/>
      </rPr>
      <t>While attuned to this item, your willingness to kill fades completely. You cannot strike a killing blow on an enemy by any means.</t>
    </r>
  </si>
  <si>
    <r>
      <t>28</t>
    </r>
    <r>
      <rPr>
        <sz val="7"/>
        <color rgb="FF000000"/>
        <rFont val="Times New Roman"/>
        <family val="1"/>
        <charset val="204"/>
      </rPr>
      <t xml:space="preserve">    </t>
    </r>
    <r>
      <rPr>
        <sz val="9"/>
        <color rgb="FF000000"/>
        <rFont val="Arial"/>
        <family val="2"/>
        <charset val="204"/>
      </rPr>
      <t xml:space="preserve">Attached to this item is a small book labeled </t>
    </r>
    <r>
      <rPr>
        <sz val="9.5"/>
        <color rgb="FF000000"/>
        <rFont val="Times New Roman"/>
        <family val="1"/>
        <charset val="204"/>
      </rPr>
      <t>"</t>
    </r>
    <r>
      <rPr>
        <sz val="9"/>
        <color rgb="FF000000"/>
        <rFont val="Arial"/>
        <family val="2"/>
        <charset val="204"/>
      </rPr>
      <t>Whispers of the Ancients</t>
    </r>
    <r>
      <rPr>
        <sz val="9.5"/>
        <color rgb="FF000000"/>
        <rFont val="Times New Roman"/>
        <family val="1"/>
        <charset val="204"/>
      </rPr>
      <t>"</t>
    </r>
    <r>
      <rPr>
        <sz val="9"/>
        <color rgb="FF000000"/>
        <rFont val="Arial"/>
        <family val="2"/>
        <charset val="204"/>
      </rPr>
      <t>. Each day, this item will only gain its beneficial effects if you read at least one page from this book. Doing so causes a temporary madness effect. If you faifto read from the book for multiple days, long-term madness will begin to set in.</t>
    </r>
  </si>
  <si>
    <r>
      <t>29</t>
    </r>
    <r>
      <rPr>
        <sz val="7"/>
        <color rgb="FF000000"/>
        <rFont val="Times New Roman"/>
        <family val="1"/>
        <charset val="204"/>
      </rPr>
      <t xml:space="preserve">    </t>
    </r>
    <r>
      <rPr>
        <sz val="9"/>
        <color theme="1"/>
        <rFont val="Arial"/>
        <family val="2"/>
        <charset val="204"/>
      </rPr>
      <t>While attuned to this item, it seems to mock you whenever you fail. Whenever you do not pass a saving throw, this item drains 1 point of the corresponding attribute from all allies within 120 ft. These points are restored on a short or long rest.</t>
    </r>
  </si>
  <si>
    <r>
      <t>30</t>
    </r>
    <r>
      <rPr>
        <sz val="7"/>
        <color rgb="FF000000"/>
        <rFont val="Times New Roman"/>
        <family val="1"/>
        <charset val="204"/>
      </rPr>
      <t xml:space="preserve">    </t>
    </r>
    <r>
      <rPr>
        <sz val="9"/>
        <color rgb="FF000000"/>
        <rFont val="Arial"/>
        <family val="2"/>
        <charset val="204"/>
      </rPr>
      <t>While attuned to this item, your bloodlust knows no bounds. If ever you try to move away from an enemy, you must pass a DC 16 Wisdom saving throw or be bound by the need to continue fighting.</t>
    </r>
  </si>
  <si>
    <r>
      <t>2</t>
    </r>
    <r>
      <rPr>
        <sz val="7"/>
        <color rgb="FF000000"/>
        <rFont val="Times New Roman"/>
        <family val="1"/>
        <charset val="204"/>
      </rPr>
      <t xml:space="preserve">      </t>
    </r>
    <r>
      <rPr>
        <sz val="9"/>
        <color theme="1"/>
        <rFont val="Arial"/>
        <family val="2"/>
        <charset val="204"/>
      </rPr>
      <t>1 While attuned to this item, it has demands before</t>
    </r>
  </si>
  <si>
    <r>
      <t>36</t>
    </r>
    <r>
      <rPr>
        <sz val="7"/>
        <color rgb="FF000000"/>
        <rFont val="Times New Roman"/>
        <family val="1"/>
        <charset val="204"/>
      </rPr>
      <t xml:space="preserve">    </t>
    </r>
    <r>
      <rPr>
        <sz val="9"/>
        <color theme="1"/>
        <rFont val="Arial"/>
        <family val="2"/>
        <charset val="204"/>
      </rPr>
      <t>While attuned to this item, at the beginning of each of your turns roll a d10. On a result of 1, this item's will overtakes yours and forces you to attack your nearest ally this turn.</t>
    </r>
  </si>
  <si>
    <r>
      <t>37</t>
    </r>
    <r>
      <rPr>
        <sz val="7"/>
        <color rgb="FF000000"/>
        <rFont val="Times New Roman"/>
        <family val="1"/>
        <charset val="204"/>
      </rPr>
      <t xml:space="preserve">    </t>
    </r>
    <r>
      <rPr>
        <sz val="9"/>
        <color rgb="FF000000"/>
        <rFont val="Arial"/>
        <family val="2"/>
        <charset val="204"/>
      </rPr>
      <t>While attuned to this item, at the start of each round of combat, as long as you have at least 1 hit point, you lose 1d4 hit points.</t>
    </r>
  </si>
  <si>
    <r>
      <t>38</t>
    </r>
    <r>
      <rPr>
        <sz val="7"/>
        <color rgb="FF000000"/>
        <rFont val="Times New Roman"/>
        <family val="1"/>
        <charset val="204"/>
      </rPr>
      <t xml:space="preserve">    </t>
    </r>
    <r>
      <rPr>
        <sz val="9"/>
        <color theme="1"/>
        <rFont val="Arial"/>
        <family val="2"/>
        <charset val="204"/>
      </rPr>
      <t>While attuned to this item, whenever you deal a killing blow to an enemy, all allies within 30 ft. of that enemy take 10 necrotic damage as this item hungers additional power.</t>
    </r>
  </si>
  <si>
    <r>
      <t>39</t>
    </r>
    <r>
      <rPr>
        <sz val="7"/>
        <color rgb="FF000000"/>
        <rFont val="Times New Roman"/>
        <family val="1"/>
        <charset val="204"/>
      </rPr>
      <t xml:space="preserve">    </t>
    </r>
    <r>
      <rPr>
        <sz val="9"/>
        <color rgb="FF000000"/>
        <rFont val="Arial"/>
        <family val="2"/>
        <charset val="204"/>
      </rPr>
      <t>While attuned to this item, whenever you are knocked unconscious, all allies within 30 ft. are dealt 1 5 necrotic damage as this item demands a sacrifice.</t>
    </r>
  </si>
  <si>
    <r>
      <t>40</t>
    </r>
    <r>
      <rPr>
        <sz val="7"/>
        <color rgb="FF000000"/>
        <rFont val="Times New Roman"/>
        <family val="1"/>
        <charset val="204"/>
      </rPr>
      <t xml:space="preserve">    </t>
    </r>
    <r>
      <rPr>
        <sz val="9"/>
        <color theme="1"/>
        <rFont val="Arial"/>
        <family val="2"/>
        <charset val="204"/>
      </rPr>
      <t>While attuned to this item, Whenever an enemy rolls a natural 1 against you, it is a critical hit rather than a miss.</t>
    </r>
  </si>
  <si>
    <r>
      <t>41</t>
    </r>
    <r>
      <rPr>
        <sz val="7"/>
        <color rgb="FF000000"/>
        <rFont val="Times New Roman"/>
        <family val="1"/>
        <charset val="204"/>
      </rPr>
      <t xml:space="preserve">    </t>
    </r>
    <r>
      <rPr>
        <sz val="9"/>
        <color rgb="FF000000"/>
        <rFont val="Arial"/>
        <family val="2"/>
        <charset val="204"/>
      </rPr>
      <t>While attuned to this item, enemy attacks deal an additional 5 damage to you.</t>
    </r>
  </si>
  <si>
    <r>
      <t>42</t>
    </r>
    <r>
      <rPr>
        <sz val="7"/>
        <color rgb="FF000000"/>
        <rFont val="Times New Roman"/>
        <family val="1"/>
        <charset val="204"/>
      </rPr>
      <t xml:space="preserve">    </t>
    </r>
    <r>
      <rPr>
        <sz val="9"/>
        <color rgb="FF000000"/>
        <rFont val="Arial"/>
        <family val="2"/>
        <charset val="204"/>
      </rPr>
      <t>While attuned to this item, your bones are as brittle as glass. Any critical hit that deals more than 20% of your maximum hit points breaks one of your bones</t>
    </r>
  </si>
  <si>
    <r>
      <t>43</t>
    </r>
    <r>
      <rPr>
        <sz val="7"/>
        <color rgb="FF000000"/>
        <rFont val="Times New Roman"/>
        <family val="1"/>
        <charset val="204"/>
      </rPr>
      <t xml:space="preserve">    </t>
    </r>
    <r>
      <rPr>
        <sz val="9"/>
        <color theme="1"/>
        <rFont val="Arial"/>
        <family val="2"/>
        <charset val="204"/>
      </rPr>
      <t>While attuned to this item, the first time you pass a saving throw to end a lasting negative effect, the effect instead persists for one more round.</t>
    </r>
  </si>
  <si>
    <r>
      <t>44</t>
    </r>
    <r>
      <rPr>
        <sz val="7"/>
        <color rgb="FF000000"/>
        <rFont val="Times New Roman"/>
        <family val="1"/>
        <charset val="204"/>
      </rPr>
      <t xml:space="preserve">    </t>
    </r>
    <r>
      <rPr>
        <sz val="9"/>
        <color rgb="FF000000"/>
        <rFont val="Arial"/>
        <family val="2"/>
        <charset val="204"/>
      </rPr>
      <t>While attuned to this item, all of your hit dice heal for the minimum amount possible.</t>
    </r>
  </si>
  <si>
    <r>
      <t>45</t>
    </r>
    <r>
      <rPr>
        <sz val="7"/>
        <color rgb="FF000000"/>
        <rFont val="Times New Roman"/>
        <family val="1"/>
        <charset val="204"/>
      </rPr>
      <t xml:space="preserve">    </t>
    </r>
    <r>
      <rPr>
        <sz val="9"/>
        <color theme="1"/>
        <rFont val="Arial"/>
        <family val="2"/>
        <charset val="204"/>
      </rPr>
      <t>While attuned to this item, at the end of your turn in combat, roll a d20. On a result of 1, this item unleashes a blast of freezing ice. You and all other creatures with in 30 ft. must make a DC 1 7 Constitution saving throw. Each creature takes 5d8 cold damage and can only move half their speed next turn. Creatures who pass the save take half damage and do not have their movement restricted. Enemies make this saving throw with advantage.</t>
    </r>
  </si>
  <si>
    <r>
      <t>46</t>
    </r>
    <r>
      <rPr>
        <sz val="7"/>
        <color rgb="FF000000"/>
        <rFont val="Times New Roman"/>
        <family val="1"/>
        <charset val="204"/>
      </rPr>
      <t xml:space="preserve">    </t>
    </r>
    <r>
      <rPr>
        <sz val="9"/>
        <color rgb="FF000000"/>
        <rFont val="Arial"/>
        <family val="2"/>
        <charset val="204"/>
      </rPr>
      <t>While attuned to this item, at the end of your turn in combat, roll a d20. On a result of 1, this item unleashes a blast of blinding light. You and all other creatures within 30 ft. must make a DC 1 7 Constitution saving throw. Each creature takes 5d8 radiant damage and are blinded until the end of their next turn. Creatures who pass the save take half damage and are not blinded. Enemies make this saving throw with advantage.</t>
    </r>
  </si>
  <si>
    <r>
      <t>47</t>
    </r>
    <r>
      <rPr>
        <sz val="7"/>
        <color rgb="FF000000"/>
        <rFont val="Times New Roman"/>
        <family val="1"/>
        <charset val="204"/>
      </rPr>
      <t xml:space="preserve">    </t>
    </r>
    <r>
      <rPr>
        <sz val="9"/>
        <color theme="1"/>
        <rFont val="Arial"/>
        <family val="2"/>
        <charset val="204"/>
      </rPr>
      <t>While attuned to this item, at the end of your turn in combat, roll a d20. On a result of 1, this item unleashes a blast of poison gas. You and all other creatures within 30 ft. must make a DC 1 7 Constitution saving throw. Each creature takes 5d8 poison damage and are poisoned until the end of their next turn. Creatures who pass the save take half damage and are not poisoned. Enemies make this saving throw with advantage.</t>
    </r>
  </si>
  <si>
    <r>
      <t>48</t>
    </r>
    <r>
      <rPr>
        <sz val="7"/>
        <color rgb="FF000000"/>
        <rFont val="Times New Roman"/>
        <family val="1"/>
        <charset val="204"/>
      </rPr>
      <t xml:space="preserve">    </t>
    </r>
    <r>
      <rPr>
        <sz val="9"/>
        <color rgb="FF000000"/>
        <rFont val="Arial"/>
        <family val="2"/>
        <charset val="204"/>
      </rPr>
      <t>While attuned to this item, at the end of your turn in combat, roll a d20. On a result of 1, this item unleashes a wave of necrotic energy. You and all creatures within 30 ft. must make a DC 1 7 Constitution saving throw. Each creature takes 5d8 necrotic damage and cannot be healed until the end of their next turn. Creatures who pass the save take half damage and can still be healed. Enemies make this saving throw with advantage.</t>
    </r>
  </si>
  <si>
    <r>
      <t>49</t>
    </r>
    <r>
      <rPr>
        <sz val="7"/>
        <color rgb="FF000000"/>
        <rFont val="Times New Roman"/>
        <family val="1"/>
        <charset val="204"/>
      </rPr>
      <t xml:space="preserve">    </t>
    </r>
    <r>
      <rPr>
        <sz val="9"/>
        <color theme="1"/>
        <rFont val="Arial"/>
        <family val="2"/>
        <charset val="204"/>
      </rPr>
      <t>While attuned to this item, at the end of your turn in combat, roll a d20. On a result of 1, the area around you is showered with acid. You and all creatures within 30 ft. must make a DC 1 7 Constitution saving throw. Each creature takes 5d8 acid damage and have their AC reduced by 3 until the end of their next turn. Creatures who pass the save take half damage and do not take an AC penalty. Enemies make this saving throw with advantage.</t>
    </r>
  </si>
  <si>
    <r>
      <t>50</t>
    </r>
    <r>
      <rPr>
        <sz val="7"/>
        <color rgb="FF000000"/>
        <rFont val="Times New Roman"/>
        <family val="1"/>
        <charset val="204"/>
      </rPr>
      <t xml:space="preserve"> </t>
    </r>
    <r>
      <rPr>
        <sz val="9"/>
        <color rgb="FF000000"/>
        <rFont val="Arial"/>
        <family val="2"/>
        <charset val="204"/>
      </rPr>
      <t>You gain an additional two Major detriments</t>
    </r>
  </si>
  <si>
    <r>
      <t>60</t>
    </r>
    <r>
      <rPr>
        <sz val="7"/>
        <color rgb="FF000000"/>
        <rFont val="Times New Roman"/>
        <family val="1"/>
        <charset val="204"/>
      </rPr>
      <t xml:space="preserve">    </t>
    </r>
    <r>
      <rPr>
        <sz val="9"/>
        <color rgb="FF000000"/>
        <rFont val="Arial"/>
        <family val="2"/>
        <charset val="204"/>
      </rPr>
      <t>While attuned to this item, you are followed by a strange flaming skull. The first time you hit an enemy in combat, the skull will fly to that enemy, consuming their soul and taking control of their body. That enemy becomes empowered in random, powerful ways until killed (these effects are up to your DM), at which point the skull will continue following you until the next combat.</t>
    </r>
  </si>
  <si>
    <r>
      <t>61</t>
    </r>
    <r>
      <rPr>
        <sz val="7"/>
        <color rgb="FF000000"/>
        <rFont val="Times New Roman"/>
        <family val="1"/>
        <charset val="204"/>
      </rPr>
      <t xml:space="preserve">    </t>
    </r>
    <r>
      <rPr>
        <sz val="9"/>
        <color theme="1"/>
        <rFont val="Arial"/>
        <family val="2"/>
        <charset val="204"/>
      </rPr>
      <t>This item is sentient. When it grows bored, it may choose to take control of part or all of your body and cause you to perform horrible acts to keep itself entertained. The longer you use this item, the easier it is for the item to gain control and the more frequently it grows bored.</t>
    </r>
  </si>
  <si>
    <r>
      <t>62</t>
    </r>
    <r>
      <rPr>
        <sz val="7"/>
        <color rgb="FF000000"/>
        <rFont val="Times New Roman"/>
        <family val="1"/>
        <charset val="204"/>
      </rPr>
      <t xml:space="preserve">    </t>
    </r>
    <r>
      <rPr>
        <sz val="9"/>
        <color rgb="FF000000"/>
        <rFont val="Arial"/>
        <family val="2"/>
        <charset val="204"/>
      </rPr>
      <t>While attuned to this item, your eyes become reliant on sunlight for vision. Once the sun has set, you become blinded until it rises again.</t>
    </r>
  </si>
  <si>
    <r>
      <t>63</t>
    </r>
    <r>
      <rPr>
        <sz val="7"/>
        <color rgb="FF000000"/>
        <rFont val="Times New Roman"/>
        <family val="1"/>
        <charset val="204"/>
      </rPr>
      <t xml:space="preserve">    </t>
    </r>
    <r>
      <rPr>
        <sz val="9"/>
        <color theme="1"/>
        <rFont val="Arial"/>
        <family val="2"/>
        <charset val="204"/>
      </rPr>
      <t>While attuned to this item, whenever you roll for initiative, roll a d4. On a result of 1, enemies also feed off the power of this item. During this encounter, all enemies within 60 ft. add an additional d6 to any damage roll.</t>
    </r>
  </si>
  <si>
    <r>
      <t>64</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enemies also feed off the power of this item. At the start of this encounter, all enemies within 120 ft. gain temporary hp equal to three twice your level for 1 minute.</t>
    </r>
  </si>
  <si>
    <r>
      <t>5</t>
    </r>
    <r>
      <rPr>
        <sz val="7"/>
        <color rgb="FF000000"/>
        <rFont val="Times New Roman"/>
        <family val="1"/>
        <charset val="204"/>
      </rPr>
      <t xml:space="preserve">      </t>
    </r>
    <r>
      <rPr>
        <sz val="9"/>
        <color theme="1"/>
        <rFont val="Arial"/>
        <family val="2"/>
        <charset val="204"/>
      </rPr>
      <t>5 While attuned to this item, whenever you roll for</t>
    </r>
  </si>
  <si>
    <r>
      <t>66</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enemies also feed off the power of this item. At the start of this encounter, all enemies within 200 ft. gain the ability to automatically turn a failed saving throw into a pass once this day.</t>
    </r>
  </si>
  <si>
    <r>
      <t>67</t>
    </r>
    <r>
      <rPr>
        <sz val="7"/>
        <color rgb="FF000000"/>
        <rFont val="Times New Roman"/>
        <family val="1"/>
        <charset val="204"/>
      </rPr>
      <t xml:space="preserve">    </t>
    </r>
    <r>
      <rPr>
        <sz val="9"/>
        <color theme="1"/>
        <rFont val="Arial"/>
        <family val="2"/>
        <charset val="204"/>
      </rPr>
      <t>While attuned to this item, whenever you roll for initiative, roll a d4. On a result of 1, all enemies within 200 ft. are considered blessed during this encounter.</t>
    </r>
  </si>
  <si>
    <r>
      <t>68</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the most powerful enemy within 200 ft. has their highest stat increased by 12 during this encounter.</t>
    </r>
  </si>
  <si>
    <r>
      <t>69</t>
    </r>
    <r>
      <rPr>
        <sz val="7"/>
        <color rgb="FF000000"/>
        <rFont val="Times New Roman"/>
        <family val="1"/>
        <charset val="204"/>
      </rPr>
      <t xml:space="preserve">    </t>
    </r>
    <r>
      <rPr>
        <sz val="9"/>
        <color theme="1"/>
        <rFont val="Arial"/>
        <family val="2"/>
        <charset val="204"/>
      </rPr>
      <t>While attuned to this item, whenever you roll for initiative, roll a d4. On a result of 1, the most powerful enemy within 200 ft. has their proficiency bonus increased by 3 during this encounter.</t>
    </r>
  </si>
  <si>
    <r>
      <t>70</t>
    </r>
    <r>
      <rPr>
        <sz val="7"/>
        <color rgb="FF000000"/>
        <rFont val="Times New Roman"/>
        <family val="1"/>
        <charset val="204"/>
      </rPr>
      <t xml:space="preserve">    </t>
    </r>
    <r>
      <rPr>
        <sz val="9"/>
        <color rgb="FF000000"/>
        <rFont val="Arial"/>
        <family val="2"/>
        <charset val="204"/>
      </rPr>
      <t>While attuned to this item, whenever you roll for initiative, roll a d4. On a result of 1, the most powerful enemy within 200 ft. gets an extra attack on each of its turns during this encounter.</t>
    </r>
  </si>
  <si>
    <r>
      <t>71</t>
    </r>
    <r>
      <rPr>
        <sz val="7"/>
        <color rgb="FF000000"/>
        <rFont val="Times New Roman"/>
        <family val="1"/>
        <charset val="204"/>
      </rPr>
      <t xml:space="preserve">    </t>
    </r>
    <r>
      <rPr>
        <sz val="9"/>
        <color theme="1"/>
        <rFont val="Arial"/>
        <family val="2"/>
        <charset val="204"/>
      </rPr>
      <t>While attuned to this item, a reaper stalks you from the shadows. If ever you are more than 100 ft. from a friendly creature, he will attempt to harvest your soul. You must succeed on a DC 1 5 Constitution saving throw or be reduced to 0 hit points. At the beginning of your next turn, make another Constitution saving throw. On a fail, your soul is ripped from your body and you die.</t>
    </r>
  </si>
  <si>
    <r>
      <t>72</t>
    </r>
    <r>
      <rPr>
        <sz val="7"/>
        <color rgb="FF000000"/>
        <rFont val="Times New Roman"/>
        <family val="1"/>
        <charset val="204"/>
      </rPr>
      <t xml:space="preserve">    </t>
    </r>
    <r>
      <rPr>
        <sz val="9"/>
        <color rgb="FF000000"/>
        <rFont val="Arial"/>
        <family val="2"/>
        <charset val="204"/>
      </rPr>
      <t>While attuned to this item, for the first hour after awakening from sleep, you are blind.</t>
    </r>
  </si>
  <si>
    <r>
      <t>6</t>
    </r>
    <r>
      <rPr>
        <sz val="7"/>
        <color rgb="FF000000"/>
        <rFont val="Times New Roman"/>
        <family val="1"/>
        <charset val="204"/>
      </rPr>
      <t xml:space="preserve">      </t>
    </r>
    <r>
      <rPr>
        <sz val="9"/>
        <color theme="1"/>
        <rFont val="Arial"/>
        <family val="2"/>
        <charset val="204"/>
      </rPr>
      <t>3 While attuned to this item, for the first hour after</t>
    </r>
  </si>
  <si>
    <r>
      <t>76</t>
    </r>
    <r>
      <rPr>
        <sz val="7"/>
        <color rgb="FF000000"/>
        <rFont val="Times New Roman"/>
        <family val="1"/>
        <charset val="204"/>
      </rPr>
      <t xml:space="preserve">    </t>
    </r>
    <r>
      <rPr>
        <sz val="9"/>
        <color rgb="FF000000"/>
        <rFont val="Arial"/>
        <family val="2"/>
        <charset val="204"/>
      </rPr>
      <t>While attuned to this item, whenever you drink a potion you becomes poisoned for the next 10 minutes. This poison cannot be removed by any means.</t>
    </r>
  </si>
  <si>
    <r>
      <t>77</t>
    </r>
    <r>
      <rPr>
        <sz val="7"/>
        <color rgb="FF000000"/>
        <rFont val="Times New Roman"/>
        <family val="1"/>
        <charset val="204"/>
      </rPr>
      <t xml:space="preserve">    </t>
    </r>
    <r>
      <rPr>
        <sz val="9"/>
        <color theme="1"/>
        <rFont val="Arial"/>
        <family val="2"/>
        <charset val="204"/>
      </rPr>
      <t>While attuned to this item, whenever an enemy knocks you unconscious, this item teleports to that enemy and instantly becomes attuned to them. This item loses all detrimental effects until it becomes attuned to you once again.</t>
    </r>
  </si>
  <si>
    <r>
      <t>78</t>
    </r>
    <r>
      <rPr>
        <sz val="7"/>
        <color rgb="FF000000"/>
        <rFont val="Times New Roman"/>
        <family val="1"/>
        <charset val="204"/>
      </rPr>
      <t xml:space="preserve">    </t>
    </r>
    <r>
      <rPr>
        <sz val="9"/>
        <color rgb="FF000000"/>
        <rFont val="Arial"/>
        <family val="2"/>
        <charset val="204"/>
      </rPr>
      <t>While attuned to this item, whenever you roll a 1 on a saving throw in combat, if the effect has a duration it lasts for the maximum duration. If it deals damage, it deals maximum damage.</t>
    </r>
  </si>
  <si>
    <r>
      <t>79</t>
    </r>
    <r>
      <rPr>
        <sz val="7"/>
        <color rgb="FF000000"/>
        <rFont val="Times New Roman"/>
        <family val="1"/>
        <charset val="204"/>
      </rPr>
      <t xml:space="preserve">    </t>
    </r>
    <r>
      <rPr>
        <sz val="9"/>
        <color theme="1"/>
        <rFont val="Arial"/>
        <family val="2"/>
        <charset val="204"/>
      </rPr>
      <t>While attuned to this item, whenever you roll with advantage, reduce the result of the higher dice by 4.</t>
    </r>
  </si>
  <si>
    <r>
      <t>80</t>
    </r>
    <r>
      <rPr>
        <sz val="7"/>
        <color rgb="FF000000"/>
        <rFont val="Times New Roman"/>
        <family val="1"/>
        <charset val="204"/>
      </rPr>
      <t xml:space="preserve">    </t>
    </r>
    <r>
      <rPr>
        <sz val="9"/>
        <color rgb="FF000000"/>
        <rFont val="Arial"/>
        <family val="2"/>
        <charset val="204"/>
      </rPr>
      <t>While attuned to this item, an adult chromatic dragon is spawned somewhere in the world with a knowing that you took this item from its treasure horde. It will hunt you down, waiting until you are vulnerable and then striking to reclaim its treasure.</t>
    </r>
  </si>
  <si>
    <r>
      <t>81</t>
    </r>
    <r>
      <rPr>
        <sz val="7"/>
        <color rgb="FF000000"/>
        <rFont val="Times New Roman"/>
        <family val="1"/>
        <charset val="204"/>
      </rPr>
      <t xml:space="preserve">    </t>
    </r>
    <r>
      <rPr>
        <sz val="9"/>
        <color theme="1"/>
        <rFont val="Arial"/>
        <family val="2"/>
        <charset val="204"/>
      </rPr>
      <t>While attuned to this item, whenever you are reduced to 0 hit points, the enemy that performed the blow is empowered. That creature gains temporary hit points equal to half of your maximum hit points and makes all attacks with advantage for the rest of the encounter.</t>
    </r>
  </si>
  <si>
    <r>
      <t>82</t>
    </r>
    <r>
      <rPr>
        <sz val="7"/>
        <color rgb="FF000000"/>
        <rFont val="Times New Roman"/>
        <family val="1"/>
        <charset val="204"/>
      </rPr>
      <t xml:space="preserve">    </t>
    </r>
    <r>
      <rPr>
        <sz val="9"/>
        <color rgb="FF000000"/>
        <rFont val="Arial"/>
        <family val="2"/>
        <charset val="204"/>
      </rPr>
      <t>While attuned to this item, whenever you are reduced to 0 hit points, you gain 2 levels of exhaustion.</t>
    </r>
  </si>
  <si>
    <r>
      <t>83</t>
    </r>
    <r>
      <rPr>
        <sz val="7"/>
        <color rgb="FF000000"/>
        <rFont val="Times New Roman"/>
        <family val="1"/>
        <charset val="204"/>
      </rPr>
      <t xml:space="preserve">    </t>
    </r>
    <r>
      <rPr>
        <sz val="9"/>
        <color theme="1"/>
        <rFont val="Arial"/>
        <family val="2"/>
        <charset val="204"/>
      </rPr>
      <t>While attuned to this item, whenever you are reduced to 0 hit points, this item is impressed by the power of your enemies. You are instantly returned to a third of your maximum hit points, but are now fighting on behalf of your enemies. This effect persists until you are brought to 0 hit points once again.</t>
    </r>
  </si>
  <si>
    <r>
      <t>84</t>
    </r>
    <r>
      <rPr>
        <sz val="7"/>
        <color rgb="FF000000"/>
        <rFont val="Times New Roman"/>
        <family val="1"/>
        <charset val="204"/>
      </rPr>
      <t xml:space="preserve">    </t>
    </r>
    <r>
      <rPr>
        <sz val="9"/>
        <color rgb="FF000000"/>
        <rFont val="Arial"/>
        <family val="2"/>
        <charset val="204"/>
      </rPr>
      <t>While attuned to this item, all magic scrolls that come within 10 feet of it are erased, rendering them useless.</t>
    </r>
  </si>
  <si>
    <r>
      <t>85</t>
    </r>
    <r>
      <rPr>
        <sz val="7"/>
        <color rgb="FF000000"/>
        <rFont val="Times New Roman"/>
        <family val="1"/>
        <charset val="204"/>
      </rPr>
      <t xml:space="preserve">    </t>
    </r>
    <r>
      <rPr>
        <sz val="9"/>
        <color theme="1"/>
        <rFont val="Arial"/>
        <family val="2"/>
        <charset val="204"/>
      </rPr>
      <t>While attuned to this item, you and all allies within 50 ft. of you are considered to be under the effects of a Bane spell during your first encounter of the day.</t>
    </r>
  </si>
  <si>
    <r>
      <t>86</t>
    </r>
    <r>
      <rPr>
        <sz val="7"/>
        <color rgb="FF000000"/>
        <rFont val="Times New Roman"/>
        <family val="1"/>
        <charset val="204"/>
      </rPr>
      <t xml:space="preserve">    </t>
    </r>
    <r>
      <rPr>
        <sz val="9"/>
        <color rgb="FF000000"/>
        <rFont val="Arial"/>
        <family val="2"/>
        <charset val="204"/>
      </rPr>
      <t>While attuned to this item, you and all allies within 50 ft. of you get -4 to their initiative rolls.</t>
    </r>
  </si>
  <si>
    <r>
      <t>87</t>
    </r>
    <r>
      <rPr>
        <sz val="7"/>
        <color rgb="FF000000"/>
        <rFont val="Times New Roman"/>
        <family val="1"/>
        <charset val="204"/>
      </rPr>
      <t xml:space="preserve">    </t>
    </r>
    <r>
      <rPr>
        <sz val="9"/>
        <color theme="1"/>
        <rFont val="Arial"/>
        <family val="2"/>
        <charset val="204"/>
      </rPr>
      <t>When you attune to this item, a small wooden chest appears nearby. You can feel your spirit bound to this chest . . . a need to keep it near. If the chest is more than 100 ft. from you, you have disadvantage on attack rolls and ability checks. If this chest is destroyed, sent to another plane of existence, or placed into an extradimensional space, you die as your soul is ripped from your body and harvested by the demon that created this item.</t>
    </r>
  </si>
  <si>
    <r>
      <t>88</t>
    </r>
    <r>
      <rPr>
        <sz val="7"/>
        <color rgb="FF000000"/>
        <rFont val="Times New Roman"/>
        <family val="1"/>
        <charset val="204"/>
      </rPr>
      <t xml:space="preserve">    </t>
    </r>
    <r>
      <rPr>
        <sz val="9"/>
        <color rgb="FF000000"/>
        <rFont val="Arial"/>
        <family val="2"/>
        <charset val="204"/>
      </rPr>
      <t>While attuned to this item, your size category becomes one smaller and your Constitution score is lowered by 2.</t>
    </r>
  </si>
  <si>
    <r>
      <t>89</t>
    </r>
    <r>
      <rPr>
        <sz val="7"/>
        <color rgb="FF000000"/>
        <rFont val="Times New Roman"/>
        <family val="1"/>
        <charset val="204"/>
      </rPr>
      <t xml:space="preserve">    </t>
    </r>
    <r>
      <rPr>
        <sz val="9"/>
        <color theme="1"/>
        <rFont val="Arial"/>
        <family val="2"/>
        <charset val="204"/>
      </rPr>
      <t>While attuned to this item, whispers float on the wind to a powerful creature somewhere on a random plane. This may be a demonlord, a dragon, a djinn, or some other entity of great power. These whispers tell them of this item and its power, calling them to it to retrieve it for themselves.</t>
    </r>
  </si>
  <si>
    <r>
      <t>90</t>
    </r>
    <r>
      <rPr>
        <sz val="7"/>
        <color rgb="FF000000"/>
        <rFont val="Times New Roman"/>
        <family val="1"/>
        <charset val="204"/>
      </rPr>
      <t xml:space="preserve">    </t>
    </r>
    <r>
      <rPr>
        <sz val="9"/>
        <color rgb="FF000000"/>
        <rFont val="Arial"/>
        <family val="2"/>
        <charset val="204"/>
      </rPr>
      <t>While attuned to this item, when you are afflicted by any status effect, roll a d4. As long as the first status effect persists, you also are afflicted by the following based on the result of the d4: 1 - You are defeaned, 2 - You are blinded, 3 - You are restrained, 4 - You are poisoned.</t>
    </r>
  </si>
  <si>
    <r>
      <t>91</t>
    </r>
    <r>
      <rPr>
        <sz val="7"/>
        <color rgb="FF000000"/>
        <rFont val="Times New Roman"/>
        <family val="1"/>
        <charset val="204"/>
      </rPr>
      <t xml:space="preserve">    </t>
    </r>
    <r>
      <rPr>
        <sz val="9"/>
        <color theme="1"/>
        <rFont val="Arial"/>
        <family val="2"/>
        <charset val="204"/>
      </rPr>
      <t>While attuned to this item, when you are in difficult terrain your concentration is scattered. You make all rolls with disadvantage.</t>
    </r>
  </si>
  <si>
    <r>
      <t>92</t>
    </r>
    <r>
      <rPr>
        <sz val="7"/>
        <color rgb="FF000000"/>
        <rFont val="Times New Roman"/>
        <family val="1"/>
        <charset val="204"/>
      </rPr>
      <t xml:space="preserve">    </t>
    </r>
    <r>
      <rPr>
        <sz val="9"/>
        <color rgb="FF000000"/>
        <rFont val="Arial"/>
        <family val="2"/>
        <charset val="204"/>
      </rPr>
      <t>To become attuned to this item, you must strike up a bargain with the Gods. They demand something of equivalent value be taken away for you to use this divine gift. This may be a loved one, money, or even bits of your sanity. The terms of this bargain are up to your DM.</t>
    </r>
  </si>
  <si>
    <r>
      <t>93</t>
    </r>
    <r>
      <rPr>
        <sz val="7"/>
        <color rgb="FF000000"/>
        <rFont val="Times New Roman"/>
        <family val="1"/>
        <charset val="204"/>
      </rPr>
      <t xml:space="preserve">    </t>
    </r>
    <r>
      <rPr>
        <sz val="9"/>
        <color theme="1"/>
        <rFont val="Arial"/>
        <family val="2"/>
        <charset val="204"/>
      </rPr>
      <t>Whenever you make a roll with disadvantage, roll 3 dice and take the lowest result.</t>
    </r>
  </si>
  <si>
    <r>
      <t>94</t>
    </r>
    <r>
      <rPr>
        <sz val="7"/>
        <color rgb="FF000000"/>
        <rFont val="Times New Roman"/>
        <family val="1"/>
        <charset val="204"/>
      </rPr>
      <t xml:space="preserve">    </t>
    </r>
    <r>
      <rPr>
        <sz val="9"/>
        <color rgb="FF000000"/>
        <rFont val="Arial"/>
        <family val="2"/>
        <charset val="204"/>
      </rPr>
      <t>While attuned to this item, you can regain a maximum of 4 hit dice after a long rest.</t>
    </r>
  </si>
  <si>
    <r>
      <t>96</t>
    </r>
    <r>
      <rPr>
        <sz val="7"/>
        <color rgb="FF000000"/>
        <rFont val="Times New Roman"/>
        <family val="1"/>
        <charset val="204"/>
      </rPr>
      <t xml:space="preserve">    </t>
    </r>
    <r>
      <rPr>
        <sz val="9"/>
        <color rgb="FF000000"/>
        <rFont val="Arial"/>
        <family val="2"/>
        <charset val="204"/>
      </rPr>
      <t>While attuned to this item, whenever you roll a natural 1 during any encounter, roll an additional d10. If the result of that second die is also a 1, this item unleashes a wave of energy at the most powerful enemy within 200 ft. A copy of that creature appears in an adjacent tile at full health and is added to the encounter.</t>
    </r>
  </si>
  <si>
    <r>
      <t>97</t>
    </r>
    <r>
      <rPr>
        <sz val="7"/>
        <color rgb="FF000000"/>
        <rFont val="Times New Roman"/>
        <family val="1"/>
        <charset val="204"/>
      </rPr>
      <t xml:space="preserve">    </t>
    </r>
    <r>
      <rPr>
        <sz val="9"/>
        <color theme="1"/>
        <rFont val="Arial"/>
        <family val="2"/>
        <charset val="204"/>
      </rPr>
      <t>While attuned to this item, as you sleep, fire randomlyiolts off of your body and sets fire to anything flammable nearby.</t>
    </r>
  </si>
  <si>
    <r>
      <t>98</t>
    </r>
    <r>
      <rPr>
        <sz val="7"/>
        <color rgb="FF000000"/>
        <rFont val="Times New Roman"/>
        <family val="1"/>
        <charset val="204"/>
      </rPr>
      <t xml:space="preserve">    </t>
    </r>
    <r>
      <rPr>
        <sz val="9"/>
        <color rgb="FF000000"/>
        <rFont val="Arial"/>
        <family val="2"/>
        <charset val="204"/>
      </rPr>
      <t>To become attuned to this item, you must sign a literal deal with a devil. It may demand your services in combat, for you to harvest the souls of innocents, or some other sinister plot. The terms of the deal are chosen by your DM.</t>
    </r>
  </si>
  <si>
    <r>
      <t>99</t>
    </r>
    <r>
      <rPr>
        <sz val="7"/>
        <color rgb="FF000000"/>
        <rFont val="Times New Roman"/>
        <family val="1"/>
        <charset val="204"/>
      </rPr>
      <t xml:space="preserve">    </t>
    </r>
    <r>
      <rPr>
        <sz val="9"/>
        <color theme="1"/>
        <rFont val="Arial"/>
        <family val="2"/>
        <charset val="204"/>
      </rPr>
      <t>While attuned to this item, if an enemy hits you for more than half of your max health with a single attack, you are immediately knocked unconscious.</t>
    </r>
  </si>
  <si>
    <r>
      <t>1</t>
    </r>
    <r>
      <rPr>
        <sz val="7"/>
        <color rgb="FF000000"/>
        <rFont val="Times New Roman"/>
        <family val="1"/>
        <charset val="204"/>
      </rPr>
      <t xml:space="preserve">     </t>
    </r>
    <r>
      <rPr>
        <sz val="9"/>
        <color rgb="FF000000"/>
        <rFont val="Arial"/>
        <family val="2"/>
        <charset val="204"/>
      </rPr>
      <t>Party stumbles upon a dragon's lair (Age appropriate).</t>
    </r>
  </si>
  <si>
    <r>
      <t>2</t>
    </r>
    <r>
      <rPr>
        <sz val="7"/>
        <color rgb="FF000000"/>
        <rFont val="Times New Roman"/>
        <family val="1"/>
        <charset val="204"/>
      </rPr>
      <t xml:space="preserve">     </t>
    </r>
    <r>
      <rPr>
        <sz val="9"/>
        <color theme="1"/>
        <rFont val="Arial"/>
        <family val="2"/>
        <charset val="204"/>
      </rPr>
      <t>Hard Monster Encounter.</t>
    </r>
  </si>
  <si>
    <r>
      <t>3</t>
    </r>
    <r>
      <rPr>
        <sz val="7"/>
        <color rgb="FF000000"/>
        <rFont val="Times New Roman"/>
        <family val="1"/>
        <charset val="204"/>
      </rPr>
      <t xml:space="preserve">     </t>
    </r>
    <r>
      <rPr>
        <sz val="9"/>
        <color rgb="FF000000"/>
        <rFont val="Arial"/>
        <family val="2"/>
        <charset val="204"/>
      </rPr>
      <t>A 150 ft. sheer cliff with a spear sticking out of its side halfway up and a banner hanging from it.</t>
    </r>
  </si>
  <si>
    <r>
      <t>4</t>
    </r>
    <r>
      <rPr>
        <sz val="7"/>
        <color rgb="FF000000"/>
        <rFont val="Times New Roman"/>
        <family val="1"/>
        <charset val="204"/>
      </rPr>
      <t xml:space="preserve">     </t>
    </r>
    <r>
      <rPr>
        <sz val="9"/>
        <color theme="1"/>
        <rFont val="Arial"/>
        <family val="2"/>
        <charset val="204"/>
      </rPr>
      <t>Party finds hints of a rare ore or tree nearby.</t>
    </r>
  </si>
  <si>
    <r>
      <t>5</t>
    </r>
    <r>
      <rPr>
        <sz val="7"/>
        <color rgb="FF000000"/>
        <rFont val="Times New Roman"/>
        <family val="1"/>
        <charset val="204"/>
      </rPr>
      <t xml:space="preserve">     </t>
    </r>
    <r>
      <rPr>
        <sz val="9"/>
        <color rgb="FF000000"/>
        <rFont val="Arial"/>
        <family val="2"/>
        <charset val="204"/>
      </rPr>
      <t>Medium Difficulty Monster Encounter.</t>
    </r>
  </si>
  <si>
    <r>
      <t>6</t>
    </r>
    <r>
      <rPr>
        <sz val="7"/>
        <color rgb="FF000000"/>
        <rFont val="Times New Roman"/>
        <family val="1"/>
        <charset val="204"/>
      </rPr>
      <t xml:space="preserve">     </t>
    </r>
    <r>
      <rPr>
        <sz val="9"/>
        <color theme="1"/>
        <rFont val="Arial"/>
        <family val="2"/>
        <charset val="204"/>
      </rPr>
      <t>Party finds airship wreckage.</t>
    </r>
  </si>
  <si>
    <r>
      <t>7</t>
    </r>
    <r>
      <rPr>
        <sz val="7"/>
        <color rgb="FF000000"/>
        <rFont val="Times New Roman"/>
        <family val="1"/>
        <charset val="204"/>
      </rPr>
      <t xml:space="preserve">     </t>
    </r>
    <r>
      <rPr>
        <sz val="9"/>
        <color rgb="FF000000"/>
        <rFont val="Arial"/>
        <family val="2"/>
        <charset val="204"/>
      </rPr>
      <t>It's your lucky day! A rainbow appears in the sky. A leprechaun awaits at its end guarding a pot of gold.</t>
    </r>
  </si>
  <si>
    <r>
      <t>8</t>
    </r>
    <r>
      <rPr>
        <sz val="7"/>
        <color rgb="FF000000"/>
        <rFont val="Times New Roman"/>
        <family val="1"/>
        <charset val="204"/>
      </rPr>
      <t xml:space="preserve">     </t>
    </r>
    <r>
      <rPr>
        <sz val="9"/>
        <color theme="1"/>
        <rFont val="Arial"/>
        <family val="2"/>
        <charset val="204"/>
      </rPr>
      <t>Find a great chasm leading deep into the ground at least a few miles long and a hundred feet across.</t>
    </r>
  </si>
  <si>
    <r>
      <t>9</t>
    </r>
    <r>
      <rPr>
        <sz val="7"/>
        <color rgb="FF000000"/>
        <rFont val="Times New Roman"/>
        <family val="1"/>
        <charset val="204"/>
      </rPr>
      <t xml:space="preserve">     </t>
    </r>
    <r>
      <rPr>
        <sz val="9"/>
        <color rgb="FF000000"/>
        <rFont val="Arial"/>
        <family val="2"/>
        <charset val="204"/>
      </rPr>
      <t>A large group of low CR monsters ambush the party.</t>
    </r>
  </si>
  <si>
    <r>
      <t>10</t>
    </r>
    <r>
      <rPr>
        <sz val="7"/>
        <color rgb="FF000000"/>
        <rFont val="Times New Roman"/>
        <family val="1"/>
        <charset val="204"/>
      </rPr>
      <t xml:space="preserve">   </t>
    </r>
    <r>
      <rPr>
        <sz val="9"/>
        <color theme="1"/>
        <rFont val="Arial"/>
        <family val="2"/>
        <charset val="204"/>
      </rPr>
      <t>A swift, powerful rainstorm blows in through the area, knocking down trees and flooding rivers.</t>
    </r>
  </si>
  <si>
    <r>
      <t>11</t>
    </r>
    <r>
      <rPr>
        <sz val="7"/>
        <color rgb="FF000000"/>
        <rFont val="Times New Roman"/>
        <family val="1"/>
        <charset val="204"/>
      </rPr>
      <t xml:space="preserve">   </t>
    </r>
    <r>
      <rPr>
        <sz val="9"/>
        <color rgb="FF000000"/>
        <rFont val="Arial"/>
        <family val="2"/>
        <charset val="204"/>
      </rPr>
      <t>Find evidence of an Orc encampment nearby.</t>
    </r>
  </si>
  <si>
    <r>
      <t>1</t>
    </r>
    <r>
      <rPr>
        <sz val="9"/>
        <color theme="1"/>
        <rFont val="Arial"/>
        <family val="2"/>
        <charset val="204"/>
      </rPr>
      <t>2 Stumble upon a series of caves leading deep into the ground.</t>
    </r>
  </si>
  <si>
    <t>13 Bad Luck! Incredibly Difficult Monster Encounter.</t>
  </si>
  <si>
    <t>15 Medium Difficulty Monster Encounter.</t>
  </si>
  <si>
    <r>
      <t>18</t>
    </r>
    <r>
      <rPr>
        <sz val="7"/>
        <color rgb="FF000000"/>
        <rFont val="Times New Roman"/>
        <family val="1"/>
        <charset val="204"/>
      </rPr>
      <t xml:space="preserve">   </t>
    </r>
    <r>
      <rPr>
        <sz val="9"/>
        <color theme="1"/>
        <rFont val="Arial"/>
        <family val="2"/>
        <charset val="204"/>
      </rPr>
      <t>Find a lost diary with many entries inside written in an unknown language.</t>
    </r>
  </si>
  <si>
    <r>
      <t>19</t>
    </r>
    <r>
      <rPr>
        <sz val="7"/>
        <color rgb="FF000000"/>
        <rFont val="Times New Roman"/>
        <family val="1"/>
        <charset val="204"/>
      </rPr>
      <t xml:space="preserve">   </t>
    </r>
    <r>
      <rPr>
        <sz val="9"/>
        <color rgb="FF000000"/>
        <rFont val="Arial"/>
        <family val="2"/>
        <charset val="204"/>
      </rPr>
      <t>A ladder ascends the side of a large tree all the way into the canopy 100 ft. up. Glowing fruit await at the top.</t>
    </r>
  </si>
  <si>
    <r>
      <t>20</t>
    </r>
    <r>
      <rPr>
        <sz val="7"/>
        <color rgb="FF000000"/>
        <rFont val="Times New Roman"/>
        <family val="1"/>
        <charset val="204"/>
      </rPr>
      <t xml:space="preserve">   </t>
    </r>
    <r>
      <rPr>
        <sz val="9"/>
        <color theme="1"/>
        <rFont val="Arial"/>
        <family val="2"/>
        <charset val="204"/>
      </rPr>
      <t xml:space="preserve">Discover ruins (Inhabited by nagas </t>
    </r>
    <r>
      <rPr>
        <i/>
        <sz val="9"/>
        <color theme="1"/>
        <rFont val="Arial"/>
        <family val="2"/>
        <charset val="204"/>
      </rPr>
      <t>I</t>
    </r>
    <r>
      <rPr>
        <sz val="9"/>
        <color theme="1"/>
        <rFont val="Arial"/>
        <family val="2"/>
        <charset val="204"/>
      </rPr>
      <t xml:space="preserve"> formerly inhabited by naga depending on party level).</t>
    </r>
  </si>
  <si>
    <r>
      <t>21</t>
    </r>
    <r>
      <rPr>
        <sz val="7"/>
        <color rgb="FF000000"/>
        <rFont val="Times New Roman"/>
        <family val="1"/>
        <charset val="204"/>
      </rPr>
      <t xml:space="preserve">   </t>
    </r>
    <r>
      <rPr>
        <sz val="9"/>
        <color rgb="FF000000"/>
        <rFont val="Arial"/>
        <family val="2"/>
        <charset val="204"/>
      </rPr>
      <t>Easy Monster Encounter [Avoidable].</t>
    </r>
  </si>
  <si>
    <r>
      <t>22</t>
    </r>
    <r>
      <rPr>
        <sz val="7"/>
        <color rgb="FF000000"/>
        <rFont val="Times New Roman"/>
        <family val="1"/>
        <charset val="204"/>
      </rPr>
      <t xml:space="preserve">   </t>
    </r>
    <r>
      <rPr>
        <sz val="9"/>
        <color theme="1"/>
        <rFont val="Arial"/>
        <family val="2"/>
        <charset val="204"/>
      </rPr>
      <t>Stumble upon evidence of a bandit encampment.</t>
    </r>
  </si>
  <si>
    <r>
      <t>2</t>
    </r>
    <r>
      <rPr>
        <sz val="7"/>
        <color rgb="FF000000"/>
        <rFont val="Times New Roman"/>
        <family val="1"/>
        <charset val="204"/>
      </rPr>
      <t xml:space="preserve"> </t>
    </r>
    <r>
      <rPr>
        <sz val="9"/>
        <color rgb="FF000000"/>
        <rFont val="Arial"/>
        <family val="2"/>
        <charset val="204"/>
      </rPr>
      <t>3</t>
    </r>
  </si>
  <si>
    <r>
      <t>2</t>
    </r>
    <r>
      <rPr>
        <sz val="7"/>
        <color rgb="FF000000"/>
        <rFont val="Times New Roman"/>
        <family val="1"/>
        <charset val="204"/>
      </rPr>
      <t xml:space="preserve"> </t>
    </r>
    <r>
      <rPr>
        <sz val="9"/>
        <color rgb="FF000000"/>
        <rFont val="Arial"/>
        <family val="2"/>
        <charset val="204"/>
      </rPr>
      <t>5 Medium Difficulty Monster Encounter.</t>
    </r>
  </si>
  <si>
    <r>
      <t>26</t>
    </r>
    <r>
      <rPr>
        <sz val="7"/>
        <color rgb="FF000000"/>
        <rFont val="Times New Roman"/>
        <family val="1"/>
        <charset val="204"/>
      </rPr>
      <t xml:space="preserve">   </t>
    </r>
    <r>
      <rPr>
        <sz val="9"/>
        <color theme="1"/>
        <rFont val="Arial"/>
        <family val="2"/>
        <charset val="204"/>
      </rPr>
      <t>Find</t>
    </r>
  </si>
  <si>
    <r>
      <t>27</t>
    </r>
    <r>
      <rPr>
        <sz val="7"/>
        <color rgb="FF000000"/>
        <rFont val="Times New Roman"/>
        <family val="1"/>
        <charset val="204"/>
      </rPr>
      <t xml:space="preserve">   </t>
    </r>
    <r>
      <rPr>
        <sz val="9"/>
        <color rgb="FF000000"/>
        <rFont val="Arial"/>
        <family val="2"/>
        <charset val="204"/>
      </rPr>
      <t>Find</t>
    </r>
  </si>
  <si>
    <r>
      <t>28</t>
    </r>
    <r>
      <rPr>
        <sz val="7"/>
        <color rgb="FF000000"/>
        <rFont val="Times New Roman"/>
        <family val="1"/>
        <charset val="204"/>
      </rPr>
      <t xml:space="preserve">   </t>
    </r>
    <r>
      <rPr>
        <sz val="9"/>
        <color theme="1"/>
        <rFont val="Arial"/>
        <family val="2"/>
        <charset val="204"/>
      </rPr>
      <t>Stumble upon the carcass of a massive, dead sea creature, even if there is no water nearby.</t>
    </r>
  </si>
  <si>
    <r>
      <t>29</t>
    </r>
    <r>
      <rPr>
        <sz val="7"/>
        <color rgb="FF000000"/>
        <rFont val="Times New Roman"/>
        <family val="1"/>
        <charset val="204"/>
      </rPr>
      <t xml:space="preserve">   </t>
    </r>
    <r>
      <rPr>
        <sz val="9"/>
        <color rgb="FF000000"/>
        <rFont val="Arial"/>
        <family val="2"/>
        <charset val="204"/>
      </rPr>
      <t>Hard Monster Encounter.</t>
    </r>
  </si>
  <si>
    <r>
      <t>30</t>
    </r>
    <r>
      <rPr>
        <sz val="7"/>
        <color rgb="FF000000"/>
        <rFont val="Times New Roman"/>
        <family val="1"/>
        <charset val="204"/>
      </rPr>
      <t xml:space="preserve">   </t>
    </r>
    <r>
      <rPr>
        <sz val="9"/>
        <color theme="1"/>
        <rFont val="Arial"/>
        <family val="2"/>
        <charset val="204"/>
      </rPr>
      <t>Amulet rolled from the Random Item Enchantments table lays in the middle of the path. (Good and bad attributes).</t>
    </r>
  </si>
  <si>
    <r>
      <t>31</t>
    </r>
    <r>
      <rPr>
        <sz val="7"/>
        <color rgb="FF000000"/>
        <rFont val="Times New Roman"/>
        <family val="1"/>
        <charset val="204"/>
      </rPr>
      <t xml:space="preserve">   </t>
    </r>
    <r>
      <rPr>
        <sz val="9"/>
        <color rgb="FF000000"/>
        <rFont val="Arial"/>
        <family val="2"/>
        <charset val="204"/>
      </rPr>
      <t>Find a strange stone well. There is a bucket attached which holds a skull and a single sapphire. Interesting.</t>
    </r>
  </si>
  <si>
    <r>
      <t>32</t>
    </r>
    <r>
      <rPr>
        <sz val="7"/>
        <color rgb="FF000000"/>
        <rFont val="Times New Roman"/>
        <family val="1"/>
        <charset val="204"/>
      </rPr>
      <t xml:space="preserve">   </t>
    </r>
    <r>
      <rPr>
        <sz val="9"/>
        <color theme="1"/>
        <rFont val="Arial"/>
        <family val="2"/>
        <charset val="204"/>
      </rPr>
      <t>Spot an exotic animal (A deer with emerald antlers, a squirrel with wings of a dragon, etc...).</t>
    </r>
  </si>
  <si>
    <r>
      <t>3</t>
    </r>
    <r>
      <rPr>
        <sz val="7"/>
        <color rgb="FF000000"/>
        <rFont val="Times New Roman"/>
        <family val="1"/>
        <charset val="204"/>
      </rPr>
      <t xml:space="preserve"> </t>
    </r>
    <r>
      <rPr>
        <sz val="9"/>
        <color rgb="FF000000"/>
        <rFont val="Arial"/>
        <family val="2"/>
        <charset val="204"/>
      </rPr>
      <t>3 Find evidence of an Ogre encampment nearby. Attacked another party - maybe survivors.</t>
    </r>
  </si>
  <si>
    <r>
      <t>3</t>
    </r>
    <r>
      <rPr>
        <sz val="7"/>
        <color rgb="FF000000"/>
        <rFont val="Times New Roman"/>
        <family val="1"/>
        <charset val="204"/>
      </rPr>
      <t xml:space="preserve">    </t>
    </r>
    <r>
      <rPr>
        <sz val="9"/>
        <color rgb="FF000000"/>
        <rFont val="Arial"/>
        <family val="2"/>
        <charset val="204"/>
      </rPr>
      <t>5 Medium Difficulty Monster Encounter.</t>
    </r>
  </si>
  <si>
    <r>
      <t>36</t>
    </r>
    <r>
      <rPr>
        <sz val="7"/>
        <color rgb="FF000000"/>
        <rFont val="Times New Roman"/>
        <family val="1"/>
        <charset val="204"/>
      </rPr>
      <t xml:space="preserve">      </t>
    </r>
    <r>
      <rPr>
        <sz val="9"/>
        <color theme="1"/>
        <rFont val="Arial"/>
        <family val="2"/>
        <charset val="204"/>
      </rPr>
      <t>Find an outcast ogre. The “smartest” of his clan and often abused because of this. (7 Intelligence)</t>
    </r>
  </si>
  <si>
    <r>
      <t>37</t>
    </r>
    <r>
      <rPr>
        <sz val="7"/>
        <color rgb="FF000000"/>
        <rFont val="Times New Roman"/>
        <family val="1"/>
        <charset val="204"/>
      </rPr>
      <t xml:space="preserve">      </t>
    </r>
    <r>
      <rPr>
        <sz val="9"/>
        <color rgb="FF000000"/>
        <rFont val="Arial"/>
        <family val="2"/>
        <charset val="204"/>
      </rPr>
      <t>Find a bloodstained bit of parchment. Written upon it is a confession of love for a woman in a nearby town.</t>
    </r>
  </si>
  <si>
    <r>
      <t>38</t>
    </r>
    <r>
      <rPr>
        <sz val="7"/>
        <color rgb="FF000000"/>
        <rFont val="Times New Roman"/>
        <family val="1"/>
        <charset val="204"/>
      </rPr>
      <t xml:space="preserve">      </t>
    </r>
    <r>
      <rPr>
        <sz val="9"/>
        <color theme="1"/>
        <rFont val="Arial"/>
        <family val="2"/>
        <charset val="204"/>
      </rPr>
      <t>Wild Magic Zone (Roll on Sorcerer table after each spell cast while here).</t>
    </r>
  </si>
  <si>
    <t>3 9</t>
  </si>
  <si>
    <t>Meteor strikes the ground a few hundreds</t>
  </si>
  <si>
    <t>yards off. Xorn</t>
  </si>
  <si>
    <t>unconscious amongst</t>
  </si>
  <si>
    <t>the</t>
  </si>
  <si>
    <t>debris.</t>
  </si>
  <si>
    <r>
      <t>40</t>
    </r>
    <r>
      <rPr>
        <sz val="7"/>
        <color rgb="FF000000"/>
        <rFont val="Times New Roman"/>
        <family val="1"/>
        <charset val="204"/>
      </rPr>
      <t xml:space="preserve">      </t>
    </r>
    <r>
      <rPr>
        <sz val="9"/>
        <color theme="1"/>
        <rFont val="Arial"/>
        <family val="2"/>
        <charset val="204"/>
      </rPr>
      <t>Find a field of vibrantly glowing fireflies. Caused by</t>
    </r>
  </si>
  <si>
    <t>a</t>
  </si>
  <si>
    <t>nearby</t>
  </si>
  <si>
    <t>magical source</t>
  </si>
  <si>
    <t>that</t>
  </si>
  <si>
    <t>can</t>
  </si>
  <si>
    <t>be</t>
  </si>
  <si>
    <t>used to dye gear.</t>
  </si>
  <si>
    <r>
      <t>41</t>
    </r>
    <r>
      <rPr>
        <sz val="7"/>
        <color rgb="FF000000"/>
        <rFont val="Times New Roman"/>
        <family val="1"/>
        <charset val="204"/>
      </rPr>
      <t xml:space="preserve">      </t>
    </r>
    <r>
      <rPr>
        <sz val="9"/>
        <color rgb="FF000000"/>
        <rFont val="Arial"/>
        <family val="2"/>
        <charset val="204"/>
      </rPr>
      <t>Easy monster encounter [Avoidable].</t>
    </r>
  </si>
  <si>
    <r>
      <t>42</t>
    </r>
    <r>
      <rPr>
        <sz val="7"/>
        <color rgb="FF000000"/>
        <rFont val="Times New Roman"/>
        <family val="1"/>
        <charset val="204"/>
      </rPr>
      <t xml:space="preserve">      </t>
    </r>
    <r>
      <rPr>
        <sz val="9"/>
        <color theme="1"/>
        <rFont val="Arial"/>
        <family val="2"/>
        <charset val="204"/>
      </rPr>
      <t>Hard monster encounter.</t>
    </r>
  </si>
  <si>
    <r>
      <t>43</t>
    </r>
    <r>
      <rPr>
        <sz val="7"/>
        <color rgb="FF000000"/>
        <rFont val="Times New Roman"/>
        <family val="1"/>
        <charset val="204"/>
      </rPr>
      <t xml:space="preserve">      </t>
    </r>
    <r>
      <rPr>
        <sz val="9"/>
        <color rgb="FF000000"/>
        <rFont val="Arial"/>
        <family val="2"/>
        <charset val="204"/>
      </rPr>
      <t>Find a lovely garden out in the forest that appears to be unattended. A dryad will appear should they disturb it.</t>
    </r>
  </si>
  <si>
    <r>
      <t>44</t>
    </r>
    <r>
      <rPr>
        <sz val="7"/>
        <color rgb="FF000000"/>
        <rFont val="Times New Roman"/>
        <family val="1"/>
        <charset val="204"/>
      </rPr>
      <t xml:space="preserve">      </t>
    </r>
    <r>
      <rPr>
        <sz val="9"/>
        <color theme="1"/>
        <rFont val="Arial"/>
        <family val="2"/>
        <charset val="204"/>
      </rPr>
      <t>Find the home of a friendly Oni. He is wearing clothes that appears stitched together by those of other adventurers.</t>
    </r>
  </si>
  <si>
    <r>
      <t>45</t>
    </r>
    <r>
      <rPr>
        <sz val="7"/>
        <color rgb="FF000000"/>
        <rFont val="Times New Roman"/>
        <family val="1"/>
        <charset val="204"/>
      </rPr>
      <t xml:space="preserve">      </t>
    </r>
    <r>
      <rPr>
        <sz val="9"/>
        <color rgb="FF000000"/>
        <rFont val="Arial"/>
        <family val="2"/>
        <charset val="204"/>
      </rPr>
      <t>Medium Difficulty Monster Encounter.</t>
    </r>
  </si>
  <si>
    <r>
      <t>46</t>
    </r>
    <r>
      <rPr>
        <sz val="7"/>
        <color rgb="FF000000"/>
        <rFont val="Times New Roman"/>
        <family val="1"/>
        <charset val="204"/>
      </rPr>
      <t xml:space="preserve">      </t>
    </r>
    <r>
      <rPr>
        <sz val="9"/>
        <color theme="1"/>
        <rFont val="Arial"/>
        <family val="2"/>
        <charset val="204"/>
      </rPr>
      <t>Find a patch of trees knocked down and destroyed. Evidence a massive creature has</t>
    </r>
  </si>
  <si>
    <t>moved through</t>
  </si>
  <si>
    <t>recently.</t>
  </si>
  <si>
    <r>
      <t>47</t>
    </r>
    <r>
      <rPr>
        <sz val="7"/>
        <color rgb="FF000000"/>
        <rFont val="Times New Roman"/>
        <family val="1"/>
        <charset val="204"/>
      </rPr>
      <t xml:space="preserve">      </t>
    </r>
    <r>
      <rPr>
        <sz val="9"/>
        <color rgb="FF000000"/>
        <rFont val="Arial"/>
        <family val="2"/>
        <charset val="204"/>
      </rPr>
      <t>Find a pile of goblin corpses stacked up with a banner impaled through the center.</t>
    </r>
  </si>
  <si>
    <r>
      <t>48</t>
    </r>
    <r>
      <rPr>
        <sz val="7"/>
        <color rgb="FF000000"/>
        <rFont val="Times New Roman"/>
        <family val="1"/>
        <charset val="204"/>
      </rPr>
      <t xml:space="preserve">      </t>
    </r>
    <r>
      <rPr>
        <sz val="9"/>
        <color theme="1"/>
        <rFont val="Arial"/>
        <family val="2"/>
        <charset val="204"/>
      </rPr>
      <t>Find a Power Gem. Can be used to give life to constructs or sold for a good price to</t>
    </r>
  </si>
  <si>
    <t>the right buyer.</t>
  </si>
  <si>
    <r>
      <t>49</t>
    </r>
    <r>
      <rPr>
        <sz val="7"/>
        <color rgb="FF000000"/>
        <rFont val="Times New Roman"/>
        <family val="1"/>
        <charset val="204"/>
      </rPr>
      <t xml:space="preserve">      </t>
    </r>
    <r>
      <rPr>
        <sz val="9"/>
        <color rgb="FF000000"/>
        <rFont val="Arial"/>
        <family val="2"/>
        <charset val="204"/>
      </rPr>
      <t>Find an archway of stone with symbols etched all around its border. It appears to be</t>
    </r>
  </si>
  <si>
    <t>some sort of doorway.</t>
  </si>
  <si>
    <r>
      <t>50</t>
    </r>
    <r>
      <rPr>
        <sz val="7"/>
        <color rgb="FF000000"/>
        <rFont val="Times New Roman"/>
        <family val="1"/>
        <charset val="204"/>
      </rPr>
      <t xml:space="preserve">      </t>
    </r>
    <r>
      <rPr>
        <sz val="9"/>
        <color theme="1"/>
        <rFont val="Arial"/>
        <family val="2"/>
        <charset val="204"/>
      </rPr>
      <t>A powerful natural disaster strikes the area: tornado, earthquake, tsunami, etc...</t>
    </r>
  </si>
  <si>
    <r>
      <t>5</t>
    </r>
    <r>
      <rPr>
        <sz val="7"/>
        <color rgb="FF000000"/>
        <rFont val="Times New Roman"/>
        <family val="1"/>
        <charset val="204"/>
      </rPr>
      <t xml:space="preserve">    </t>
    </r>
    <r>
      <rPr>
        <sz val="9"/>
        <color rgb="FF000000"/>
        <rFont val="Arial"/>
        <family val="2"/>
        <charset val="204"/>
      </rPr>
      <t>1</t>
    </r>
  </si>
  <si>
    <t>Party discovers a potential pet (psuedodragon, a large rat, a business of ferrets).</t>
  </si>
  <si>
    <t>5 2</t>
  </si>
  <si>
    <t>Party comes across a river. Seems normal except for the fact that the water is purple. As are the fish.</t>
  </si>
  <si>
    <r>
      <t>60</t>
    </r>
    <r>
      <rPr>
        <sz val="7"/>
        <color rgb="FF000000"/>
        <rFont val="Times New Roman"/>
        <family val="1"/>
        <charset val="204"/>
      </rPr>
      <t xml:space="preserve">      </t>
    </r>
    <r>
      <rPr>
        <sz val="9"/>
        <color theme="1"/>
        <rFont val="Arial"/>
        <family val="2"/>
        <charset val="204"/>
      </rPr>
      <t>Armor rolled from the Random Item Enchantments table lays in the middle of the path. (Good and bad attributes)</t>
    </r>
  </si>
  <si>
    <r>
      <t>61</t>
    </r>
    <r>
      <rPr>
        <sz val="7"/>
        <color rgb="FF000000"/>
        <rFont val="Times New Roman"/>
        <family val="1"/>
        <charset val="204"/>
      </rPr>
      <t xml:space="preserve">      </t>
    </r>
    <r>
      <rPr>
        <sz val="9"/>
        <color rgb="FF000000"/>
        <rFont val="Arial"/>
        <family val="2"/>
        <charset val="204"/>
      </rPr>
      <t>Find a hidden slaver's camp.</t>
    </r>
  </si>
  <si>
    <r>
      <t>62</t>
    </r>
    <r>
      <rPr>
        <sz val="7"/>
        <color rgb="FF000000"/>
        <rFont val="Times New Roman"/>
        <family val="1"/>
        <charset val="204"/>
      </rPr>
      <t xml:space="preserve">      </t>
    </r>
    <r>
      <rPr>
        <sz val="9"/>
        <color theme="1"/>
        <rFont val="Arial"/>
        <family val="2"/>
        <charset val="204"/>
      </rPr>
      <t>Find a large bushel of highly deadly berries. Can be used to make potent poisons.</t>
    </r>
  </si>
  <si>
    <r>
      <t>63</t>
    </r>
    <r>
      <rPr>
        <sz val="7"/>
        <color rgb="FF000000"/>
        <rFont val="Times New Roman"/>
        <family val="1"/>
        <charset val="204"/>
      </rPr>
      <t xml:space="preserve">      </t>
    </r>
    <r>
      <rPr>
        <sz val="9"/>
        <color rgb="FF000000"/>
        <rFont val="Arial"/>
        <family val="2"/>
        <charset val="204"/>
      </rPr>
      <t>Find evidence of a Goblin encampment nearby.</t>
    </r>
  </si>
  <si>
    <r>
      <t>64</t>
    </r>
    <r>
      <rPr>
        <sz val="7"/>
        <color rgb="FF000000"/>
        <rFont val="Times New Roman"/>
        <family val="1"/>
        <charset val="204"/>
      </rPr>
      <t xml:space="preserve">      </t>
    </r>
    <r>
      <rPr>
        <sz val="9"/>
        <color theme="1"/>
        <rFont val="Arial"/>
        <family val="2"/>
        <charset val="204"/>
      </rPr>
      <t>Find the lost crown of a local bullywug king. Made from a large seashell.</t>
    </r>
  </si>
  <si>
    <r>
      <t>65</t>
    </r>
    <r>
      <rPr>
        <sz val="7"/>
        <color rgb="FF000000"/>
        <rFont val="Times New Roman"/>
        <family val="1"/>
        <charset val="204"/>
      </rPr>
      <t xml:space="preserve">      </t>
    </r>
    <r>
      <rPr>
        <sz val="9"/>
        <color rgb="FF000000"/>
        <rFont val="Arial"/>
        <family val="2"/>
        <charset val="204"/>
      </rPr>
      <t>Medium Difficulty Monster Encounter.</t>
    </r>
  </si>
  <si>
    <r>
      <t>66</t>
    </r>
    <r>
      <rPr>
        <sz val="7"/>
        <color rgb="FF000000"/>
        <rFont val="Times New Roman"/>
        <family val="1"/>
        <charset val="204"/>
      </rPr>
      <t xml:space="preserve">      </t>
    </r>
    <r>
      <rPr>
        <sz val="9"/>
        <color theme="1"/>
        <rFont val="Arial"/>
        <family val="2"/>
        <charset val="204"/>
      </rPr>
      <t>Find a cockatrice breeder's farm out in the wild. Has a valuable, prized cockatrice as his pet.</t>
    </r>
  </si>
  <si>
    <r>
      <t>67</t>
    </r>
    <r>
      <rPr>
        <sz val="7"/>
        <color rgb="FF000000"/>
        <rFont val="Times New Roman"/>
        <family val="1"/>
        <charset val="204"/>
      </rPr>
      <t xml:space="preserve">      </t>
    </r>
    <r>
      <rPr>
        <sz val="9"/>
        <color rgb="FF000000"/>
        <rFont val="Arial"/>
        <family val="2"/>
        <charset val="204"/>
      </rPr>
      <t>Stumble upon a small family of Faerie Dragons.</t>
    </r>
  </si>
  <si>
    <r>
      <t>68</t>
    </r>
    <r>
      <rPr>
        <sz val="7"/>
        <color rgb="FF000000"/>
        <rFont val="Times New Roman"/>
        <family val="1"/>
        <charset val="204"/>
      </rPr>
      <t xml:space="preserve">      </t>
    </r>
    <r>
      <rPr>
        <sz val="9"/>
        <color theme="1"/>
        <rFont val="Arial"/>
        <family val="2"/>
        <charset val="204"/>
      </rPr>
      <t>A mysterious snowstorm blows through. A powerful gnoll shaman is controlling the weather from a nearby location.</t>
    </r>
  </si>
  <si>
    <r>
      <t>69</t>
    </r>
    <r>
      <rPr>
        <sz val="7"/>
        <color rgb="FF000000"/>
        <rFont val="Times New Roman"/>
        <family val="1"/>
        <charset val="204"/>
      </rPr>
      <t xml:space="preserve">      </t>
    </r>
    <r>
      <rPr>
        <sz val="9"/>
        <color rgb="FF000000"/>
        <rFont val="Arial"/>
        <family val="2"/>
        <charset val="204"/>
      </rPr>
      <t>Easy Monster Encounter [Avoidable].</t>
    </r>
  </si>
  <si>
    <r>
      <t>70</t>
    </r>
    <r>
      <rPr>
        <sz val="7"/>
        <color rgb="FF000000"/>
        <rFont val="Times New Roman"/>
        <family val="1"/>
        <charset val="204"/>
      </rPr>
      <t xml:space="preserve">      </t>
    </r>
    <r>
      <rPr>
        <sz val="9"/>
        <color theme="1"/>
        <rFont val="Arial"/>
        <family val="2"/>
        <charset val="204"/>
      </rPr>
      <t>Nearby bog infested with zombies. Bloodied man runs up to the party asking them to save his companions.</t>
    </r>
  </si>
  <si>
    <r>
      <t>71</t>
    </r>
    <r>
      <rPr>
        <sz val="7"/>
        <color rgb="FF000000"/>
        <rFont val="Times New Roman"/>
        <family val="1"/>
        <charset val="204"/>
      </rPr>
      <t xml:space="preserve">      </t>
    </r>
    <r>
      <rPr>
        <sz val="9"/>
        <color rgb="FF000000"/>
        <rFont val="Arial"/>
        <family val="2"/>
        <charset val="204"/>
      </rPr>
      <t xml:space="preserve">Find a strange stone. History/Arcana check will find it is a </t>
    </r>
    <r>
      <rPr>
        <sz val="9.5"/>
        <color rgb="FF000000"/>
        <rFont val="Times New Roman"/>
        <family val="1"/>
        <charset val="204"/>
      </rPr>
      <t>"</t>
    </r>
    <r>
      <rPr>
        <sz val="9"/>
        <color rgb="FF000000"/>
        <rFont val="Arial"/>
        <family val="2"/>
        <charset val="204"/>
      </rPr>
      <t>Blight Stone</t>
    </r>
    <r>
      <rPr>
        <sz val="9.5"/>
        <color rgb="FF000000"/>
        <rFont val="Times New Roman"/>
        <family val="1"/>
        <charset val="204"/>
      </rPr>
      <t>"</t>
    </r>
    <r>
      <rPr>
        <sz val="9"/>
        <color rgb="FF000000"/>
        <rFont val="Arial"/>
        <family val="2"/>
        <charset val="204"/>
      </rPr>
      <t>. Best be careful.</t>
    </r>
  </si>
  <si>
    <r>
      <t>72</t>
    </r>
    <r>
      <rPr>
        <sz val="7"/>
        <color rgb="FF000000"/>
        <rFont val="Times New Roman"/>
        <family val="1"/>
        <charset val="204"/>
      </rPr>
      <t xml:space="preserve">      </t>
    </r>
    <r>
      <rPr>
        <sz val="9"/>
        <color theme="1"/>
        <rFont val="Arial"/>
        <family val="2"/>
        <charset val="204"/>
      </rPr>
      <t>Spot an exotic animal (A noble stag wearing gilded armor, a panther with a strange red pattern).</t>
    </r>
  </si>
  <si>
    <r>
      <t>73</t>
    </r>
    <r>
      <rPr>
        <sz val="7"/>
        <color rgb="FF000000"/>
        <rFont val="Times New Roman"/>
        <family val="1"/>
        <charset val="204"/>
      </rPr>
      <t xml:space="preserve">      </t>
    </r>
    <r>
      <rPr>
        <sz val="9"/>
        <color rgb="FF000000"/>
        <rFont val="Arial"/>
        <family val="2"/>
        <charset val="204"/>
      </rPr>
      <t>Stumble upon a gnoll tribe preparing a massive bonfire to sacrifice locally kidnapped citizens to Yeenoghu.</t>
    </r>
  </si>
  <si>
    <r>
      <t>74</t>
    </r>
    <r>
      <rPr>
        <sz val="7"/>
        <color rgb="FF000000"/>
        <rFont val="Times New Roman"/>
        <family val="1"/>
        <charset val="204"/>
      </rPr>
      <t xml:space="preserve">      </t>
    </r>
    <r>
      <rPr>
        <sz val="9"/>
        <color theme="1"/>
        <rFont val="Arial"/>
        <family val="2"/>
        <charset val="204"/>
      </rPr>
      <t>Party hears beautiful singing. Local peasant woman who is forbidden to sing practices out here.</t>
    </r>
  </si>
  <si>
    <r>
      <t>76</t>
    </r>
    <r>
      <rPr>
        <sz val="7"/>
        <color rgb="FF000000"/>
        <rFont val="Times New Roman"/>
        <family val="1"/>
        <charset val="204"/>
      </rPr>
      <t xml:space="preserve">      </t>
    </r>
    <r>
      <rPr>
        <sz val="9"/>
        <color theme="1"/>
        <rFont val="Arial"/>
        <family val="2"/>
        <charset val="204"/>
      </rPr>
      <t>Party finds evidence of a unicorn nearby.</t>
    </r>
  </si>
  <si>
    <r>
      <t>77</t>
    </r>
    <r>
      <rPr>
        <sz val="7"/>
        <color rgb="FF000000"/>
        <rFont val="Times New Roman"/>
        <family val="1"/>
        <charset val="204"/>
      </rPr>
      <t xml:space="preserve">      </t>
    </r>
    <r>
      <rPr>
        <sz val="9"/>
        <color rgb="FF000000"/>
        <rFont val="Arial"/>
        <family val="2"/>
        <charset val="204"/>
      </rPr>
      <t>Find a massive stash of fake gold coins. Some are clearly wooden but others are decent counterfeits.</t>
    </r>
  </si>
  <si>
    <r>
      <t>78</t>
    </r>
    <r>
      <rPr>
        <sz val="7"/>
        <color rgb="FF000000"/>
        <rFont val="Times New Roman"/>
        <family val="1"/>
        <charset val="204"/>
      </rPr>
      <t xml:space="preserve">       </t>
    </r>
    <r>
      <rPr>
        <sz val="9"/>
        <color rgb="FF000000"/>
        <rFont val="Arial"/>
        <family val="2"/>
        <charset val="204"/>
      </rPr>
      <t>Find evidence of a Roc nest nearby. Three eggs within.</t>
    </r>
  </si>
  <si>
    <r>
      <t>80</t>
    </r>
    <r>
      <rPr>
        <sz val="7"/>
        <color rgb="FF000000"/>
        <rFont val="Times New Roman"/>
        <family val="1"/>
        <charset val="204"/>
      </rPr>
      <t xml:space="preserve">       </t>
    </r>
    <r>
      <rPr>
        <sz val="9"/>
        <color rgb="FF000000"/>
        <rFont val="Arial"/>
        <family val="2"/>
        <charset val="204"/>
      </rPr>
      <t>Find a pool of blood in the middle of the path with a large, still pulsing heart at its center.</t>
    </r>
  </si>
  <si>
    <r>
      <t>81</t>
    </r>
    <r>
      <rPr>
        <sz val="7"/>
        <color rgb="FF000000"/>
        <rFont val="Times New Roman"/>
        <family val="1"/>
        <charset val="204"/>
      </rPr>
      <t xml:space="preserve">       </t>
    </r>
    <r>
      <rPr>
        <sz val="9"/>
        <color theme="1"/>
        <rFont val="Arial"/>
        <family val="2"/>
        <charset val="204"/>
      </rPr>
      <t>Easy Monster Encounter [Avoidable].</t>
    </r>
  </si>
  <si>
    <r>
      <t>82</t>
    </r>
    <r>
      <rPr>
        <sz val="7"/>
        <color rgb="FF000000"/>
        <rFont val="Times New Roman"/>
        <family val="1"/>
        <charset val="204"/>
      </rPr>
      <t xml:space="preserve">       </t>
    </r>
    <r>
      <rPr>
        <sz val="9"/>
        <color rgb="FF000000"/>
        <rFont val="Arial"/>
        <family val="2"/>
        <charset val="204"/>
      </rPr>
      <t>Hard Monster Encounter.</t>
    </r>
  </si>
  <si>
    <r>
      <t>83</t>
    </r>
    <r>
      <rPr>
        <sz val="7"/>
        <color rgb="FF000000"/>
        <rFont val="Times New Roman"/>
        <family val="1"/>
        <charset val="204"/>
      </rPr>
      <t xml:space="preserve">       </t>
    </r>
    <r>
      <rPr>
        <sz val="9"/>
        <color theme="1"/>
        <rFont val="Arial"/>
        <family val="2"/>
        <charset val="204"/>
      </rPr>
      <t>Find evidence of a nearby lizardfolk encampment.</t>
    </r>
  </si>
  <si>
    <r>
      <t>84</t>
    </r>
    <r>
      <rPr>
        <sz val="7"/>
        <color rgb="FF000000"/>
        <rFont val="Times New Roman"/>
        <family val="1"/>
        <charset val="204"/>
      </rPr>
      <t xml:space="preserve">       </t>
    </r>
    <r>
      <rPr>
        <sz val="9"/>
        <color rgb="FF000000"/>
        <rFont val="Arial"/>
        <family val="2"/>
        <charset val="204"/>
      </rPr>
      <t>Party discovers a potential pet (A colorful peacock, a large curious rabbit, a friendly owl).</t>
    </r>
  </si>
  <si>
    <r>
      <t>85</t>
    </r>
    <r>
      <rPr>
        <sz val="7"/>
        <color rgb="FF000000"/>
        <rFont val="Times New Roman"/>
        <family val="1"/>
        <charset val="204"/>
      </rPr>
      <t xml:space="preserve">       </t>
    </r>
    <r>
      <rPr>
        <sz val="9"/>
        <color theme="1"/>
        <rFont val="Arial"/>
        <family val="2"/>
        <charset val="204"/>
      </rPr>
      <t>Medium Difficulty Monster Encounter.</t>
    </r>
  </si>
  <si>
    <r>
      <t>86</t>
    </r>
    <r>
      <rPr>
        <sz val="7"/>
        <color rgb="FF000000"/>
        <rFont val="Times New Roman"/>
        <family val="1"/>
        <charset val="204"/>
      </rPr>
      <t xml:space="preserve">       </t>
    </r>
    <r>
      <rPr>
        <sz val="9"/>
        <color rgb="FF000000"/>
        <rFont val="Arial"/>
        <family val="2"/>
        <charset val="204"/>
      </rPr>
      <t>Evidence of gemstone mine nearby.</t>
    </r>
  </si>
  <si>
    <r>
      <t>87</t>
    </r>
    <r>
      <rPr>
        <sz val="7"/>
        <color rgb="FF000000"/>
        <rFont val="Times New Roman"/>
        <family val="1"/>
        <charset val="204"/>
      </rPr>
      <t xml:space="preserve">       </t>
    </r>
    <r>
      <rPr>
        <sz val="9"/>
        <color theme="1"/>
        <rFont val="Arial"/>
        <family val="2"/>
        <charset val="204"/>
      </rPr>
      <t>Small village of Satyrs. Massive hedonists and will make requests for fragrant flowers, beautiful art, or lovely poems.</t>
    </r>
  </si>
  <si>
    <r>
      <t>88</t>
    </r>
    <r>
      <rPr>
        <sz val="7"/>
        <color rgb="FF000000"/>
        <rFont val="Times New Roman"/>
        <family val="1"/>
        <charset val="204"/>
      </rPr>
      <t xml:space="preserve">       </t>
    </r>
    <r>
      <rPr>
        <sz val="9"/>
        <color rgb="FF000000"/>
        <rFont val="Arial"/>
        <family val="2"/>
        <charset val="204"/>
      </rPr>
      <t>Find a small hedron is found on the ground. A perfect eight-sided</t>
    </r>
  </si>
  <si>
    <t>structure a foot high and a four inches wide.</t>
  </si>
  <si>
    <r>
      <t>89</t>
    </r>
    <r>
      <rPr>
        <sz val="7"/>
        <color rgb="FF000000"/>
        <rFont val="Times New Roman"/>
        <family val="1"/>
        <charset val="204"/>
      </rPr>
      <t xml:space="preserve">       </t>
    </r>
    <r>
      <rPr>
        <sz val="9"/>
        <color theme="1"/>
        <rFont val="Arial"/>
        <family val="2"/>
        <charset val="204"/>
      </rPr>
      <t>Spot a small band of goblins struggling with a stolen Wyvern egg.</t>
    </r>
  </si>
  <si>
    <r>
      <t>90</t>
    </r>
    <r>
      <rPr>
        <sz val="7"/>
        <color rgb="FF000000"/>
        <rFont val="Times New Roman"/>
        <family val="1"/>
        <charset val="204"/>
      </rPr>
      <t xml:space="preserve">       </t>
    </r>
    <r>
      <rPr>
        <sz val="9"/>
        <color rgb="FF000000"/>
        <rFont val="Arial"/>
        <family val="2"/>
        <charset val="204"/>
      </rPr>
      <t>Weapon rolled from the Random Item Enchantments table lays in</t>
    </r>
  </si>
  <si>
    <t>the middle of the path. (Good and bad attributes).</t>
  </si>
  <si>
    <r>
      <t>91</t>
    </r>
    <r>
      <rPr>
        <sz val="7"/>
        <color rgb="FF000000"/>
        <rFont val="Times New Roman"/>
        <family val="1"/>
        <charset val="204"/>
      </rPr>
      <t xml:space="preserve">       </t>
    </r>
    <r>
      <rPr>
        <sz val="9"/>
        <color theme="1"/>
        <rFont val="Arial"/>
        <family val="2"/>
        <charset val="204"/>
      </rPr>
      <t>Discover a random dungeon (From Section E).</t>
    </r>
  </si>
  <si>
    <r>
      <t>92</t>
    </r>
    <r>
      <rPr>
        <sz val="7"/>
        <color rgb="FF000000"/>
        <rFont val="Times New Roman"/>
        <family val="1"/>
        <charset val="204"/>
      </rPr>
      <t xml:space="preserve">       </t>
    </r>
    <r>
      <rPr>
        <sz val="9"/>
        <color rgb="FF000000"/>
        <rFont val="Arial"/>
        <family val="2"/>
        <charset val="204"/>
      </rPr>
      <t>Find a treasure map found in the dirt leading to a nearby area of interest.</t>
    </r>
  </si>
  <si>
    <r>
      <t>93</t>
    </r>
    <r>
      <rPr>
        <sz val="7"/>
        <color rgb="FF000000"/>
        <rFont val="Times New Roman"/>
        <family val="1"/>
        <charset val="204"/>
      </rPr>
      <t xml:space="preserve">       </t>
    </r>
    <r>
      <rPr>
        <sz val="9"/>
        <color theme="1"/>
        <rFont val="Arial"/>
        <family val="2"/>
        <charset val="204"/>
      </rPr>
      <t>An airship is seen soaring overhead. It is crewed by a group of bandits and has been harassing local villages.</t>
    </r>
  </si>
  <si>
    <r>
      <t>94</t>
    </r>
    <r>
      <rPr>
        <sz val="7"/>
        <color rgb="FF000000"/>
        <rFont val="Times New Roman"/>
        <family val="1"/>
        <charset val="204"/>
      </rPr>
      <t xml:space="preserve">       </t>
    </r>
    <r>
      <rPr>
        <sz val="9"/>
        <color rgb="FF000000"/>
        <rFont val="Arial"/>
        <family val="2"/>
        <charset val="204"/>
      </rPr>
      <t>Easy Monster Encounter [Avoidable]</t>
    </r>
  </si>
  <si>
    <r>
      <t>95</t>
    </r>
    <r>
      <rPr>
        <sz val="7"/>
        <color rgb="FF000000"/>
        <rFont val="Times New Roman"/>
        <family val="1"/>
        <charset val="204"/>
      </rPr>
      <t xml:space="preserve">       </t>
    </r>
    <r>
      <rPr>
        <sz val="9"/>
        <color theme="1"/>
        <rFont val="Arial"/>
        <family val="2"/>
        <charset val="204"/>
      </rPr>
      <t>Medium Difficulty Monster Encounter.</t>
    </r>
  </si>
  <si>
    <r>
      <t>96</t>
    </r>
    <r>
      <rPr>
        <sz val="7"/>
        <color rgb="FF000000"/>
        <rFont val="Times New Roman"/>
        <family val="1"/>
        <charset val="204"/>
      </rPr>
      <t xml:space="preserve">       </t>
    </r>
    <r>
      <rPr>
        <sz val="9"/>
        <color rgb="FF000000"/>
        <rFont val="Arial"/>
        <family val="2"/>
        <charset val="204"/>
      </rPr>
      <t>Find a cultist summoning circle. Looks to have been recently used and lingering magics are still detectable.</t>
    </r>
  </si>
  <si>
    <r>
      <t>97</t>
    </r>
    <r>
      <rPr>
        <sz val="7"/>
        <color rgb="FF000000"/>
        <rFont val="Times New Roman"/>
        <family val="1"/>
        <charset val="204"/>
      </rPr>
      <t xml:space="preserve">       </t>
    </r>
    <r>
      <rPr>
        <sz val="9"/>
        <color theme="1"/>
        <rFont val="Arial"/>
        <family val="2"/>
        <charset val="204"/>
      </rPr>
      <t>Hard Monster Encounter.</t>
    </r>
  </si>
  <si>
    <r>
      <t>98</t>
    </r>
    <r>
      <rPr>
        <sz val="7"/>
        <color rgb="FF000000"/>
        <rFont val="Times New Roman"/>
        <family val="1"/>
        <charset val="204"/>
      </rPr>
      <t xml:space="preserve">       </t>
    </r>
    <r>
      <rPr>
        <sz val="9"/>
        <color rgb="FF000000"/>
        <rFont val="Arial"/>
        <family val="2"/>
        <charset val="204"/>
      </rPr>
      <t>You find a young woman lost in the forest. Tells you her family is wealthy. Actually a Doppelganger.</t>
    </r>
  </si>
  <si>
    <r>
      <t>99</t>
    </r>
    <r>
      <rPr>
        <sz val="7"/>
        <color rgb="FF000000"/>
        <rFont val="Times New Roman"/>
        <family val="1"/>
        <charset val="204"/>
      </rPr>
      <t xml:space="preserve">       </t>
    </r>
    <r>
      <rPr>
        <sz val="9"/>
        <color theme="1"/>
        <rFont val="Arial"/>
        <family val="2"/>
        <charset val="204"/>
      </rPr>
      <t>Incredibly Difficult Monster Encounter!</t>
    </r>
  </si>
  <si>
    <r>
      <t>100</t>
    </r>
    <r>
      <rPr>
        <sz val="7"/>
        <color rgb="FF000000"/>
        <rFont val="Times New Roman"/>
        <family val="1"/>
        <charset val="204"/>
      </rPr>
      <t xml:space="preserve">     </t>
    </r>
    <r>
      <rPr>
        <sz val="9"/>
        <color rgb="FF000000"/>
        <rFont val="Arial"/>
        <family val="2"/>
        <charset val="204"/>
      </rPr>
      <t>Discovere a massive ruined city/dungeon [Large dungeon + valuable treasure].</t>
    </r>
  </si>
  <si>
    <t>Blink Dog</t>
  </si>
  <si>
    <t>Bothii</t>
  </si>
  <si>
    <t>Deep Crow</t>
  </si>
  <si>
    <t>None</t>
  </si>
  <si>
    <t>Druidic</t>
  </si>
  <si>
    <t>Secret</t>
  </si>
  <si>
    <t>Minotaur</t>
  </si>
  <si>
    <t>Giant Elk</t>
  </si>
  <si>
    <t>Giant Owl</t>
  </si>
  <si>
    <t>Gith</t>
  </si>
  <si>
    <t>Tir'su</t>
  </si>
  <si>
    <t>Guran</t>
  </si>
  <si>
    <t>Hook Horror</t>
  </si>
  <si>
    <t>Ice Toad</t>
  </si>
  <si>
    <t>Kruthik</t>
  </si>
  <si>
    <t>Merfolk</t>
  </si>
  <si>
    <t>Olman</t>
  </si>
  <si>
    <t>Rashemi</t>
  </si>
  <si>
    <t>Riedran</t>
  </si>
  <si>
    <t>Roushoum</t>
  </si>
  <si>
    <t>Sphinx</t>
  </si>
  <si>
    <t>Tlincalli</t>
  </si>
  <si>
    <t>Umber Hulk</t>
  </si>
  <si>
    <t>Vedalken</t>
  </si>
  <si>
    <t>Vegepygmy</t>
  </si>
  <si>
    <t>Winter Wolf</t>
  </si>
  <si>
    <t>Worg</t>
  </si>
  <si>
    <t>Yeti</t>
  </si>
  <si>
    <t>Yikaria</t>
  </si>
  <si>
    <t>Languge</t>
  </si>
  <si>
    <t>script</t>
  </si>
  <si>
    <r>
      <t>6d6 × 10</t>
    </r>
    <r>
      <rPr>
        <sz val="11"/>
        <color theme="1"/>
        <rFont val="Segoe UI"/>
        <family val="2"/>
        <charset val="204"/>
      </rPr>
      <t> feet</t>
    </r>
  </si>
  <si>
    <r>
      <t>2d8 × 10</t>
    </r>
    <r>
      <rPr>
        <sz val="11"/>
        <color theme="1"/>
        <rFont val="Segoe UI"/>
        <family val="2"/>
        <charset val="204"/>
      </rPr>
      <t> feet</t>
    </r>
  </si>
  <si>
    <r>
      <t>2d10 × 10</t>
    </r>
    <r>
      <rPr>
        <sz val="11"/>
        <color theme="1"/>
        <rFont val="Segoe UI"/>
        <family val="2"/>
        <charset val="204"/>
      </rPr>
      <t> feet</t>
    </r>
  </si>
  <si>
    <r>
      <t>2d6 × 10</t>
    </r>
    <r>
      <rPr>
        <sz val="11"/>
        <color theme="1"/>
        <rFont val="Segoe UI"/>
        <family val="2"/>
        <charset val="204"/>
      </rPr>
      <t> feet</t>
    </r>
  </si>
  <si>
    <r>
      <t>4d10 × 10</t>
    </r>
    <r>
      <rPr>
        <sz val="11"/>
        <color theme="1"/>
        <rFont val="Segoe UI"/>
        <family val="2"/>
        <charset val="204"/>
      </rPr>
      <t> feet</t>
    </r>
  </si>
  <si>
    <r>
      <t>2d6 × 5</t>
    </r>
    <r>
      <rPr>
        <sz val="11"/>
        <color theme="1"/>
        <rFont val="Segoe UI"/>
        <family val="2"/>
        <charset val="204"/>
      </rPr>
      <t> feet</t>
    </r>
  </si>
  <si>
    <r>
      <t>2d6 × 50</t>
    </r>
    <r>
      <rPr>
        <sz val="11"/>
        <color theme="1"/>
        <rFont val="Segoe UI"/>
        <family val="2"/>
        <charset val="204"/>
      </rPr>
      <t> feet</t>
    </r>
  </si>
  <si>
    <t>Beginning</t>
  </si>
  <si>
    <t>Middle</t>
  </si>
  <si>
    <t>bar</t>
  </si>
  <si>
    <t>ched</t>
  </si>
  <si>
    <t>dell</t>
  </si>
  <si>
    <t>far</t>
  </si>
  <si>
    <t>gran</t>
  </si>
  <si>
    <t>hal</t>
  </si>
  <si>
    <t>jen</t>
  </si>
  <si>
    <t>kel</t>
  </si>
  <si>
    <t>lim</t>
  </si>
  <si>
    <t>mor</t>
  </si>
  <si>
    <t>net</t>
  </si>
  <si>
    <t>penn</t>
  </si>
  <si>
    <t>quil</t>
  </si>
  <si>
    <t>rond</t>
  </si>
  <si>
    <t>sark</t>
  </si>
  <si>
    <t>shen</t>
  </si>
  <si>
    <t>tur</t>
  </si>
  <si>
    <t>vash</t>
  </si>
  <si>
    <t>yor</t>
  </si>
  <si>
    <t>zen</t>
  </si>
  <si>
    <t>End</t>
  </si>
  <si>
    <t>Quick Finds</t>
  </si>
  <si>
    <t>Artwork</t>
  </si>
  <si>
    <t>Body</t>
  </si>
  <si>
    <t>Food or drink</t>
  </si>
  <si>
    <t>Jewelery</t>
  </si>
  <si>
    <t>Letter</t>
  </si>
  <si>
    <t>Magic herbs</t>
  </si>
  <si>
    <t>Map</t>
  </si>
  <si>
    <t>Monster parts</t>
  </si>
  <si>
    <t>Secret message</t>
  </si>
  <si>
    <t>Signet or insignia</t>
  </si>
  <si>
    <t>Something happens!</t>
  </si>
  <si>
    <t>Event</t>
  </si>
  <si>
    <t>A door opens.</t>
  </si>
  <si>
    <t>A fire starts.</t>
  </si>
  <si>
    <t>A meter shoots across the sky.</t>
  </si>
  <si>
    <t>A monster appears.</t>
  </si>
  <si>
    <t>A screech pierces the air.</t>
  </si>
  <si>
    <t>A storm begins.</t>
  </si>
  <si>
    <t>A strange star appears in the sky.</t>
  </si>
  <si>
    <t>A string gust oif wind blows through.</t>
  </si>
  <si>
    <t>A tremor shakes the ground.</t>
  </si>
  <si>
    <t>Someone experiences déjà vu.</t>
  </si>
  <si>
    <t>Someone gets angry.</t>
  </si>
  <si>
    <t>Someone glimpses the future.</t>
  </si>
  <si>
    <t>Someone has a sense of foreboding.</t>
  </si>
  <si>
    <t>Someone has to go to the bathroom.</t>
  </si>
  <si>
    <t>Something spills or falls to the ground.</t>
  </si>
  <si>
    <t>Something isn't where it's supposed to be.</t>
  </si>
  <si>
    <t>The lights go out.</t>
  </si>
  <si>
    <t>The sun comes out.</t>
  </si>
  <si>
    <t>There's a foul smell in the air.</t>
  </si>
  <si>
    <t>Unexplained magic occurs.</t>
  </si>
  <si>
    <t>Orc Trophies</t>
  </si>
  <si>
    <t>Trophy</t>
  </si>
  <si>
    <t>1d12 elf ears</t>
  </si>
  <si>
    <t>1d4 dwarf beards</t>
  </si>
  <si>
    <t>1d6 human heads</t>
  </si>
  <si>
    <t>Skulls and bones</t>
  </si>
  <si>
    <t>Cave bear paw</t>
  </si>
  <si>
    <t>1d20 severed fingers</t>
  </si>
  <si>
    <t>1d8 eyeballs</t>
  </si>
  <si>
    <t>Flayed elf skin</t>
  </si>
  <si>
    <t>Dire wolf hide</t>
  </si>
  <si>
    <t>Random trinket*</t>
  </si>
  <si>
    <t>1st rank: Warlord</t>
  </si>
  <si>
    <t>5th rank: Spear</t>
  </si>
  <si>
    <t>2nd rank: General</t>
  </si>
  <si>
    <t>6th rank: Fist</t>
  </si>
  <si>
    <t>3rd rank: Captain</t>
  </si>
  <si>
    <t>7th rank: Soldier</t>
  </si>
  <si>
    <t>4th rank: Fatal Axe</t>
  </si>
  <si>
    <t>Orc Male Names</t>
  </si>
  <si>
    <t>Grutok</t>
  </si>
  <si>
    <t>Lortar</t>
  </si>
  <si>
    <t>Abzug</t>
  </si>
  <si>
    <t>Shugog</t>
  </si>
  <si>
    <t>Urzul</t>
  </si>
  <si>
    <t>Ruhk</t>
  </si>
  <si>
    <t>Mobad</t>
  </si>
  <si>
    <t>Shamog</t>
  </si>
  <si>
    <t>Mugrub</t>
  </si>
  <si>
    <t>Bajok</t>
  </si>
  <si>
    <t>Rhorog</t>
  </si>
  <si>
    <t>Jahrukk</t>
  </si>
  <si>
    <t>Orc Female Names</t>
  </si>
  <si>
    <t>Kansif</t>
  </si>
  <si>
    <t>Ownka</t>
  </si>
  <si>
    <t>Emen</t>
  </si>
  <si>
    <t>Sutha</t>
  </si>
  <si>
    <t>Myev</t>
  </si>
  <si>
    <t>Neega</t>
  </si>
  <si>
    <t>Baggi</t>
  </si>
  <si>
    <t>Shautha</t>
  </si>
  <si>
    <t>Ovak</t>
  </si>
  <si>
    <t>Vola</t>
  </si>
  <si>
    <t>Engong</t>
  </si>
  <si>
    <t>Volen</t>
  </si>
  <si>
    <t>Orc Epithets</t>
  </si>
  <si>
    <t>Epithet</t>
  </si>
  <si>
    <t>The Filthy</t>
  </si>
  <si>
    <t>Skull Cleaver</t>
  </si>
  <si>
    <t>Eye Gouger</t>
  </si>
  <si>
    <t>Iron Tusk</t>
  </si>
  <si>
    <t>Skin Flayer</t>
  </si>
  <si>
    <t>Bone Crusher</t>
  </si>
  <si>
    <t>Flesh Ripper</t>
  </si>
  <si>
    <t>Doom Hammer</t>
  </si>
  <si>
    <t>Elf Butcher</t>
  </si>
  <si>
    <t>Spine Snapper</t>
  </si>
  <si>
    <t>Death Spear</t>
  </si>
  <si>
    <t>The Brutal</t>
  </si>
  <si>
    <t>Height and Weight</t>
  </si>
  <si>
    <t>VGM</t>
  </si>
  <si>
    <t>Race</t>
  </si>
  <si>
    <t>Base Height</t>
  </si>
  <si>
    <t>Base Weight</t>
  </si>
  <si>
    <t>Height Modifier</t>
  </si>
  <si>
    <t>Weight Modifier</t>
  </si>
  <si>
    <t>Aasimar</t>
  </si>
  <si>
    <t>4'8"</t>
  </si>
  <si>
    <t>110 lb.</t>
  </si>
  <si>
    <r>
      <t>+</t>
    </r>
    <r>
      <rPr>
        <sz val="11"/>
        <color rgb="FF7DB6E8"/>
        <rFont val="Segoe UI"/>
        <family val="2"/>
        <charset val="204"/>
      </rPr>
      <t>2d10</t>
    </r>
  </si>
  <si>
    <r>
      <t>× (</t>
    </r>
    <r>
      <rPr>
        <sz val="11"/>
        <color rgb="FF7DB6E8"/>
        <rFont val="Segoe UI"/>
        <family val="2"/>
        <charset val="204"/>
      </rPr>
      <t>2d4</t>
    </r>
    <r>
      <rPr>
        <sz val="11"/>
        <color theme="1"/>
        <rFont val="Segoe UI"/>
        <family val="2"/>
        <charset val="204"/>
      </rPr>
      <t>) lb.</t>
    </r>
  </si>
  <si>
    <t>Bugbear</t>
  </si>
  <si>
    <t>6'0"</t>
  </si>
  <si>
    <t>200 lb.</t>
  </si>
  <si>
    <r>
      <t>+</t>
    </r>
    <r>
      <rPr>
        <sz val="11"/>
        <color rgb="FF7DB6E8"/>
        <rFont val="Segoe UI"/>
        <family val="2"/>
        <charset val="204"/>
      </rPr>
      <t>2d12</t>
    </r>
  </si>
  <si>
    <r>
      <t>× (</t>
    </r>
    <r>
      <rPr>
        <sz val="11"/>
        <color rgb="FF7DB6E8"/>
        <rFont val="Segoe UI"/>
        <family val="2"/>
        <charset val="204"/>
      </rPr>
      <t>2d6</t>
    </r>
    <r>
      <rPr>
        <sz val="11"/>
        <color theme="1"/>
        <rFont val="Segoe UI"/>
        <family val="2"/>
        <charset val="204"/>
      </rPr>
      <t>) lb.</t>
    </r>
  </si>
  <si>
    <t>Firbolg</t>
  </si>
  <si>
    <t>6'2"</t>
  </si>
  <si>
    <t>175 lb.</t>
  </si>
  <si>
    <t>3'5"</t>
  </si>
  <si>
    <t>35 lb.</t>
  </si>
  <si>
    <r>
      <t>+</t>
    </r>
    <r>
      <rPr>
        <sz val="11"/>
        <color rgb="FF7DB6E8"/>
        <rFont val="Segoe UI"/>
        <family val="2"/>
        <charset val="204"/>
      </rPr>
      <t>2d4</t>
    </r>
  </si>
  <si>
    <t>× 1 lb.</t>
  </si>
  <si>
    <t>Goliath</t>
  </si>
  <si>
    <t>Hobgoblin</t>
  </si>
  <si>
    <t>Kenku</t>
  </si>
  <si>
    <t>4'4"</t>
  </si>
  <si>
    <t>50 lb.</t>
  </si>
  <si>
    <r>
      <t>+</t>
    </r>
    <r>
      <rPr>
        <sz val="11"/>
        <color rgb="FF7DB6E8"/>
        <rFont val="Segoe UI"/>
        <family val="2"/>
        <charset val="204"/>
      </rPr>
      <t>2d8</t>
    </r>
  </si>
  <si>
    <r>
      <t>× (</t>
    </r>
    <r>
      <rPr>
        <sz val="11"/>
        <color rgb="FF7DB6E8"/>
        <rFont val="Segoe UI"/>
        <family val="2"/>
        <charset val="204"/>
      </rPr>
      <t>1d6</t>
    </r>
    <r>
      <rPr>
        <sz val="11"/>
        <color theme="1"/>
        <rFont val="Segoe UI"/>
        <family val="2"/>
        <charset val="204"/>
      </rPr>
      <t>) lb.</t>
    </r>
  </si>
  <si>
    <t>2'1"</t>
  </si>
  <si>
    <t>25 lb.</t>
  </si>
  <si>
    <t>Lizardfolk</t>
  </si>
  <si>
    <t>4'9"</t>
  </si>
  <si>
    <t>120 lb.</t>
  </si>
  <si>
    <t>5'4"</t>
  </si>
  <si>
    <t>Tabaxi</t>
  </si>
  <si>
    <t>4'10"</t>
  </si>
  <si>
    <t>90 lb.</t>
  </si>
  <si>
    <t>Triton</t>
  </si>
  <si>
    <t>4'6"</t>
  </si>
  <si>
    <t>Yuan-ti Pureblood</t>
  </si>
  <si>
    <t>Status Symbols</t>
  </si>
  <si>
    <t>Status Symbol</t>
  </si>
  <si>
    <t>Earrings and notches in an ear</t>
  </si>
  <si>
    <t>Rib bones tied into hair</t>
  </si>
  <si>
    <t>A belt made from raccoon pelts</t>
  </si>
  <si>
    <t>A gnome's boot used as a hat</t>
  </si>
  <si>
    <t>A pouch of toenail clippings from an allied ogre</t>
  </si>
  <si>
    <t>A frog kept in a jar</t>
  </si>
  <si>
    <t>Fragile helmets made from axebeak eggs</t>
  </si>
  <si>
    <t>Nose rings</t>
  </si>
  <si>
    <t>Painted or stained hands</t>
  </si>
  <si>
    <t>Bugs kept in a bag for snacking</t>
  </si>
  <si>
    <t>War cry tattooed on chest</t>
  </si>
  <si>
    <t>Shields made from ankheg chitin</t>
  </si>
  <si>
    <t>Bracelet made of pieces of goblins turned to stone</t>
  </si>
  <si>
    <t>Special breed of rat kept as pet</t>
  </si>
  <si>
    <t>Teeth pulled out in certain places</t>
  </si>
  <si>
    <t>Owlbear-feather cloaks</t>
  </si>
  <si>
    <t>Scars from lashings</t>
  </si>
  <si>
    <t>Orc-tusk lip piercings</t>
  </si>
  <si>
    <t>Umbrellas made from dead darkmantles</t>
  </si>
  <si>
    <t>Cloaks made of scraps from an elven tapestry</t>
  </si>
  <si>
    <t>11    The party finds a large herd of elk wandering through the area. They can be quite dangerous if provoked, but if captured they can be sold for profit and their meat is delicious when harvested. If the party tries to capture too many, predators may approach to hunt.</t>
  </si>
  <si>
    <t>12    Your players find a massive arch of stone and ice that extends over a hundred feet into the air. There is evidence of multiple efforts to climb to the top, but none appear to have been successful thus far. A magic item awaits at the top of this structure with a congratulatory note from a mysterious wizard.</t>
  </si>
  <si>
    <t>13    Hard Monster Encounter</t>
  </si>
  <si>
    <t>14    Growing up out of the ice and snow is a massive tree. It is the only tree within miles, but it seems to be thriving even in this hostile environment. Intelligence (Arcana) checks reveal that this is part of a teleportation network.</t>
  </si>
  <si>
    <t>15    The party finds a small village of perhaps a dozen folk on the edge of a frozen lake. It is an ice fishing community and they are doing quite well for themselves. Perhaps they have a quest for our heroes or maybe they offer respite from the harsh weather . . . if the price is right. There are rumors of a great treasure waiting at the bottom of the lake.</t>
  </si>
  <si>
    <t>16    The party finds the remains of an ancient outpost. There are signs someone has been lurking around recently. Inside is a group of bandits that are wanted for crimes in a nearby city - Dead or Alive.</t>
  </si>
  <si>
    <t>17    Hard Monster Encounter</t>
  </si>
  <si>
    <t>18    The day's weather is particularly brutal. With windchill it is well below freezing. Continuing to travel on this day is quite dangerous. The party will need to use the supplies they have on hand and the environment to create shelter or be subjected to periodic Constitution saving throws. Failing one of these saves results in a level of exhaustion.</t>
  </si>
  <si>
    <t>19    A dazzling display of lights dance across the night sky. These represent nearly every color in the spectrum. An Intelligence (History) check reveals that many see these lights as a good omen of things to come and will perform elaborate rituals all through the night when they appear.</t>
  </si>
  <si>
    <t>20    The party hears the sounds of bells in the distance. If they follow these bells, they find a large overturned red sleigh with a bag filled with goods pouring out of it. On the ground next to the sleigh is a fluffy red suit with the name Nicholas sewn into the collar. This sack functions as a bag of holding. Someone wearing the red suit can reach into the bag as an action and pull out the toy perfect for the person they are currently looking at, but can only retrieve one toy per year per person. If the person being looked at is evil in nature, a piece of coal is retrieved instead.</t>
  </si>
  <si>
    <t>d10 Arctic Combat Considerations</t>
  </si>
  <si>
    <t>1      The battle takes place atop a frozen lake. If a creature stands on a single space for too long or if multiple creatures are grouped up in a small space, the ice will break and drop the creatures into the freezing water below.</t>
  </si>
  <si>
    <t>2      There are large boulders scattered around the area that can be used as cover. The area directly around these boulders is covered in deeper snow that makes it difficult terrain.</t>
  </si>
  <si>
    <t>3      There are scattered patches of exposed ice throughout the battlefield. Whenever a creature not native to this environment steps onto one of these patches for the first time on a turn, they must succeed on a DC 13 Dexterity saving throw or fall prone.</t>
  </si>
  <si>
    <t>4      Half of the enemies that are to participate in this encounter enter combat 2 turns later than the others. These creatures are hidden beneath the snow or hiding behind the snow drifts. Increase the difficulty of the encounter slightly to compensate for this delay.</t>
  </si>
  <si>
    <t>5      This portion of the arctic is crowded with dense pine trees that provide exceptional cover for both the players and the enemy. A fallen tree divides the center of the battlefield and creatures must use half of their movement to climb over it.</t>
  </si>
  <si>
    <t>6      Just to the side of where the battle occurs is a thirty foot drop off. There is snow at the bottom of this cliff so creatures only take half the normal fall damage. Climbing back to the top required a DC 20 Athletics check if attempted with no equipment due to the ice on the rock.</t>
  </si>
  <si>
    <t>7      A 15 feet high, 10 feet wide wall of stone runs for nearly a 100 feet. The players will need to choose one side or the other. Some of the enemies will jump down from atop this cliff while the others will flank from the side the player's did not traverse.</t>
  </si>
  <si>
    <t>8      There is a large stone archway that extends over the party's path when they are attacked. Loud noise and vibrations will cause large blocks of snow and large icicles to drop onto the creatures below.</t>
  </si>
  <si>
    <t>9      The combat takes place on the side of a long, fairly steep hill. Whenever a creature is pushed or knocked prone, it must succeed on a DC 13 Dexterity saving throw or slide 1d4x10 feet down the hill.</t>
  </si>
  <si>
    <t>A large chasm splits the battlefield in two. It is over 100 feet long and 15 feet across, but fortunately there is a large tree that has fallen over the gap and allows for crossings to occur, though they will need to succeed on a DC 10 Acrobatics check to do so successfully. Otherwise, they slide down into the chasm and take 6d6 fall damage.</t>
  </si>
  <si>
    <t>Deadly Monster Encounter</t>
  </si>
  <si>
    <t>Marching through the frozen terrain, one of your players trips and falls in a pile of snow, landing on a perfectly preserved body in the ice. This body is at least a century old and looks to have once been royalty. They have a beautiful silver necklace around their neck with a familiar symbol upon it.</t>
  </si>
  <si>
    <t>The party finds a lost winter wolf pup. It is friendly to the party, but if they decide to take the wolf along, the mother will be sure to hunt them down to retrieve her child.</t>
  </si>
  <si>
    <t>The party starts to find beautiful sculptures of ice depicting wondrous and deadly creatures. Following the tracks leading from one of these sculptures via Wisdom (Survival) checks leads them to the igloo of an elvish druid named Nakata who has lived out here for decades.</t>
  </si>
  <si>
    <t>Hard Monster Encounter</t>
  </si>
  <si>
    <t>One of the party members feels the ground beneath their feet shift uncomfortably. It suddenly becomes apparent that they are walking on a frozen lake and have nearly reached its center. They will need to move carefully or risk breaking through. They can use Dexterity (Acrobatics) to move carefully, but if that doesn't go well they will need to use Strength (Athletics) checks to outrun the crumbling ice.</t>
  </si>
  <si>
    <t>The party finds the remnants of a small village that looks to have been raided recently. Within the town are scattered coins and a few minor valuables left behind. Written in blood on one of the walls is the name of the group responsible for this slaughter.</t>
  </si>
  <si>
    <r>
      <t xml:space="preserve">The party finds the body of a recently deceased yeti. It looks to have been torn to pieces by some larger, even more powerful predator. They can choose to follow the trail of blood to the beast's lair if they are looking for a challenge. Make this a beast at least 2 CR over the party's average level, but also have the creature's body parts be worth a great deal of coin to reward them for their risk-taking. If you have a particularly large group, give it some basic attacks as Legendary Actions. </t>
    </r>
    <r>
      <rPr>
        <i/>
        <sz val="9"/>
        <color rgb="FF000000"/>
        <rFont val="Arial"/>
        <family val="2"/>
        <charset val="204"/>
      </rPr>
      <t>Emphasize the deadliness of this creature!</t>
    </r>
  </si>
  <si>
    <t>The party stumbles upon an ancient tomb. It is barely visible above the ice and snow and will need to be dug up if the party wishes to enter. Within the tomb are animated guardians and a few decaying books with lore of the area. Fill these books with plot hooks or world information - perhaps there is a magic item left behind with the owner as well.</t>
  </si>
  <si>
    <t>Arctic Random Encounters</t>
  </si>
  <si>
    <t>Coast Random Encounters</t>
  </si>
  <si>
    <t>1     Deadly Monster Encounter</t>
  </si>
  <si>
    <t>2     The party finds message in a bottle washed up upon the shore. Within is a plea from a shipwrecked crew that are stranded on a nearby island. If the party takes the time to rescue them, they are greatly rewarded.</t>
  </si>
  <si>
    <t>3     An obvious trail of shells leads from the beach off into the nearby forest. This trail continues for nearly a mile before finally coming to a tiny pool of water. At the center of this pool is a faintly glowing spiral fossil that is nearly a foot in diameter. There are legends of such a fossil awakening an ancient sea creature that only appears to those who are worthy when they are in need.</t>
  </si>
  <si>
    <t>4     A beautiful bird of paradise soars overhead and lands on a nearby tree. This bird performs an elaborate dance that sends off sparks of electricity. This bird has been gifted by the spark of a sorcerer and if shown a display of lightning will follow the party as a new companion.</t>
  </si>
  <si>
    <t>5     Hard Monster Encounter</t>
  </si>
  <si>
    <t>6     A massive sea turtle rests in the center of the beach, smashing itself against a nearby rocky outcropping. There is a harpoon pierced through the turtle's shell that it is clearly trying to remove. It will lash out at players that come close, but if they persist and help the turtle it will shake off the damaged portion of its shell. It falls to the ground and immediately turns to pearl. This shell fragment is worth a large quantity of gold.</t>
  </si>
  <si>
    <t>7     The party spots a bullywug scavenging the shores for “valuable” objects to prove its immense wealth. Upon seeing the players, it will attempt to trade the players for any shiny objects they are wearing. If the players refuse, he will run away to alert his tribe.</t>
  </si>
  <si>
    <t>8     The party finds a portion of land that only becomes exposed at low tide. It extends hundreds of feet out into the ocean via a ten foot wide path completely surrounded by water. At the end of this path is a 30 foot wide circle of sand with a trident impaled at the center. It is a magical trident and removing it from its location causes the pathway to immediately collapse with the party far from shore.</t>
  </si>
  <si>
    <t>9     Hard Monster Encounter</t>
  </si>
  <si>
    <t>10    There is a small fishing village along the coast. When the party arrives they see that some people are acting strange - they speak monotone, don't laugh or understand sarcasm, and seem to always be slowly moving their arms for no reason. These strange people have a parasitic leech latched onto their neck which is hidden by a thick seaweed “scarf’. Reward the party with fishing supplies, rations, and gratitude if they can help free these people.</t>
  </si>
  <si>
    <t>11    Your players come up on a gigantic conch shell, standing at nearly fifteen feet tall. There is a campfire out front and decorations throughout the area - clearly someone lives here but they are not home at the moment. It actually belongs to a hag and if the party takes any of her property she will hunt them down and curse the items they took.</t>
  </si>
  <si>
    <t>12    The players find a massive sand castle constructed on the beach. It is 15 feet wide and 10 feet high and is decorated with seashells and polished stones. If the party waits here the creator returns, a young boy whose family lives nearby. He builds the castle to escape from his abusive parents.</t>
  </si>
  <si>
    <t>14    Washed up on the shore is a stranded whale. It is still alive but cannot make its way back to the ocean. If the players can find a way to help the whale back to the water, it fires a geyser of water into the air and causes light rain to begin to fall in the entire area. As long asyour players are in this rain, they are under the effects of the Bless spell.</t>
  </si>
  <si>
    <t>15    On this day, a rather powerful storm rolls through the area. Massive waves crash against the shore at regular intervals, but when one of these waves recedes there is a strange book left sitting in the sand. The party must move quickly to retrieve this book or it is swept back into the ocean. Fill this book with interesting lore or a quest hook.</t>
  </si>
  <si>
    <t>16    As the party moves through this area, they begin to see evidence of multiple shipwrecks. The shores are filled with scrap wood and cloth from destroyed ships and the remnants of some of these ships are still visible further out. There is a Crabstrosity nearby (See Nerzugal’s Game Master Toolkit for details of this terrifying monstrosity.)</t>
  </si>
  <si>
    <t>18    A friendly sea lion begins to follow the party around, mocking their movements and occasionally splashing them with water before bolting back to the ocean. If the party gives the sea lion food, he will stick by their side until they leave the coast. While the sea lion is around, it will warn the party of danger when it approaches.</t>
  </si>
  <si>
    <t>19    On the side of a rock near the beach someone has drawn out a rough map of the area. There is a large red X drawn off in a cove and next to it are the words - BEWARE: Betsy, The Saber-Toothed Catfish.</t>
  </si>
  <si>
    <t>20    The party finds a grove of coconut trees that are growing out of the shallow waters of the sea. Some of these trees lean far over, weighed down from the immense number of coconuts each of them seems to hold. These coconuts have soaked up some of the natural energies of the ocean and drinking the water from one of them grants the ability to breath underwater for a short time. These trees are unfortunately surrounded by a large pack of electric eels.</t>
  </si>
  <si>
    <t>d10 Coast Combat Considerations</t>
  </si>
  <si>
    <t>1      There are a few hidden traps lying along the beach. These are basic pitfall traps with no spikes at the bottom. A creature falling into the pit takes 1d6 damage and falls prone. A trapped creature must succeed on a DC 13 Strength (Athletics) check to pull themselves out of the pit without assistance.</t>
  </si>
  <si>
    <t>2      On the second round of combat, a particularly powerful set of waves rolls in as a result of a far off storm. Any creature within 15 feet of the waters edge must succeed on a DC 13 Strength saving throw or be knocked prone and pushed to the edge of the wave's reach.</t>
  </si>
  <si>
    <t>3      This portion of the beach is covered in large pieces of driftwood. Enemies will use this for cover and as a place from which they can launch an ambush. Hanging from the end of one of these pieces of wood is a large fishing net that seems to be in fairly good shape.</t>
  </si>
  <si>
    <t>4      A river delta is the location of this combat. The party must cross a series of short outlets to the sea - not very deep but roughly 15 feet across. Moving through these is considered difficult terrain and aquatic creatures may lurk in these waters awaiting prey.</t>
  </si>
  <si>
    <t>5      A few large palm trees hang out over the water at extreme angles. A rope swing is attached to one of them and a hammock to another. A third tree has a few dead bodies hanging from it with bloodied weapons still laying on the ground nearby.</t>
  </si>
  <si>
    <t>6      Large rocks are scattered across the beach. These serve as excellent cover for both the players and the enemy. They are small enough that a creature can scramble atop one fairly easily.</t>
  </si>
  <si>
    <t>7      There are many incredibly sharp seashells scattered in clusters across this portion of the beach. If a creature moves across these seashells, they take 1 piercing damage for every 5 feet of movement expended.</t>
  </si>
  <si>
    <t>8 An</t>
  </si>
  <si>
    <t>iool of jellyfish seems to have been</t>
  </si>
  <si>
    <t>washed ashore by a recent storm. Much of the battlefield is littered with their bodies. Stepping anywhere near these results in 1d4 lightning damage.</t>
  </si>
  <si>
    <r>
      <t>1</t>
    </r>
    <r>
      <rPr>
        <b/>
        <sz val="7"/>
        <color rgb="FF000000"/>
        <rFont val="Times New Roman"/>
        <family val="1"/>
        <charset val="204"/>
      </rPr>
      <t xml:space="preserve">      </t>
    </r>
    <r>
      <rPr>
        <sz val="9"/>
        <color rgb="FF000000"/>
        <rFont val="Arial"/>
        <family val="2"/>
        <charset val="204"/>
      </rPr>
      <t>During the encounter, half of the enemies join in after two rounds - approaching from the ocean. These creatures may not be friendly towards the other attackers. Make this encounter one difficulty rating harder than listed to make up for the delayed attack.</t>
    </r>
  </si>
  <si>
    <r>
      <t>1</t>
    </r>
    <r>
      <rPr>
        <b/>
        <sz val="7"/>
        <color rgb="FF000000"/>
        <rFont val="Times New Roman"/>
        <family val="1"/>
        <charset val="204"/>
      </rPr>
      <t xml:space="preserve">      </t>
    </r>
    <r>
      <rPr>
        <sz val="9"/>
        <color rgb="FF000000"/>
        <rFont val="Arial"/>
        <family val="2"/>
        <charset val="204"/>
      </rPr>
      <t>The supplies from a ship have washed up on shore in this area. This includes casks of ale as well as large containers of oil that are highly flammable and will explode if hit be a fire spell or torch. There are also some spare weapons lying in the sand, but they are a bit rusted.</t>
    </r>
  </si>
  <si>
    <t>Desert Random Encounters</t>
  </si>
  <si>
    <t>1  Deadly Monster Encounter</t>
  </si>
  <si>
    <t>2      The party finds a field of cacti that extends for miles in every direction. Going around will delay travel greatly, but going through makes any additional encounters much more difficult to maneuver. Some of the larger cacti at the center are aggressive and will lash out at nearby creatures, but they guard an ancient treasure.</t>
  </si>
  <si>
    <t>3      The party finds a huge funnel of sand in the center of their path. There is sand constantly dripping into a ten foot wide hole at its center, but it disappears into darkness and out of sight. If players drop down, they will land on a large pile of sand in a sandstone cavern filled that was once a hideout for bandits (or perhaps still is!).</t>
  </si>
  <si>
    <t>4      The party finds a set of massive bones jutting out of the desert. They look to have belongs to some sort of monstrous creature that has been dead for some time. The rib bones are covered in paint from local creatures that worship the remains. Harvesting some of the bone can be used to make armor or potions. This will upset the creatures that worship</t>
  </si>
  <si>
    <t>it.</t>
  </si>
  <si>
    <t>5  Hard Monster Encounter</t>
  </si>
  <si>
    <t>6      The party comes across a portion of the desert that is perfectly flat for many miles. Far in the distance, they spot a figure shrouded in black. Sometimes it appears to grow closer, other times it shrinks to only a tiny spec, but it is always there. If they move towards this mysterious object for at least two hours, they find a cloak hanging off of a dead tree. Wrapped in the pocket is a note that reads: “I'm going to die in this hell.”</t>
  </si>
  <si>
    <t>7      The party comes across a sign out in the middle of the desert that simply reads, “If you can get it, it's yours” Just beyond this sign is a rather large, jagged area of rock that is roughly 200 feet across. Sitting at the center of these rocks, half-buried in sand, is a chest with a magic item of your choice inside. Seems easy enough, except under each of those rocks is an entire family of snakes. The party must fight, distract, frighten, or magic their way to the center.</t>
  </si>
  <si>
    <t>8      The party comes across a giant lizard laying out on a warm stone soaking up the sunlight. This lizard also has two heads which is certainly abnormal. This lizard is much smarter than ordinary lizards and could be used as a party pet or sold to a collector of exotic animals for a high price, but of course only if it is captured alive.</t>
  </si>
  <si>
    <t>9  Hard Monster Encounter</t>
  </si>
  <si>
    <t>10    The party comes across an abandoned village crafted primarily of red clay. It contains a dozen buildings and can be used to provide some respite from the heat. One of these homes is much nicer than the others. Successful Intelligence (Investigation) checks within the home reveals a secret underground passageway. Fill this passageway and any connected chambers with world history, additional quest hooks, and perhaps some treasure.</t>
  </si>
  <si>
    <t>1      The party comes across a massive portion of stone that juts out of the desert. It is roughly 100 feet high and at the top is a gargantuan bird nest. Within this nest are three Roc eggs. These are known to be incredibly valuable . . . but mother will not be happy.</t>
  </si>
  <si>
    <t>2      The party finds a herd of camels (4d6 total). Wisdom (Animal Handling) checks can turn these creatures into mounts if the party does not already have them. Otherwise, they can be captured and sold, killed for their meat, or left alone to go about their way in the desert.</t>
  </si>
  <si>
    <t>3         Hard Monster Encounter</t>
  </si>
  <si>
    <t>4      The party finds a field of intricate stone carvings of various desert creatures and even a few humans. The humans are all reeling in terror. Success on a DC 13 Intelligence (Nature) check reveals this is likely the work of a basilisk, but a fail and that character will think there must be a gifted sculptor living nearby in the desert.</t>
  </si>
  <si>
    <t>5      The party comes across a twelve foot diameter, perfectly round stone. Upon it are strange runic symbols and some blood stains. The corpses of desert creatures lie on the ground nearby. An Intelligence (Arcana) check reveals this was used to summon some sort of demon or devil rather recently.</t>
  </si>
  <si>
    <t>6      A powerful rainstorm rolls through the area. It is an unending torrent for a full twenty-four hours. During the storm, any sand-covered areas are considered difficult terrain, powerful rivers form and black pathways, visibility is impossible past 15 feet, and subterranean creatures swarm to the surface.</t>
  </si>
  <si>
    <t>7         Hard Monster Encounter</t>
  </si>
  <si>
    <t>8      The party finds a field of massive flowers. The field itself is quite small, but each of these flower's petals are four feet in diameter. They are solid black with accents of purple and give off the aroma of a rotting corpse. The bulb at the center of these plants is filled with a potent poison and touching any of the petals causes awful pain (necrotic damage appropriate for your party's level) and paralysis on a failed DC 13 Constitution saving throw.</t>
  </si>
  <si>
    <t>9      The party finds an abandoned village with just over a dozen tents setup. The winds of the desert have worn down the shelters a bit, but it makes for a good place to get some rest from the hot sun. In one of these tents is a skeleton clutching a note that reads, “It was my fault. I didn't mean to release it. It hungers.”</t>
  </si>
  <si>
    <t>10    The party comes across a lush oasis just as the sun is at its highest in the sky. The pool of water here is crystal clear and ice cold. The trees flourish here and fruit even grows on them. It seems too good to be true. Sitting in the sand near the edge of the pool of water is a solid gold lamp with traces of magic lingering. Within it is the trapped spirit of a djinn. If the party can complete an elaborate quest and free the djinn from this lamp, it will grant them a single wish.</t>
  </si>
  <si>
    <t>d10 Desert Combat Considerations</t>
  </si>
  <si>
    <t>1      Surprise your players with a pair of rattlesnakes hidden beneath a small cluster of rocks at the center of the battlefield.</t>
  </si>
  <si>
    <t>2      A few massive spires of stone jut out of the desert. These spires are connected by rope bridges built from villagers who lived here long ago. These bridges are fifteen feet above the ground. The enemies could ambush from up here or the players could use these for a high ground advantage.</t>
  </si>
  <si>
    <t>3      The sands here shift seemingly at random. Every other round of combat on initiative count 20 (losing initiative ties), shift each creature 5 feet in a random direction. All creatures not standing on four legs or more must succeed on a DC 5 Dexterity saving throw or fall prone.</t>
  </si>
  <si>
    <t>4      On i nitiative count 20 (losing initiative ties) of the first round of combat, a dust devil spins up and beings moving across the battlefield. This small twister moves 10 feet in a straight line on initiative count 20 (losing initiative ties) of each subsequent round of combat. The area within 10 feet of the dust devil is considered difficult terrain, is heavily obscured, and causes all projectile attacks that would pass through it to be made with disadvantage.</t>
  </si>
  <si>
    <t>5      The area is obscured with many large, flat rocks. These can be used as cover or stood upon, but are incredibly hot and can even burn someone if they stand on one for too long.</t>
  </si>
  <si>
    <t>6      A few particularly large cacti are scattered across the battlefield. They are quite soft and can be sliced in twain with one attack from a slashing weapon, causing them to potentially fall on anyone standing nearby. Enemies know this!</t>
  </si>
  <si>
    <t>7      A group of vultures circle overhead. As soon as any creature is killed or knocked unconscious, these birds will swoop in for the free meal. On initiative count 20 (losing initiative ties) they move and any creature lying on the ground that they attack immediately fails one death saving throw.</t>
  </si>
  <si>
    <t>8      The party must make a group Wisdom (Perception) check with a DC against the enemy's Dexterity (Stealth) check. The enemies burst from beneath the sands as they attack, getting a surprise round if they had a high enough stealth roll. There are small holes scattered throughout the battlefield which creatures can easily fall into if they are not careful.</t>
  </si>
  <si>
    <t>9      The battle takes place at the pinnacle of a rather steep sand dune. If a creature is pushed while on one of these slopes, it must succeed on a DC 10 Strength (Athletics) or Dexterity (Acrobatics) check or rolf 1d6 x 5 feet down the side of the dune.</t>
  </si>
  <si>
    <t>10    There is the abandoned shell of a gigantic turtle in the middle of the desert. It is nearly twenty feet across and all but indestructible. The shell is hollow with entrances roughly four feet high where its legs and head once protruded. Enemies await inside for their ambush.</t>
  </si>
  <si>
    <t>Forest Random Encounters</t>
  </si>
  <si>
    <t>Your party finds a smouldering campfire and evidence that someone was here recently. Wisdom (Survival) checks can track footprints from this location to another adventuring group. They have information about local towns and rumors of nearby quests.</t>
  </si>
  <si>
    <t>Your party can smell a pleasant aroma wafting up into the air. Shortly after there is smoke seen pouring up into the sky. Following this smoke leads to a small house miles away from the nearest village. This house belongs to an old alchemist who can make potions for the party from monster parts or rare plants they have collected.</t>
  </si>
  <si>
    <t>Your party hears some light sobbing coming from just off the pathway. Investing the source leads them to a man curled up next to a log crying. He is covered in blood and his clothes are tattered and ruined. He is a lycanthrope (whichever kind you'd like) and lost control of himself last night. He is afraid of whom he may have hurt.</t>
  </si>
  <si>
    <t>A group of faerie dragons begin following the party and playing pranks on them from a distance while remaining invisible. This is mostly harmless, such as making illusory obstacles in the path or snuffing out torches. They are friendly and will even lead the party to a nearby cavern filled with treasure if they treat the dragons well. Unfortunately, that nearby cave is inhabited by goblins/gnolls/orcs (whichever is appropriate to the area and your party's level).</t>
  </si>
  <si>
    <t>As the party walks through the woods they see a pool of tar in the middle of their path. It is nearly ten feet wide and bubbling. Inhaling the air anywhere near the pit makes someone dizzy and susceptible to horrific illusions if they fail a DC 13 Constitution saving throw. This is the early attempts of a demon or devil to pierce into this world. The pit will beckon forth creatures with telepathy and if they approach a tentacle will burst out and attempt to pull them into the pit.</t>
  </si>
  <si>
    <t>The party finds an old man leaning against a tree playing a lute. His long beard is mixed with leaves and moss grows on his clothing. He calls himself the Keeper of this Forest and when he strums his lute the birds match his notes. He will give them a cryptic warning and/or a clue about the journey that lies ahead before bursting into a spiral of leaves and drifting away.</t>
  </si>
  <si>
    <t>The party finds a metal can sitting near the side of the road with a string attached to the backside of it. This string weaves through the forest for what seems like an eternity. If they hold their ear up to the can, a voice starts to speak to them. The voice demands a tribute of wealth be placed in a nearby chest or they will cut down in their sleep by spirits of the dead. In reality, it is an elaborate ruse by a group of bandits.</t>
  </si>
  <si>
    <t>d20 Encounter</t>
  </si>
  <si>
    <t>1      The party meets a caravan of traders on the road. They carry some exotic goods that your players may be interested in. Try to think of items relevant to their backstories - a memento of their hometown, a specialty weapon, or simply an interesting trinket.</t>
  </si>
  <si>
    <t>2      The road passes straight through an old orcish encampment. It has been abandoned (perhaps) for some years, but there are still many wooden signs out front warning of danger. If the party goes within the walls, they find evidence of a group having stayed here recently. It is impossible to tell their race or intent, but there is a trail leading from the village and deeper into the woods.</t>
  </si>
  <si>
    <t>3  Hard Monster Encounter</t>
  </si>
  <si>
    <t>4      The party finds an incredibly intricate treehouse out in the woods. It is forty feet up a tree with no discernible way to reach it as there are no branches anywhere near the base of the tree. If they get a bit closer, they find a rope ladder sprawled out on the ground with the skeleton of a humanoid nearby. There is a beautiful ring with a family crest engraved upon it on the skeleton's finger. Up in the tree is a note, “The rope broke and I can't get down . . . I am going to have to jump. If I don't make it, take my ring to my mother, Alesha Traphex.”</t>
  </si>
  <si>
    <t>5      The party find initials carved into a large tree. The first name is that of one of the local kings or queens (along with a recognizable family crest) while the second is one they don't recognize. Some deeper investigation reveals that there was a childhood romance that was destroyed because of politics. The party can help to reunite the long separated lovers.</t>
  </si>
  <si>
    <t>6      The party finds a rabbit with its foot stuck in a trap. If they free the rabbit it transforms into a druid. He was testing them to see if they were kind souls, and if they pass the test he offers them a golden leaf. If this leaf is torn in half, he will come to their side (no matter where they are) and aid them in their endeavors for one hour.</t>
  </si>
  <si>
    <t>7  Hard Monster Encounter</t>
  </si>
  <si>
    <t>8      The party finds a strange stone well out in the woods. It is crumbling around the edges but still in tact. It seems to have a strange aura about it. If they get close, they can hear what sounds like a child crying down in the well, but it is cast in complete darkness. Some demonic force is luring creatures to their doom within.</t>
  </si>
  <si>
    <t>9      The party spots a massive pit off the side of the road with a sign out front that reads, “FREE FUD” with an arrow pointing down. This pit is fifteen feet deep and filled with spikes. This “trap” is clearly ogre in nature. There is a tribe nearby that has recently begun harassing local villages.</t>
  </si>
  <si>
    <t>10    At night a dragon squirrel begins raiding the party's money, making Dexterity (Stealth) checks against the passive Perception of whomever the party has on watch. It hoards their money in the side of a tree where ordinary squirrels might keep food for winter. If the party can track the dragon squirrel with Wisdom (Survival) checks they can find even more wealth than what they lost . . . if they can disable the "dangerous" beast.</t>
  </si>
  <si>
    <t>d10 Forest Combat Considerations</t>
  </si>
  <si>
    <t>1      Thick thorn bushes divide the battleground into three distinct sections. These bushes are five feet thick and tall. Moving through them requires 10 feet of movement and causes 1d4 piercing damage.</t>
  </si>
  <si>
    <t>2      There is a large pool of water in the middle of the battlefield that turns into a stream on one side. This pond is 20 feet wide but the stream is only 5 feet across. Both are shallow enough to wade through, but it is considered difficult terrain to do so.</t>
  </si>
  <si>
    <t>3      The trees above this portion of the forest are particularly dense and the area is cast in dim light. Because of this, many plants cannot survive on the ground level and they crunch loudly underfoot. All Dexterity (Stealth) checks are made at disadvantage in this area.</t>
  </si>
  <si>
    <t>4      There is a large tree near where the combat begins that looks as if it could fall over at any moment. A player can attempt to knock this tree over, making a check appropriate to their method to see if they succeed. On a successful check, any creature in the tree's path must succeed on a DC 13 Dexterity saving throw or take 5d8 bludgeoning damage and become restrained as the tree lands on them. A trapped creature must use their action and succeed on a DC 15 Strength (Athletics) check to struggle out from under the tree.</t>
  </si>
  <si>
    <t>5      A large hollowed log, ten feet in diameter and forty feet long, runs down the center of the battlefield. The only entry points are on either end, but there are a few portions along the edges that are rotted away enough to allow projectiles to pass through unimpeded. A creature can smash through the side of the fallen tree by succeeding on a DC 13 Strength (Athletics) check or dealing at least 10 damage to it in a single round.</t>
  </si>
  <si>
    <t>6      One of the creatures attacking the party throws a torch on the first round of combat. This causes the dry leaves at the party’s feet to go ablaze. The fire spreads rapidly if it is not dealt with immediately.</t>
  </si>
  <si>
    <t>7      A wild beast is watching from the trees and decides to enter the fray as soon as the first creature is killed or knocked unconscious. Adjust the difficulty of the encounter to be a bit harder to make up for the delayed entry of this beast.</t>
  </si>
  <si>
    <t>8 Th</t>
  </si>
  <si>
    <t>i of the forest is incredibly dense. Trees</t>
  </si>
  <si>
    <t>are so tightly packed together that vision is completely blocked past 15 feet. The enemy will weave between these thick trees to keep the players on edge and to try to force them to split up and be picked off one at a time.</t>
  </si>
  <si>
    <t>9      This forest is still lined with various traps from local trappers. Scattered across the battlefield are 2 bear traps, a large snare trap, and a disguised pitfall trap. Any and alf of these can be used by the players or by their enemies. If you wish to make things even more exciting, have a vicious animal trapped at the bottom of the pitfall trap that will attack anyone who is unlucky enough to stumble down.</t>
  </si>
  <si>
    <t>Whenever a creature is killed in this part of the forest, it is immediately consumed by the flora. Grass, mushrooms, vines, roots, and all other similar plantlife move at highly unnatural rates to wrap their body and pull it into the ground. Whenever this happens, all ground within 5 feet of the corpse is considered difficult terrain from the newly overgrown plants. A creature absorbed by the forest in such a way cannot be revived by normal means.</t>
  </si>
  <si>
    <t>Jungle Random Encounters</t>
  </si>
  <si>
    <t>2     A set of vines seem to slither across the jungle floor as if it were a snake. If a player cuts the vine, it will recoil in pain and attempt to slither away. Following this vine back to its source, they find a massive ancient tree that towers above the others and pierces through the canopy into the sky above. Druids or other such classes can commune with the tree for knowledge and climbing it can reveal their location with more detail.</t>
  </si>
  <si>
    <t>3     A set of eight-foot tall stone heads stand out in a clearing. There are arranged in a hexagon pattern, each spaced twenty feet apart and looking in a random direction. There are six in total and their eyes are gemstones that represent the primary and secondary colors. Each of these statues has a rotating base. Let your party solve this “puzzle” until they come up with a "solution", at which point a map on a stone tablet rises out of the ground at the center of these statues.</t>
  </si>
  <si>
    <t>4     The party finds a ravine in the jungle that goes down a hundred feet into pure darkness. Many vines have crept over the edge and can be used to help in the party's descent. At the bottom of this ravine is exotic flora that can only survive in the rainforest climate and in total darkness. These can be used to make interesting potions. Creatures that venture down here and eat these plants may also experience strange effects that could indicate to the party what these plants do.</t>
  </si>
  <si>
    <t>6     The party comes across a beautiful river that is filled to the brim with wildlife and plantlife. As it continues, the water begins to flow faster until finally ending in a 70 foot tall waterfall. At the bottom of the waterfall is a swimming area, but in the mud off to the side of this pool of water are markings of something hastily scrambling out of the water and clearly injured.</t>
  </si>
  <si>
    <t>7     The party finds a sloth clutching to the side of a tree. As they move past it watches them with great curiosity before holding out a claw to the party. The party can approach the sloth and take it as a pet, though it will be useless in any sort of combat encounter.</t>
  </si>
  <si>
    <t>8     The party comes up on a machete embedded deep in a petrified tree. Along the blade of this rune is a quote written in Elven, “Only the true lord of the forest can remove this blade.” It is impossible for anyone to pull this weapon from the tree or to chop the tree down, even through magical means. The party must perform a heroic feat to save this forest from a deadly threat to be deemed worthy, at which point they will receive this legendary weapon.</t>
  </si>
  <si>
    <t>10    The path suddenly becomes void of all plant life except for a cluster of scattered leaves. If the leader of the party has a passive Perception of 15 or higher they notice this anomaly, otherwise they walk straight into a pit of quicksand. The party must band together to save themselves. Have them make checks appropriate to their method of rescue.</t>
  </si>
  <si>
    <t>11    The party comes across two trees that are twisted together and spiral up into the canopy. This strange combination of trees grows a strange purple fruit roughly the size of an apple. The only way to get the fruit is to climb this tree 60 feet up. This fruit which is very sweet and will give sustenance for a full day if eaten. These fruit go bad after 1d6 days.</t>
  </si>
  <si>
    <t>12    The party finds an elaborate carving in the side of a tree just off the main path. It shows a pathway through the jungle and at the end is an X labeled - “Treasure”. Next to it is another note that reads “Not actually treasure.” If the party follows the map, they find a bandit camp.</t>
  </si>
  <si>
    <t>14    A powerful rainstorm hits the jungle. Water pours down off of leaves in the canopy in huge streams and causes the lower grounds to flood. Subterranean animals and insects swarm to the surface which also causes the predators to go on the hunt. All visibility during the storm is lightly obscured so it may be difficult to notice a tiger sneaking up behind them.</t>
  </si>
  <si>
    <t>15    The party is berated with insults by a parrot that escaped its owner. It will call them idiots and in the heat of battle will mock their outfits and battle tactics. If the party ever attacks the parrot it will swiftly fly away with a cackle.</t>
  </si>
  <si>
    <t>16    The party finds a set of footprints that leads off the path and deeper into the jungle. If the party chooses to follow these footprints, they find a set of wooden bridges that span high up in the treetops. Around these trees are wide platforms with homes built upon them. These homes belong to a tribe of individuals that wished to leave city life behind long ago and settled out amongst the canopy. They have information on the jungle and its wildlife.</t>
  </si>
  <si>
    <t>18    Off the path sits a giant venus flytrap at least 5 feet in diameter. At the center of this plant's maw is a massive golden orb. A DC 15 Intelligence (Nature) check reveals that this is a valuable ingredient for alchemy or gourmet cooking, but if the flytrap snaps its mouth shut, the orb will be destroyed.</t>
  </si>
  <si>
    <t>19    Th</t>
  </si>
  <si>
    <t>unter occurs at night. The party spots</t>
  </si>
  <si>
    <t>dozens of tiny faces glowing in the darkness just a few inches from the ground. Closer inspection reveals these are rare Tiki Ants. They carry around small bits of wood with faces of luminescent paint drawn upon them to scare away potential predators. They are often rumored to have an inherent ability to find treasures.</t>
  </si>
  <si>
    <t>The party spots a human walking off in the distance. If they call out or attempt to alert this figure, it takes off running into the jungle. The party can take chase and if they keep it up for ten minutes they find a home crafted into the side of a large fallen tree. The figure is famous adventurer who is said to be dead by the name of Alfred Renown (yes he was born with that name). He faked his own death because there are powerful people who want him dead and would hurt his family. If the party helps him, he will lead them to a temple that holds great wealth.</t>
  </si>
  <si>
    <t>d10 Jungle Combat Considerations</t>
  </si>
  <si>
    <t>1     Some of the plants in this area are just as vicious as the creatures. There is a large violet flower in the center of the battlefield. Whenever a creature moves adjacent to it for the first time, it releases spores into the air. Any creature within 5 feet of the flower must succeed on a DC 13 Constitution saving throw or become paralyzed until the end of its next turn. There is also a large black flower that does the same thing except it inflicts the poisoned status instead.</t>
  </si>
  <si>
    <t>2     There is a dried out riverbed that runs through this area. It is ten feet deep and drops off at a steep angle. Climbing out of the riverbed requires success on a DC 8 Strength (Athletics) check. There are a few larger boulders along the edge of the riverbed that could be rolled down at any creatures that have decided to jump down or were pushed down.</t>
  </si>
  <si>
    <t>3     There is a large pit in the center of this area. Down at the bottom is a writhing mess of vines and other plantlife. Falling down into the pit is not painful, but landing on these plants causes a creature to become grappled as they are tangled in vines. Any grappled creature must use their action to make a DC 10 Strength (Athletics) or Dexterity (Acrobatics) check, breaking free on a success. They can use some of the many vines that line the pit to climb back up to ground level.</t>
  </si>
  <si>
    <t>4     The battle takes place at the ruins of an old temple. The walls and roof have almost completely crumbled, leaving massive slabs of stone and stairwells that spiral up to nothing or have trees growing directly through them. This allows the battle to unfold on multiple levels and makes for a great hiding place for enemies that would strike via ambush.</t>
  </si>
  <si>
    <t>5     There are a runes scrawled on a series of perfectly square stones scattered throughout this portion of the jungle. Each of these runes are a different color and are used to enhance various schools of magic. If a creature stands on one of these stones and uses a spell that corresponds to the element shown on it, the damage for that spell is increased by 1d10 of that type.</t>
  </si>
  <si>
    <t>6      Some additional jungle wildlife lurks amongst the treetops. Large snakes may coil their way down via the vines or perhaps a giant ant stumbles across the battle and sees an opportunity. These creatures show up whenever there is an opportunity to strike, but make sure you factor in these additional enemies into the overall challenge rating of the fight.</t>
  </si>
  <si>
    <t>7      The skies open up and powerful rainfall floods over the jungle. The water find its way down particularly large leaves and by the time it reaches the ground it is pouring in massive streams. This causes all areas of actual soil to be considered difficult terrain as it quickly becomes muddy. It also causes vision to be lightly obscured from the mist of water that splashes up all around.</t>
  </si>
  <si>
    <t>8      Th is encounter takes place at night. There is a creature in this part of the jungle that has an ear piercing mating cry that it performs only in certain seasons . . . and the group happens to be passing through at just that time. Verbal communication with creatures more than 10 feet away is impossible duri difficult.</t>
  </si>
  <si>
    <t>ng this fight and sleep is incredibly</t>
  </si>
  <si>
    <t>9      This encounter takes place at night. Beautiful luminescent moths fly throughout the area, but unfortunately the light they cast is incredibly disorienting to those that can see in the dark. Creatures with darkvision make all attacks with disadvantage as long as the moths remain nearby.</t>
  </si>
  <si>
    <t>10    Th</t>
  </si>
  <si>
    <t>s scattered with ancient stone pillars and</t>
  </si>
  <si>
    <t>carvings that provide additional cover beyond the dense trees of the jungle. Some of the carvings are still laced with traps waiting to be triggered after years of lying dormant. Stepping in front of one of these spits out a blast of strange black gas in a 15 foot cone. Each creature in this area must succeed on a DC 13 Wisdom saving throw or fall asleep for 1 minute or until they are damaged or a creature uses its action to shake them awake.</t>
  </si>
  <si>
    <t>Plains Random Encounters</t>
  </si>
  <si>
    <t>The party comes upon a skeletal graveyard of local wildlife. There are remains of hundreds if not thousands of animals that all seem to come to this one area to die. There is something that draws the animals here when their time has come. Perhaps a brave group of adventurers could find out why.</t>
  </si>
  <si>
    <t>A wildfire breaks out and begins consuming everything in flames. The party must move quickly to stay ahead of the flames and the smoke. Many creatures and other travelers flee as well. While running, the party comes across a trader whose cart has a broken wheel. His livelihood is in the cart so he is quite stubborn to leave it behind even as the flames close in.</t>
  </si>
  <si>
    <t>Off the side of the road is a makeshift market stall.</t>
  </si>
  <si>
    <t>It is far from any town and looks to be barely standing. There is a sign across the top that reads, “Gibly's Great Goods!” This trade stand belongs to a renegade goblin. He ran away from his tribe to become a merchant and has many interesting (but mostly worthless) items to trade.</t>
  </si>
  <si>
    <t>The party meets up with a caravan as they travel down the path. There are eight mounted guards that are all heavily armored and look to be seasoned veterans of combats. They are protecting a central wagon that clearly carries someone of great importance.</t>
  </si>
  <si>
    <t>As the party walks across the fields, they are greeted by a curious weasel. It runs up to the party and will attempt to steal something shiny exposed on one of the party members. Even if they shoo away the weasel, it will a return and attempt to steal from them again. If they give up an item to the weasel willingly, it performs a war dance in excitement. At this point, the party can make a DC 10 Wisdom (Animal Handling) check to have the weasel follow them as a companion.</t>
  </si>
  <si>
    <t>The party finds a farmstead surrounded by multiple acres of corn and wheat. If they go visit the farmstead itself, they find roughly sixty people live here as farmhands. In addition to the corn and wheat, they also have a large barn full of cockatrice that they breed and sell to high end restaurants to make stonebroth stew.</t>
  </si>
  <si>
    <t>The party finds an orcish ritual site that hasn't been used in quite some time. Most avoid it because they fear any lingering magics that might still exist, which is why it hasn't been torn down yet. It turns out these orcs were trying to complete a ritual to infuse their blood with those of a demon to gain extra strength . . . and they were very close. Ifother orcs find out about this, they will certainly be on their way to finish the ceremony.</t>
  </si>
  <si>
    <t>1      A meteor shower streaks by overhead. One of these does not burn up in the atmosphere and comes crashing into the ground nearby. A Xorn awaits inside if the party is brave enough to seek it out.</t>
  </si>
  <si>
    <t>2      The party comes across a massive herd of buffalo. There is hundreds if not thousands of these creatures gathered and they block the pathway fairly effectively. If there are any sharp, loud noises made, the creatures will become terrified and begin to stampede in a random direction. The party will then have to find cover or risk being trampled.</t>
  </si>
  <si>
    <t>3 Hard Monster Encounter</t>
  </si>
  <si>
    <t>4      A powerful earthquake hits the area in the middle of the night. The ground does not seem to split open anywhere, but it is strong enough to wake everyone in the party. In the morning, there are ten foot tall octahedrons floating across the plains. These seem to be made of a unknown shining metal and is infused with powerful magics. Find a purpose for these - perhaps they power a force field to hold off an ancient, powerful foe or perhaps they signify the coming of some grand natural phenomenon.</t>
  </si>
  <si>
    <t>5      Your party comes across a new fortress being constructed just off the road. It is still in the very early stages of being assembled, but the groundwork is complete. Talking to one of the men there, they can find out which nearby lord is in charge of the construction and perhaps the party can help them with a few pesky creatures that have been making construction difficult.</t>
  </si>
  <si>
    <t>6      As the party goes on their way, they hear the sound of trumpets blasting in the distance. Not much time later a group of halfa dozen ostrich-mounted gnomes come charging up. Both gnome and ostriches are heavily armored and they introduce themselves as the 3rd Flightless Cavalry of Territhstrom and ask what intruders are doing in their lands.</t>
  </si>
  <si>
    <t>7 Hard Monster Encounter</t>
  </si>
  <si>
    <t>8      There is a large beautiful lake that the pathway wraps around. The frogs ribbit in a unique pattern here. If the party repeats this pattern back, the water splits open and reveals a passageway to a dome under the lake. This dome is filled with the hidden texts of a wizard who died long ago. It was his personal study and gives a unique perspective of the world.</t>
  </si>
  <si>
    <t>9      An area of these fields is particularly flat and seems to be constantly under assault from thunderstorms. It is known as the Lightning Steppes. Every fifty yards or so is a large metal spire that serves as a lightning rod. Signs line the way that warn against straying from the designated path. A fortress made entirely of stone that is visible off in the distance.</t>
  </si>
  <si>
    <t>10    The party comes across a mysterious man in black walking down the road slowly. He has a long walking stick and a crow perched on his shoulder. He wears an eye patch over his left eye. He asks the party a series of questions and if they answer correctly he rewards them with a book that will answer one question written within it every two weeks.</t>
  </si>
  <si>
    <t>Plains Combat Considerations</t>
  </si>
  <si>
    <t>d10 Plains Combat Considerations</t>
  </si>
  <si>
    <t>1      This portion of the plains are covered is covered in incredibly tall grass. It is eight feet high in some patches and makes visibility incredibly limited. There are a few paths stomped through the grass, but they were not all created by friendly folk.</t>
  </si>
  <si>
    <t>2      This field was the location of a large battle that took place long ago. There are still craters and debris from the impact of spells that tore up the landscape. A few rusted out weapons are lying in the dirt.</t>
  </si>
  <si>
    <t>3      Scattered across this field are many holes formed by groundhogs. Whenever a creature moves at least fifteen feet on a single turn, it must make a DC 10 Dexterity saving throw. On a failed save, one of the creature’s feet falls into a hole and they lose the rest of their movement for the turn. On a success, they manage to dodge the hole and continue on as usual. On a natural 1, the creature sprains its ankle and has its movement halved until finishing a short or long rest.</t>
  </si>
  <si>
    <t>4      A small abandoned cabin sits in the middle of the field. The roof is mostly rotted away at this point, but the walls are holding up nicely. There is a stone well out front that still functions as well as a wooden fence around the property that has a few holes in it but is held up well for the most part. The enemies use all of these obstacles to their advantage as best they can.</t>
  </si>
  <si>
    <t>5      A large river cuts through the area. Fortunately there is a nicely built stone bridge to help people cross without issue, but it also obscures vision of anything that might be lurking beneath.</t>
  </si>
  <si>
    <t>6      Th is encounter takes place at night. Flowers bloom under the light of the full moon. They have small globes of light at their center that creates a light that seems to causes the mind to calm. All creatures in this encounter make Charisma, Intelligence, and Wisdom saving throws with advantage.</t>
  </si>
  <si>
    <t>7      Th is field is filled with flowers that cause allergic reactions in almost all creatures. On initiative count 20, each creature in the combat must succeed on a DC 5 Constitution saving throw or become poisoned until the end of their next turn as they try to keep themselves from going into a sneezing fit.</t>
  </si>
  <si>
    <t>8      In this field are stacks of perfectly round rocks that seem to serve as decoration or perhaps of markers of some sort. They are scattered every fifteen or twenty feet and stand at four to six feet tall. They can provide cover from most attacks but can also be toppled with little effort.</t>
  </si>
  <si>
    <t>9      The skeleton of a large hydra still lies in the middle of the plains. From head to tail it is a hundred feet long, so these bones provide excellent shelter for a number of animals that now inhabit the various nooks and crannies of the remains.</t>
  </si>
  <si>
    <t>10    There is a massive statue off in the distance dedicated to a prominent god of this world. The area in a 1 mile radius around the statue is constantly under the effect of this god’s blessings. All creatures that share an alignment with the worshipped god are considered blessed while in this area.</t>
  </si>
  <si>
    <t>Mountains Random Encounters</t>
  </si>
  <si>
    <t>1 Deadly Monster Encounter</t>
  </si>
  <si>
    <t>2      The party comes to a large rope bridge that must be crossed to continue their journey. It is not sturdy and can only hold 2 medium creatures at a time or risk collapsing and sending any creatures on the bridge into a 60 foot deep crag. As soon as the first player crosses the bridge, they are ambushed.</t>
  </si>
  <si>
    <t>3      Two massive stone statues overlook the path. They are centuries old and built by a powerful empire as an attempt to intimidate any who would wish to cross into their lands. As the party crosses in front of these statues, one noticeably turns as if taking note of the party and a crow goes flying off into the distance carrying a note. This note contains information on the party's appearance and location.</t>
  </si>
  <si>
    <t>4      A large shard of glowing crystal juts out of the side of the mountain, but it is up quite high on an incredibly steep incline. Players will need to use their equipment and skills to make their way up to the crystal without getting hurt. When the first player touches this crystal, that person passes out for 1d4 hours as the light of the crystal surges into their body. Have this event be significant to some grander scheme and challenge the players to find the origin of this crystal.</t>
  </si>
  <si>
    <t>5 Hard Monster Encounter</t>
  </si>
  <si>
    <t>6      The party finds an abandoned mine. This could belong to dwarves, orcs, or some other race. There are still bloodstains on the walls and there is an area at the back that has been sealed off. Beyond it is a powerful creature they miners awoke from the depths.</t>
  </si>
  <si>
    <t>7      Party comes to a fork in the road. One path is on the map (if they have one) while the other has no indications of it existing. This new, undocumented path curves off to a large teepee where a stone giant by the name of Bol'Dur resides. He was exiled for setting free human slaves and now helps travelers in the area.</t>
  </si>
  <si>
    <t>8      Party finds an injured baby goat with its mother dead nearby. There are still a few wolves feasting upon its body as the baby goat bleats for help. If the party saves this goat, it wilf accompany them on their journey and will refuse to leave the side of the person that first picked it up or aided it.</t>
  </si>
  <si>
    <t>9 Hard Monster Encounter</t>
  </si>
  <si>
    <t>10    The party finds an ancient dwarven watchtower crafted of stone and iron. This has become sort of a waypoint for travelers on this pass. Each group that passes by carves their name on the interior wall and leaves notes or warnings for those that follow. It is a cozy little safe haven but sometimes bandits will take residence here and pose as adventurers as well.</t>
  </si>
  <si>
    <t>The party comes across The Frozen City. This was a small village in a small alcove along the side of the mountain. Years ago, after nearly a month of non­stop snow an avalanche buried the town under fifty feet of snow. It has been very slowly melting and now the tops of some of the homes are visible but none of the villagers or their goods were ever recovered.</t>
  </si>
  <si>
    <t>Wreckage of a caravan at the bottom of a cliff. If the party makes their way down to help, they find one merchant still barely hanging on to life. There was a rock slide and took them right off the path.</t>
  </si>
  <si>
    <t>The party finds the body of an assassin just off the path. She has her armor torn open by a large set of talons and is missing an arm. She has gold in one pocket and a scroll in the other with an assignment - to kill a specific member of the party. Think of something the party has done that would anger a powerful NPC and put their crest or signature on this contract.</t>
  </si>
  <si>
    <t>A withered man in tattered clothing comes running up to the party. His feet are bloodied and his eyes are set deep in the skull. He passes out at the feet of the party for 1d4 hours. When he awakes he tells them of a slave camp not too far from here. Have the slavers be a type of monster of appropriate level for your party - orcs, giants, gnolls, etc...</t>
  </si>
  <si>
    <t>A gentle snow begins to fall on the party, only a few snowflakes every couple of seconds. A success on a DC15 Perception check reveals that these large snowflakes have images hidden on them - some faces, some homes, some rolling hills, but from a city your players know of. After a minute or two of these snowflakes, they begin to fall faster except now each snowflake has a different letter on it - H,E,L The snowflakes stop as abruptly as they started.</t>
  </si>
  <si>
    <t>Party finds a Giant graveyard. It is quite elegant and many of the items within are likely worth a great deal of coin. Signs along the edges of the graveyard warn that a curse shall be placed on any who disturb those who have passed on. This curse could merely be a false warning or perhaps it allows a shaman amongst the giants to track those who stole from their dead - the decision is yours.</t>
  </si>
  <si>
    <t>A powerful windstorm rocks the area. Crossing any bridges is made incredibly dangerous and rockslides could happen at any moment. At one point during the journey, a particularly fierce burst of wind sweeps over and the party will need to succeed on DC 15 Strength saving throw or be knocked prone. At the same time they hear a screech as a large eagle crashes into the stone and breaks its wing.</t>
  </si>
  <si>
    <t>The party finds a hot spring with a mystical curative properties. Resting in this spring for just an hour gives the benefits of a long rest. Making potions using this water causes them to heal for their maximum value.</t>
  </si>
  <si>
    <t>d10 Mountains Combat Considerations</t>
  </si>
  <si>
    <t>1     The fight takes place on a narrow path along the edge of a mountain. When the enemy attacks, they cause a rockslide to fall down on the party that scattered rocks across the path and may knock creatures off the path and onto the slope of the mountain.</t>
  </si>
  <si>
    <t>2     A series of wooden bridges splits up this area. They are sturdy, but can be cut down with bladed weapons without much effort. A creature can use its action to sabotage a bridge. On the first action, half of the bridge falls away and any creatures still on the bridge must make checks to hold on. On a second action, one half of the bridge cuts away completely and goes falling along with any creatures still holding on (though the far side will still stay attached).</t>
  </si>
  <si>
    <t>3     On the mountain pass are some weapons fixed to the stone itself - three mounted arbalests. These were used to defend this route back when the area was populated by giants. These weapons still have a few bolts lying in nearby crates and enemies have taken over this area and are using them.</t>
  </si>
  <si>
    <t>4     Up near the top of the mountain the path is coated with thick ice. The players will need to move especially slow or risk slipping off the path. If a player does not choose to move at half speed, they must succeed on a DC 15 Dexterity saving throw begin to slide until they collide with a solid object or have moved a distance equal to their remaining movement speed.</t>
  </si>
  <si>
    <t>5     Near where the combat occurs is an exposed lava spout. This is pouring molten rock over a 15 foot area and deals major damage if touched by any creature.</t>
  </si>
  <si>
    <t>6     The pathway goes behind a waterfall whose source is high in the mountains. The waterfall is thirty feet wide and doesn't actually touch the path itself. There is a fence to prevent people from accidentally stumbling into it. The waterfall is quite beautiful, but if anyone is thrown into it, they are pulled off the edge and down into the water below.</t>
  </si>
  <si>
    <t>7     When the battle begins, a disgruntled earth elemental begins hurling rocks at all members of the combat from a far off location. Have these scale in damage depending on the level of your party and have the elemental randomly choose his targets. As soon as combat stops (when one side wins), the elemental calms down and sinks back into the earth peacefully unless someone has attacked it.</t>
  </si>
  <si>
    <t>8     The pathway is blocked by a barricade created from a destroyed wagon and boulders. The enemy may be hiding on the other side of this barricade or waiting on the high ground for someone to come along and be forced to move these objects out of the way to continue their journey.</t>
  </si>
  <si>
    <t>9     A blood moon rises on this night, which causes some of the creatures that live on the mountain to go mad. Beasts that are ordinarily gentle and docile become highly territorial and will aggressively threaten the players. Use this opportunity to bring together a strange group of creatures to attack the party.</t>
  </si>
  <si>
    <t>bat takes place at night. Up here in the</t>
  </si>
  <si>
    <t>mountains, heavy fog rolls in and heavily obscures vision. The party will have to be incredibly careful with each step they take or risk tumbling over the edge of the path. Scale down the encounter difficulty to account for this, especially if the party is up against a foe that does not rely on site to detect their prey.</t>
  </si>
  <si>
    <t>2      The party finds a series of trenches and tunnels that span over a large area. This is the location of a battleground from centuries ago, but these defenses persist. Some of them have become flooded with water, some half-filled with thick mud, and others open up into entire chambers. If the party spends time thoroughly exploring these tunnels they can stumble upon old texts or a lost weapon, though they may have to slay a soldier who refused to pass on from this life to claim it as their own.</t>
  </si>
  <si>
    <t>3      The party comes across a quarter-mile wide cloud of fog that obscures their path. Creatures that move within the fog are considered blinded and lose their sense of direction almost immediately. This fog has acidic properties and staying in it for more than one minute causes pain to start to set in. Creatures take 1d4 acid damage for every additional minute they remain in the fog.</t>
  </si>
  <si>
    <t>4      The party finds a strange wooden building in the woods. Going inside, it appears to be completely ordinary, like something you would expect to find in the city. Everything is in pristine condition and appears unused and is without dust. A DC 15 Intelligence (Investigation) check reveals a secret passageway that leads to a laboratory below ground. This lab contains over a dozen exotic creatures that are being held and experimented upon.</t>
  </si>
  <si>
    <t>6      The party finds the remnants of a fort that has sunk down deep into the muck. About 50% of this structure is now submerged, but that still leaves the top twenty feet exposed. Exploring this reveals that one of the towers of this fort leads down with no windows, so the lower level and all of its secrets can still be accessed.</t>
  </si>
  <si>
    <t>7      The party finds a disgusting bog. There are small huts constructed on stilts out in the middle of this muck. As the party moves past these houses, they spot a beak and black eyes staring out at them from inside one of these. This is a Kenku village.</t>
  </si>
  <si>
    <t>8      The party finds an incredibly large, dead tree. It is nearly fifteen feet in diameter and has a makeshift doorway rotted into the side of it, but beyond this doorway is total darkness. Within this tree are runes scrawled along the wall as part of a ritual. It also contains the skeletal remains of three humanoids. A successful Intelligence (History I Arcana) check reveals this to be the work of a hag or coven of hags.</t>
  </si>
  <si>
    <t>10    The party encounters an area covered in large bulbous plants. If anyone gets near these plants, they explode and shoot a tar-like substance in a 10- foot radius. This makes anyone affected incredibly sticky and is nearly impossible to remove. Coming in contact with something solid such as a tree or a boulder (or even a monster) requires a DC 15 Strength (Athletics) check to pull free.</t>
  </si>
  <si>
    <t>11    The party comes across the Fin, Fur, and Fungus Trading Post out in the swamp. It is owned by a strange man named Barnulbus Figley who has few teeth left and smells awful. He has many jars filled with mysterious “curative” sludges that he will attempt to sell to the party.</t>
  </si>
  <si>
    <t>12    A tangled mass of thick, black thorns block the path. It is 30-feet thick and spans for nearly a mile in each direction. The party can either take the extra time to go around or cut their way through, incurring damage from the thorns if they are not careful. Dexterity (Sleight of Hand) checks may be required.</t>
  </si>
  <si>
    <t>Party starts to find lanterns crafted from bones of swamp creatures hanging from the trees. They seem to converge towards a singular location - an altar sitting up on a mound of mud. Black candles still burn at this altar. This altar is run by a group of swamp-dwelling acolytes who worship a demon of filth.</t>
  </si>
  <si>
    <t>15    The party finds a large lake with black water. A small wooden boat is tied up at the shore but can carry no more than two medium sized creatures at a time. At the center of the lake is an island with a graveyard. Killing the undead that guard the graves allows the party to access a decorated tomb that contains a magic item belonging to the deceased. Consider making this item sentient or cursed.</t>
  </si>
  <si>
    <t>16    The party is assaulted by a seemingly endless number of gnats and mosquitos for 2d6 hours. Leaving skin exposed during this time will result in 1d4 necrotic damage per hour. Wisdom (Survival) or Intelligence (Nature) checks can help find ways to prevent these bites.</t>
  </si>
  <si>
    <t>18    There is a glowing light emanating from the center of a medium sized pool of water. It is twenty feet deep at the center and fifty feet wide. Resting on the bottom is a magical item that was once locked away in a chest, but that chest has withered away. This water serves as an antimagic field. When someone takes the item, they are immediately blinded and deafened until they leave the water. Give this magic item some historical significance.</t>
  </si>
  <si>
    <t>19    The party finds a shack just off the path. The sounds of frogs fills the air and is almost deafening. This building is Randy "Ribbit" Gorhalt's Frog Farm. Quite a strange fellow. He breeds thousands of frogs and sells them off to make frog legs or various stews. He has been having trouble with strange creatures coming out at night and gouging out the eyes of his frog.</t>
  </si>
  <si>
    <t>The party comes across a gigantic crocodile skull - six feet feet tall and over twenty feet long. This is now the home of a maverick lizardfolk shaman who calls himself Zalzanazek. He speaks Common quite well and is excited to see the party. He will invite them in so he can read his Bones of Foretelling and predict their future. Use this to drop new plot threads into your world and give your players an advantage in a later encounter.</t>
  </si>
  <si>
    <t>The Maiming (13th Day of Month)</t>
  </si>
  <si>
    <t>Cold Counting Comfort (Hammer 15th)</t>
  </si>
  <si>
    <t>The Blinding (22nd Day of Month)</t>
  </si>
  <si>
    <t>The Queen's Gambit (The Red Knight)Waukeentide (Civic, Waukeen, Society)Seeing Justice (1st Day of Month)</t>
  </si>
  <si>
    <t>Caravance ()Waukeentide (Civic, Waukeen, Society)</t>
  </si>
  <si>
    <t>Goldenight (#VALUE!)Waukeentide (Civic, Waukeen, Society)</t>
  </si>
  <si>
    <t>Guildsmeet ()Waukeentide (Civic, Waukeen, Society)</t>
  </si>
  <si>
    <t>Leiruin ()Waukeentide (Civic, Waukeen, Society)</t>
  </si>
  <si>
    <t>Spheres (Glass spheres are filled with gems and gold to be paraded around the city)Waukeentide (Civic, Waukeen, Society)</t>
  </si>
  <si>
    <t>Fair Seas Festival (Civic, Umberlee)Fleetswake (Civic)</t>
  </si>
  <si>
    <t>Highcoin (Waukeen)Fair Seas Festival (Civic, Umberlee)Fleetswake (Civic)</t>
  </si>
  <si>
    <t>Trolltide (Civic)Seeing Justice (1st Day of Month)</t>
  </si>
  <si>
    <t>Sammardach (Waukeen)Guildsmeet Ball (Society)</t>
  </si>
  <si>
    <t>Founders' Day (Civic)Founders' Day Viewing Parties ()Seeing Justice (1st Day of Month)</t>
  </si>
  <si>
    <t>Sornyn Ball (Society)Sornyn (Waukeen)</t>
  </si>
  <si>
    <t>Ahghairon's Day (Civic)Seeing Justice (1st Day of Month)</t>
  </si>
  <si>
    <t>Huldark (Waukeen)The Annual Garden Parties (Society)</t>
  </si>
  <si>
    <t>Marthoon (Waukeen)Seeing Justice (1st Day of Month)</t>
  </si>
  <si>
    <t>The Raising of the Guard (Society) 
The Impending Doom (Hoar)</t>
  </si>
  <si>
    <t>Starfall (Tymora)The Blinding (22nd Day of Month)</t>
  </si>
  <si>
    <t>The Five Feathers Event (Society)Tehennteahan (Waukeen)</t>
  </si>
  <si>
    <t>Feast of Love</t>
  </si>
  <si>
    <t>Seeing Justice (1st Day of Month)</t>
  </si>
  <si>
    <t>Swamp</t>
  </si>
  <si>
    <r>
      <t>1</t>
    </r>
    <r>
      <rPr>
        <sz val="9"/>
        <color rgb="FF000000"/>
        <rFont val="Arial"/>
        <family val="2"/>
        <charset val="204"/>
      </rPr>
      <t>Deadly Monster Encounter</t>
    </r>
  </si>
  <si>
    <r>
      <t>2</t>
    </r>
    <r>
      <rPr>
        <b/>
        <sz val="7"/>
        <color rgb="FF000000"/>
        <rFont val="Times New Roman"/>
        <family val="1"/>
        <charset val="204"/>
      </rPr>
      <t xml:space="preserve">      </t>
    </r>
    <r>
      <rPr>
        <sz val="9"/>
        <color rgb="FF000000"/>
        <rFont val="Arial"/>
        <family val="2"/>
        <charset val="204"/>
      </rPr>
      <t>One of the crew members spots a nearby ship that is actively sinking. The captain is willing to help but doesn't think their boat will be able to handle all of the additional passengers . . . so some of them will have to be left behind with the hope that another ship arrives in time to save them.</t>
    </r>
  </si>
  <si>
    <r>
      <t>3</t>
    </r>
    <r>
      <rPr>
        <b/>
        <sz val="7"/>
        <color rgb="FF000000"/>
        <rFont val="Times New Roman"/>
        <family val="1"/>
        <charset val="204"/>
      </rPr>
      <t xml:space="preserve">      </t>
    </r>
    <r>
      <rPr>
        <sz val="9"/>
        <color rgb="FF000000"/>
        <rFont val="Arial"/>
        <family val="2"/>
        <charset val="204"/>
      </rPr>
      <t>The captain suggests a day of deep sea fishing as this area is normally great for catching tuna and other delicious fish. One of the party members fishing manages to get quite the bite. It seems to fight back with incredible ferocity - greater than that of most fish, but when they finally pull it up out of the water it is simply a small black chest. It is magically sealed, but there is an inscription around the outside giving clues as to how it could be opened.</t>
    </r>
  </si>
  <si>
    <r>
      <t>4</t>
    </r>
    <r>
      <rPr>
        <b/>
        <sz val="7"/>
        <color rgb="FF000000"/>
        <rFont val="Times New Roman"/>
        <family val="1"/>
        <charset val="204"/>
      </rPr>
      <t xml:space="preserve">      </t>
    </r>
    <r>
      <rPr>
        <sz val="9"/>
        <color rgb="FF000000"/>
        <rFont val="Arial"/>
        <family val="2"/>
        <charset val="204"/>
      </rPr>
      <t>The party finds a stowaway hidden on the ship. Perhaps they are a wanted criminal trying to get away from the city. Perhaps they was too poor to afford the cost of the ship ride but desperately needed to get to the destination to help someone close to them. Make this a role-playing opportunity for the party as the captain will certainly throw this uninvited passenger overboard.</t>
    </r>
  </si>
  <si>
    <r>
      <t>5</t>
    </r>
    <r>
      <rPr>
        <sz val="9"/>
        <color rgb="FF000000"/>
        <rFont val="Arial"/>
        <family val="2"/>
        <charset val="204"/>
      </rPr>
      <t>Hard Monster Encounter</t>
    </r>
  </si>
  <si>
    <r>
      <t>6</t>
    </r>
    <r>
      <rPr>
        <b/>
        <sz val="7"/>
        <color rgb="FF000000"/>
        <rFont val="Times New Roman"/>
        <family val="1"/>
        <charset val="204"/>
      </rPr>
      <t xml:space="preserve">      </t>
    </r>
    <r>
      <rPr>
        <sz val="9"/>
        <color rgb="FF000000"/>
        <rFont val="Arial"/>
        <family val="2"/>
        <charset val="204"/>
      </rPr>
      <t>There is an island not ordinarily on the route. Either this island has somehow spontaneously appeared or they have drifted far off the planned route. It turns out this is indeed a newly formed island from an oceanic volcanic eruption and it has stirred up both new treasures and new monstrosities.</t>
    </r>
  </si>
  <si>
    <r>
      <t>7</t>
    </r>
    <r>
      <rPr>
        <b/>
        <sz val="7"/>
        <color rgb="FF000000"/>
        <rFont val="Times New Roman"/>
        <family val="1"/>
        <charset val="204"/>
      </rPr>
      <t xml:space="preserve">      </t>
    </r>
    <r>
      <rPr>
        <sz val="9"/>
        <color rgb="FF000000"/>
        <rFont val="Arial"/>
        <family val="2"/>
        <charset val="204"/>
      </rPr>
      <t>One of the crew members is incredibly racist towards one of the party members (preferably this crewman is human and is targeting a non-human player). Things get heated at dinner after a few too many glasses of rum when he goes on a rant that leaves everyone feeling uncomfortable and on edge.</t>
    </r>
  </si>
  <si>
    <r>
      <t>8</t>
    </r>
    <r>
      <rPr>
        <b/>
        <sz val="7"/>
        <color rgb="FF000000"/>
        <rFont val="Times New Roman"/>
        <family val="1"/>
        <charset val="204"/>
      </rPr>
      <t xml:space="preserve">      </t>
    </r>
    <r>
      <rPr>
        <sz val="9"/>
        <color rgb="FF000000"/>
        <rFont val="Arial"/>
        <family val="2"/>
        <charset val="204"/>
      </rPr>
      <t>A merfolk trader named Leira appears and offers to bargain with the passengers of the ship for various magical weapons and armor that have been lost to the seas over the years. She will take gold but is also fascinated by simple works of art such as statues, gaming sets, and even silverware. She keeps her goods on the bottom of the ocean to prevent thievery from anyone who might attempt to attack her and take her goods.</t>
    </r>
  </si>
  <si>
    <r>
      <t>9</t>
    </r>
    <r>
      <rPr>
        <b/>
        <sz val="7"/>
        <color rgb="FF000000"/>
        <rFont val="Times New Roman"/>
        <family val="1"/>
        <charset val="204"/>
      </rPr>
      <t xml:space="preserve"> </t>
    </r>
    <r>
      <rPr>
        <sz val="9"/>
        <color rgb="FF000000"/>
        <rFont val="Arial"/>
        <family val="2"/>
        <charset val="204"/>
      </rPr>
      <t>Hard Monster Encounter</t>
    </r>
  </si>
  <si>
    <r>
      <t>10</t>
    </r>
    <r>
      <rPr>
        <b/>
        <sz val="7"/>
        <color rgb="FF000000"/>
        <rFont val="Times New Roman"/>
        <family val="1"/>
        <charset val="204"/>
      </rPr>
      <t xml:space="preserve">    </t>
    </r>
    <r>
      <rPr>
        <sz val="9"/>
        <color rgb="FF000000"/>
        <rFont val="Arial"/>
        <family val="2"/>
        <charset val="204"/>
      </rPr>
      <t>A deadly storm rolls in causing massive waves to crash against the ship. The party must spent most of the day helping to bail water off of the ship and repair any damages incurred. Have the players make skill checks depending on how they help. Too many failures will result in the ship capsizing. If they manage to keep the ship afloat, everyone will need to succeed on a DC 10 Constitution saving throw or gain a level of exhaustion.</t>
    </r>
  </si>
  <si>
    <t>This encounter occurs at night. There is a spire of stone near this area that all of the captains use as a marker for their location. Tonight there seems to be a bright white light emanating from the top of the spire. If the party goes to investigate they find a large glowing white egg covered in small spikes. What creature it belongs to remains to be seen.</t>
  </si>
  <si>
    <t>This encounter occurs at night. One of the party members or crew members notices something strange about the water - portions of it appear to be blood red in the moonlight. This is an adaptation of a particular type of fish to scare away fisherman . . . but as it turns out the scales of these fish are incredibly valuable because of this mutation.</t>
  </si>
  <si>
    <t>One of the crew members spots a child floating on a large slab of wood out in the middle of the ocean. The child is on the verge of death and remembers little of what happened except that there was a terrifying sea creature involved and a lot of screaming.</t>
  </si>
  <si>
    <t>The party overhears talk of mutiny from one of the crew members, talking about how unfairly the captain pays them for their work. It seems to be picking up traction among the crew members. The party can tell the captain, aid in the mutiny, or simply let things play out without involvement.</t>
  </si>
  <si>
    <t>One of the party members finds a hidden compartment on the lower level of the ship filled with contraband - perhaps exotic creatures, a deadly poison, or forbidden books. They can take this to the authorities, use it to exploit the captain, or perhaps simply pretend they never saw anything.</t>
  </si>
  <si>
    <t>The ship is approached by another ship at a rapid and aggressive pace. The captain has suspicions and tells everyone to be at the ready. This new ship is a pirate vessel and they demand a tribute to allow the party's boat to pass through this area unharmed.</t>
  </si>
  <si>
    <t>A large flock of seagulls lands in the ship and seems to refuse to leave. No matter how much the crew members try to get the birds to leave they come back in greater and greater forces until nearly the entire ship is covered. This is typically seen as a bad omen of things to come on shore - the birds know there is going to be disaster so they remain at sea as long as possible.</t>
  </si>
  <si>
    <t>A massive sea slug seems to have latched onto the side of the ship, the largest any of the crew has ever seen. It is so large that it is actually tilting the ship and sending it off course. The crew will need to band together to take care of these seemingly mindless beast before it causes the ship to capsize.</t>
  </si>
  <si>
    <t>d10 High Seas Combat Considerations</t>
  </si>
  <si>
    <r>
      <t>1</t>
    </r>
    <r>
      <rPr>
        <b/>
        <sz val="7"/>
        <color rgb="FF000000"/>
        <rFont val="Times New Roman"/>
        <family val="1"/>
        <charset val="204"/>
      </rPr>
      <t xml:space="preserve">      </t>
    </r>
    <r>
      <rPr>
        <sz val="9"/>
        <color rgb="FF000000"/>
        <rFont val="Arial"/>
        <family val="2"/>
        <charset val="204"/>
      </rPr>
      <t>The ship is affected by particularly rough waters on this day. Twenty foot high waves cause the ship to sway wildly. Every two turns, the orientation of the ship is shifted by 90 degrees and any creature knocked prone will slide to the low side of the boat. During this time, all Dexterity saving throws are made with disadvantage since it is so difficult to maintain footing.</t>
    </r>
  </si>
  <si>
    <r>
      <t>2</t>
    </r>
    <r>
      <rPr>
        <b/>
        <sz val="7"/>
        <color rgb="FF000000"/>
        <rFont val="Times New Roman"/>
        <family val="1"/>
        <charset val="204"/>
      </rPr>
      <t xml:space="preserve">      </t>
    </r>
    <r>
      <rPr>
        <sz val="9"/>
        <color rgb="FF000000"/>
        <rFont val="Arial"/>
        <family val="2"/>
        <charset val="204"/>
      </rPr>
      <t>One of the NPC crew members is knocked overboard on one of the first turns of combat. He is heavily injured and will be beyond saving if someone does not get to him within 3 rounds.</t>
    </r>
  </si>
  <si>
    <r>
      <t>3</t>
    </r>
    <r>
      <rPr>
        <b/>
        <sz val="7"/>
        <color rgb="FF000000"/>
        <rFont val="Times New Roman"/>
        <family val="1"/>
        <charset val="204"/>
      </rPr>
      <t xml:space="preserve">      </t>
    </r>
    <r>
      <rPr>
        <sz val="9"/>
        <color rgb="FF000000"/>
        <rFont val="Arial"/>
        <family val="2"/>
        <charset val="204"/>
      </rPr>
      <t>The creatures that attack have strange parasitic worms attached to them that seem to be controlling their actions. Their movements are erratic and often nonsensical. They may attack random walls or crates on deck instead of enemies because of this lack of thought. Scale the encounter up in difficulty a bit to account for these lost actions.</t>
    </r>
  </si>
  <si>
    <r>
      <t>4</t>
    </r>
    <r>
      <rPr>
        <b/>
        <sz val="7"/>
        <color rgb="FF000000"/>
        <rFont val="Times New Roman"/>
        <family val="1"/>
        <charset val="204"/>
      </rPr>
      <t xml:space="preserve">      </t>
    </r>
    <r>
      <rPr>
        <sz val="9"/>
        <color rgb="FF000000"/>
        <rFont val="Arial"/>
        <family val="2"/>
        <charset val="204"/>
      </rPr>
      <t>There is a heavy fog on the sea today. Visibility is heavily obscured, but sound still travels freely. A boat approaches from out of the fog but it is impossible to spot until the last moment.</t>
    </r>
  </si>
  <si>
    <r>
      <t>5</t>
    </r>
    <r>
      <rPr>
        <b/>
        <sz val="7"/>
        <color rgb="FF000000"/>
        <rFont val="Times New Roman"/>
        <family val="1"/>
        <charset val="204"/>
      </rPr>
      <t xml:space="preserve">      </t>
    </r>
    <r>
      <rPr>
        <sz val="9"/>
        <color rgb="FF000000"/>
        <rFont val="Arial"/>
        <family val="2"/>
        <charset val="204"/>
      </rPr>
      <t>The creatures that attack the ship seem to have a specific goal of destroying the ship's sail in hopes of stranding the boat out in the middle of the ocean. Enemies will take attacks of opportunities just to be able to move closer and tear at the sail. An attack against the ship's sail is an automatic hit and if it is dealt at least (10 x party's average level) damage, the crew will need to mend it before they can continue on their way.</t>
    </r>
  </si>
  <si>
    <r>
      <t>6</t>
    </r>
    <r>
      <rPr>
        <b/>
        <sz val="7"/>
        <color rgb="FF000000"/>
        <rFont val="Times New Roman"/>
        <family val="1"/>
        <charset val="204"/>
      </rPr>
      <t xml:space="preserve">      </t>
    </r>
    <r>
      <rPr>
        <sz val="9"/>
        <color rgb="FF000000"/>
        <rFont val="Arial"/>
        <family val="2"/>
        <charset val="204"/>
      </rPr>
      <t>The creatures that attack the ship come equipped with Urchin Bombs. These creatures can use an action to throw these bombs and deal area of effect piercing and poison damage. Have the damage of these bombs scale depending on your party's level. At higher levels have them also give a chance to inflict the poisoned status.</t>
    </r>
  </si>
  <si>
    <r>
      <t>7</t>
    </r>
    <r>
      <rPr>
        <b/>
        <sz val="7"/>
        <color rgb="FF000000"/>
        <rFont val="Times New Roman"/>
        <family val="1"/>
        <charset val="204"/>
      </rPr>
      <t xml:space="preserve">      </t>
    </r>
    <r>
      <rPr>
        <sz val="9"/>
        <color rgb="FF000000"/>
        <rFont val="Arial"/>
        <family val="2"/>
        <charset val="204"/>
      </rPr>
      <t>In addition to the creatures attacking the ship, there is a large shark circling in the waters below. Anyone thrown from the ship will be immediately attacked by this powerful beast.</t>
    </r>
  </si>
  <si>
    <r>
      <t>8</t>
    </r>
    <r>
      <rPr>
        <b/>
        <sz val="7"/>
        <color rgb="FF000000"/>
        <rFont val="Times New Roman"/>
        <family val="1"/>
        <charset val="204"/>
      </rPr>
      <t xml:space="preserve">      </t>
    </r>
    <r>
      <rPr>
        <sz val="9"/>
        <color rgb="FF000000"/>
        <rFont val="Arial"/>
        <family val="2"/>
        <charset val="204"/>
      </rPr>
      <t>The combat takes place at night. The creatures stealthily crawl up the side of the boat and hope for a surprise round of combat up on deck. This will hopefully catch some of the players unarmored and unprepared. Scale down the difficulty of the encounter to account for this.</t>
    </r>
  </si>
  <si>
    <r>
      <t>9</t>
    </r>
    <r>
      <rPr>
        <b/>
        <sz val="7"/>
        <color rgb="FF000000"/>
        <rFont val="Times New Roman"/>
        <family val="1"/>
        <charset val="204"/>
      </rPr>
      <t xml:space="preserve">      </t>
    </r>
    <r>
      <rPr>
        <sz val="9"/>
        <color rgb="FF000000"/>
        <rFont val="Arial"/>
        <family val="2"/>
        <charset val="204"/>
      </rPr>
      <t>Combat initiates on two floors. The enemy manages to break a hole in the bottom of the ship and come through on the lower deck while others jump up over the side of the ship. The creatures below will need to be dispatched quickly and the hole repaired or the ship will sink, but the creatures up top may kill the crew if they are not protected. Force the party to split up to save the day.</t>
    </r>
  </si>
  <si>
    <r>
      <t>10</t>
    </r>
    <r>
      <rPr>
        <b/>
        <sz val="7"/>
        <color rgb="FF000000"/>
        <rFont val="Times New Roman"/>
        <family val="1"/>
        <charset val="204"/>
      </rPr>
      <t xml:space="preserve">    </t>
    </r>
    <r>
      <rPr>
        <sz val="9"/>
        <color rgb="FF000000"/>
        <rFont val="Arial"/>
        <family val="2"/>
        <charset val="204"/>
      </rPr>
      <t>The combat begins when an abnormally large wave strikes the ship. It nearly takes the boat under and completely covers the deck in water. Anyone on the deck will need to take hold and succeed on a DC 13 Strength saving throw or be tossed across the deck and be dealt 2d4 bludgeoning damage and knocked prone. After the wave has struck, the enemy creatures are standing on deck and combat begins immediately.</t>
    </r>
  </si>
  <si>
    <t>A thief attempts to snag a few coins from one of the party members. Have the thief make a Dexterity (Stealth) check at a +5 bonus against the targeted player's passive Perception. On a success, the thief steals 3d4 gold from that player. On a failure, the player spots the thief going for their coins.</t>
  </si>
  <si>
    <t>A nearby building erupts into flames. When the party moves to investigate it, a sorcerer comes stumbling out covered in burn marks before collapsing to the ground. This was the result of a deadly wild magic surge and there are still people still inside the building that need help.</t>
  </si>
  <si>
    <t>The party spots a young child who looks to be living in squalor steal a piece of bread from a baker's cart. The child looks at them with large, fearful eyes before running down a side alleyway.</t>
  </si>
  <si>
    <t>The party comes across a group of people gathered around a Halfling priest preaching about the end of days. He has a bag of holding sitting on the ground in front of him and is urging people to leave behind their greedy ways and donate their superfluous luxuries to save their souls in the coming dark times.</t>
  </si>
  <si>
    <t>The party is approached by a man in priest robes. He asks them if they have visited the church and spoken to the gods about their actions. He reminds them that every adventurer should be in the good graces of the gods before going out into the wilds, for it is never known if they will return.</t>
  </si>
  <si>
    <t>A young girl stands on the side of the street crying her eyes out. She is alone and asks the party if they have seen her mother. They were separated when the little girl ran off chasing a cat and now she is terrified. Make her the daughter of someone of significance in the city.</t>
  </si>
  <si>
    <t>The party is handed a flyer advertising a local tavern. Anyone that speaks Thieves' Cant can see a hidden message in the flier about the local Thieves' Guild recruiting new members for an upcoming job.</t>
  </si>
  <si>
    <t>There is a man standing on a crate shouting at the top of his lungs about the unfairness of a local lord and how the people need to rise up against him.</t>
  </si>
  <si>
    <t>The lord seized his farm after the man refused to pay his taxes because the amount was too high. He lost his crops to a blight and the lord did nothing to help and now he seeks vengeance.</t>
  </si>
  <si>
    <t>The party notices some graffiti on a a few buildings as they walk through town. It belongs to an underground organization that marks homes and businesses that have known associations with scandalous activities - drug trade, prostitution, gambling, etc . . .</t>
  </si>
  <si>
    <t>There is a man selling magical items out of the back of a cart. These items are at a large discount and he seems quite anxious to get rid of them. They are stolen and the people they belong to will eventually catch up to this vendor and get him to confess who he sold them to and come after the party if needed.</t>
  </si>
  <si>
    <t>1      The party notices a special deal at a nearby shop. Perhaps they are offering 25% off healing potions or buy 2 get 1 magic item free!</t>
  </si>
  <si>
    <t>2      The party comes across a large group of people crowded around two individuals. They are shouting obscenities at one another and appear ready to fight. Turns out they are both sleeping with the same woman. The party can let the fight happen or intervene to prevent violence.</t>
  </si>
  <si>
    <t>3      The party hears a local crier advertising a drink called Slag Ale. It is made with a bit ofmolten lava and anyone that orders a pint that is not a dwarf must sign a waiver since it can eat through their stomach. Any non-dwarf that finishes the drink is awarded a free room for the night, a free dinner, and gets to add their name to the Wall of Champions.</t>
  </si>
  <si>
    <t>4      The party comes across a wishing well. It is filled with thousands of copper, pieces but there are a few pieces of silver and gold tossed in as well. It is out in the open and there are beggars abound, but everyone seems to respect that the wishing well is off limits for any sort of thievery. Many people are convinced the well is blessed by the gods.</t>
  </si>
  <si>
    <t>5      The party comes across a new store. It is called Patterson's Peculiar Pets. He has a number of exotic creatures for sale, but they come at a premium.</t>
  </si>
  <si>
    <t>6      Another group of adventurers is staggering through town. It looks as if they are barely hanging onto life. If the party asks them what happened, they will be told about a powerful creature plaguing an abandoned building in town or perhaps one of the nearby farms. There is a reward given by the city for dispatching this foe.</t>
  </si>
  <si>
    <t>ills start going off in the distance and</t>
  </si>
  <si>
    <t>people clear the streets. There has been a wedding between two members of important families in the region. Perhaps this will cause friendship where there was much strife or completely reshape politics in the area. Perhaps a neighboring lord is displeased with this and it leads to war!</t>
  </si>
  <si>
    <t>8      A boy no older than 12 runs up to the party and nervously asks if he can accompany them on their adventures. He offers to serve as a squire. He is an orphan so this city has nothing left for him, so even a death out in the wilds is better than a life of begging on the streets day after day.</t>
  </si>
  <si>
    <t>9      There is a caravan moving through the city. It is incredibly well defended with two dozen guards escorting a single armored cart that is covered with a fine purple cloth. Word around town is that they've found a hidden relic belonging to the former ruler of the city that is thought to be quite dangerous. They are incredibly worried someone will try to steal it.</t>
  </si>
  <si>
    <t>The party arrives right at the beginning of a festival. All shops are running discounts for their goods for those who partake in festivities, there are entertainers on every corner, and the party can sign up for various competitions. These competitions include archery, jousting, stone throwing, duels, and</t>
  </si>
  <si>
    <t>City Random Encounters</t>
  </si>
  <si>
    <t>PALANT DM EXCEL COMPANION</t>
  </si>
  <si>
    <t>VERSION 0.1 18-02-2020</t>
  </si>
  <si>
    <t>1                   A few acolytes led by a pious knight are performing a religious rite</t>
  </si>
  <si>
    <t>2       Several deep gnomes are singing songs around a campfire. They come to the surface once a decade to see the stars.</t>
  </si>
  <si>
    <t>3       An ettin guards part of the ruins but heads argue over where and the ettin always moves around. Asks characters where it should guard</t>
  </si>
  <si>
    <t>4       A few mirthful kobolds watch over an array of traps. Designed to make mess (paint, oil, insects, etc) rather than harm. Part of a rite of passage.</t>
  </si>
  <si>
    <t>5       An androsphinx guards a planar portal. It offers the party a boon if they can find people worthy of taking its tests and quests</t>
  </si>
  <si>
    <t>6       A pair of industrious ogres are restoring some of the ruins and have a good supply of wood, stone, tools and other building supplies</t>
  </si>
  <si>
    <t>7       A talking crab claims to be a powerful sorcerer cursed by a local hag. It has a fly speed of 30 feet.</t>
  </si>
  <si>
    <t>A ghast is obsessed with lore of the ruins and is investigating with a magnifying glass. Usually kills snakes for food.</t>
  </si>
  <si>
    <t>Several kenku are begging for food, scraps or work from the roadside.</t>
  </si>
  <si>
    <t>A knight is traveling with several commoner squires and servants. They ask the group of any local threats that a brave warrior might vanquish</t>
  </si>
  <si>
    <t>Six heavily laden elephants are protected by a talkative stone giant trader</t>
  </si>
  <si>
    <t>Several skeletons are repairing the road commanded by a priest. They do not fight and the priest will flee if attacked</t>
  </si>
  <si>
    <t>An nycaloth asks if they need protecting. They have be set to keep this section of road safe by a greater power.</t>
  </si>
  <si>
    <t>1     2 half-ogres carry a heavy coffin to a nearby site. Unaware of contents</t>
  </si>
  <si>
    <t>2     1 curious nothic has been attracted here by magical energies nearby</t>
  </si>
  <si>
    <t>3       1 noble with 1d2 commoner servants is on a quest. They have a veteran family retainer who deals with any dangers or difficulties.</t>
  </si>
  <si>
    <t>4       2 rogue tridrones have recently fled Mechanus and are trying to make sense of the strange plane they now find themselves on</t>
  </si>
  <si>
    <t>5       1d4+1 giant centipedes feeding on the corpse of a githzerai traveller. They flee if disturbed and lurk to finish their meal</t>
  </si>
  <si>
    <t>6      orc warchief who has renounced a life of violence and only wants to talk about the peaceful god they now worship</t>
  </si>
  <si>
    <t>7     1 mercenary priest needs funds to build a temple is seeking work</t>
  </si>
  <si>
    <t>8      kuo-toa monitor (whip variant), a renegade trying to find a monastery or other society they can find others searching for enlightenment</t>
  </si>
  <si>
    <t>9     1 scarred druid who protects a family of nearby owlbears with young</t>
  </si>
  <si>
    <t>10     1d4+1 blink dogs are here to join a festival at a nearby portal to the Feywild. They will try to invite one of the party along.</t>
  </si>
  <si>
    <t>11     1 d4+2 cultists whose leader was killed by nearby monsters while performing a ritual. Now trying to find allies to help finish ritual.</t>
  </si>
  <si>
    <t>12     1 mischievous will-o'-wisp haunts the nearby area. It plays tricks on travelers and flees if attacked before returning later.</t>
  </si>
  <si>
    <t>17     1 outcast salamander is trying to set up as a weapons merchant and has a few swords. Interested in weapons, scrap metal and tools.</t>
  </si>
  <si>
    <t>18     2d4 skeletons are picking herbs and flowers and putting in a handcart. If disturbed they continue with their task as well as they can.</t>
  </si>
  <si>
    <t>1     2 cyclops are herding a huge herd of goats following a vision westwards</t>
  </si>
  <si>
    <t>2     1 bulette has been enchanted with the mind of a cat. It adopts one of the party, asking for food, treats and someone to play with.</t>
  </si>
  <si>
    <t>3     1 scared green slaad in dwarf form seeks news of events, especially magical ones. It almost has knowledge to become a gray slaad</t>
  </si>
  <si>
    <t>4     1d2 xorns have located a cache of gems in a nearby pool. They are scared of the water and try to get the party to retrieve gems for them</t>
  </si>
  <si>
    <t>5     1 sobbing mage is with an owlbear companion which is trying to console them over a recent break-up</t>
  </si>
  <si>
    <t>1 young bronze dragon is curious about local area and has taken a vow of pacifism for a year. Asks party lots of questions about surroundings.</t>
  </si>
  <si>
    <t>6     A marid has seen one of the party in a dream and gives them an invite to a party somewhere exotic</t>
  </si>
  <si>
    <t>7     A clever cloaker trades in magical scrolls and cloaks and keeps a stone golem as protection.</t>
  </si>
  <si>
    <t>8     1 questing fire giant claims to be a champion of good and is searching for a hidden shrine to a minor god</t>
  </si>
  <si>
    <t>9     1 d3+1 werebears who serve a powerful druid are searching for a rare herb. They know its name but can't remember anything else about it.</t>
  </si>
  <si>
    <t>10   1 night hag gives a bag of holding full of copper coins to a character.</t>
  </si>
  <si>
    <t>11    2d6 priests are looking for a suitable place to start a community promoting love, peace and prosperity.</t>
  </si>
  <si>
    <t>12    2 shield golems who are linked to each other are trying to make sense of the world and their place in it.</t>
  </si>
  <si>
    <t>13    1 horned devil has spent centuries in the world without trouble. It has collected 99 masks and needs 2 more. It needs help getting them</t>
  </si>
  <si>
    <t>14   1 air elemental that is trying to return home via a planar portal high up. It can only be opened by a humanoid and tries to get party to help.</t>
  </si>
  <si>
    <t>15    The Flying Fish are adventurers on an elephant. 1 d3 knights, 1 druid and 1 scout. They are looking for a new quest after screwing up the last one</t>
  </si>
  <si>
    <t>16    1 unusual aboleth desires only to live peacefully among a humanoid society. It still searches for away to do this</t>
  </si>
  <si>
    <t>1 drow mage is the last remaining adventurer of a group from the Underdark. Now seeks to make a new life on the surface.</t>
  </si>
  <si>
    <t>17   2 progressive trolls are trying to find work as mercenaries or guards. Can speak a some Common (Intelligence 8) and wield axes.</t>
  </si>
  <si>
    <t>1 humorless assassin asks the party to kill them to fulfill a contract.They also ask them to carry out their will and contact their family</t>
  </si>
  <si>
    <t>1      A group of acolytes and guards are going into the wilds to perform a wedding ceremony and celebration. Invite the party along.</t>
  </si>
  <si>
    <t>2       A lonely half-orc (stats of an orc) is riding an old draft horse. Tries talking about the weather, farming, livestock and crop rotations.</t>
  </si>
  <si>
    <t>3      A few worried bandits are looking for a pet dog that has gone missing</t>
  </si>
  <si>
    <t>4      A few bullywugs are taking giant frogs to market. One speaks Common</t>
  </si>
  <si>
    <t>5      A scout is training a young owlbear. Currently it is afraid of everything.</t>
  </si>
  <si>
    <t>6      A veteran recognizes one of the characters. They are a retired soldier.</t>
  </si>
  <si>
    <t>7       A spectator (or deva) guards a nearby shrine of sun but hasn't had trouble for a century. It is always trying to raise funds for the shrine.</t>
  </si>
  <si>
    <t>8       A family of starving commoners are moving out of the area pulling a rickety cart. Desperate and offer to sell a healing potion for 5 gp</t>
  </si>
  <si>
    <t>9       A beholder is looking after land of an abandoned farm. It is missing its central eye and locals report it seems to think it is one of them</t>
  </si>
  <si>
    <t>10     A few spies from a nearby city are spying on a local. They are badly disguised as locals and have horrible accents.</t>
  </si>
  <si>
    <t>11    A herd of wild ponies are fascinated by one character or companion</t>
  </si>
  <si>
    <t>12     A brightly-dressed gladiator retired to a farm and lost everything. Now they look for any work that doesn't involve fighting</t>
  </si>
  <si>
    <r>
      <t xml:space="preserve">A local ranger (stats of a </t>
    </r>
    <r>
      <rPr>
        <b/>
        <sz val="6.5"/>
        <color rgb="FF000000"/>
        <rFont val="Arial"/>
        <family val="2"/>
        <charset val="204"/>
      </rPr>
      <t>bandit captain</t>
    </r>
    <r>
      <rPr>
        <sz val="6.5"/>
        <color rgb="FF000000"/>
        <rFont val="Arial"/>
        <family val="2"/>
        <charset val="204"/>
      </rPr>
      <t xml:space="preserve">) mounted on a </t>
    </r>
    <r>
      <rPr>
        <b/>
        <sz val="6.5"/>
        <color rgb="FF000000"/>
        <rFont val="Arial"/>
        <family val="2"/>
        <charset val="204"/>
      </rPr>
      <t xml:space="preserve">giant boar </t>
    </r>
    <r>
      <rPr>
        <sz val="6.5"/>
        <color rgb="FF000000"/>
        <rFont val="Arial"/>
        <family val="2"/>
        <charset val="204"/>
      </rPr>
      <t>is patrolling for any signs of trouble. Stops to chat with the group.</t>
    </r>
  </si>
  <si>
    <r>
      <t>19</t>
    </r>
    <r>
      <rPr>
        <sz val="7"/>
        <color rgb="FF000000"/>
        <rFont val="Times New Roman"/>
        <family val="1"/>
        <charset val="204"/>
      </rPr>
      <t xml:space="preserve">     </t>
    </r>
    <r>
      <rPr>
        <sz val="6.5"/>
        <color rgb="FF000000"/>
        <rFont val="Arial"/>
        <family val="2"/>
        <charset val="204"/>
      </rPr>
      <t xml:space="preserve">A </t>
    </r>
    <r>
      <rPr>
        <b/>
        <sz val="6.5"/>
        <color rgb="FF000000"/>
        <rFont val="Arial"/>
        <family val="2"/>
        <charset val="204"/>
      </rPr>
      <t xml:space="preserve">dao </t>
    </r>
    <r>
      <rPr>
        <sz val="6.5"/>
        <color rgb="FF000000"/>
        <rFont val="Arial"/>
        <family val="2"/>
        <charset val="204"/>
      </rPr>
      <t>is serving penance for a sin by spending 101 years on the mortal world helping farmers grow crops and tend to beasts</t>
    </r>
  </si>
  <si>
    <r>
      <t>20</t>
    </r>
    <r>
      <rPr>
        <sz val="7"/>
        <color rgb="FF000000"/>
        <rFont val="Times New Roman"/>
        <family val="1"/>
        <charset val="204"/>
      </rPr>
      <t xml:space="preserve">    </t>
    </r>
    <r>
      <rPr>
        <sz val="6.5"/>
        <color rgb="FF000000"/>
        <rFont val="Arial"/>
        <family val="2"/>
        <charset val="204"/>
      </rPr>
      <t xml:space="preserve">A </t>
    </r>
    <r>
      <rPr>
        <b/>
        <sz val="6.5"/>
        <color rgb="FF000000"/>
        <rFont val="Arial"/>
        <family val="2"/>
        <charset val="204"/>
      </rPr>
      <t xml:space="preserve">noble </t>
    </r>
    <r>
      <rPr>
        <sz val="6.5"/>
        <color rgb="FF000000"/>
        <rFont val="Arial"/>
        <family val="2"/>
        <charset val="204"/>
      </rPr>
      <t>is desperate for news and invites the group to their estate</t>
    </r>
  </si>
  <si>
    <r>
      <t>Д</t>
    </r>
    <r>
      <rPr>
        <sz val="12"/>
        <color rgb="FF231F20"/>
        <rFont val="Calibri"/>
        <family val="2"/>
        <charset val="204"/>
        <scheme val="minor"/>
      </rPr>
      <t>ороги</t>
    </r>
  </si>
  <si>
    <r>
      <t xml:space="preserve">Для бродячего искателя приключений дороги — это чуть ли не самый </t>
    </r>
    <r>
      <rPr>
        <i/>
        <sz val="12"/>
        <color rgb="FF231F20"/>
        <rFont val="Calibri"/>
        <family val="2"/>
        <charset val="204"/>
        <scheme val="minor"/>
      </rPr>
      <t>изъезженный</t>
    </r>
    <r>
      <rPr>
        <sz val="12"/>
        <color rgb="FF231F20"/>
        <rFont val="Calibri"/>
        <family val="2"/>
        <charset val="204"/>
        <scheme val="minor"/>
      </rPr>
      <t xml:space="preserve"> элемент ландшаф­та, описание которого часто заменяется простым “Вы прошли несколько миль перед тем, как ока­заться у ворот города”. Но иногда даже такая про­ходная вещь, как дорога, может привнести в пове­ствование пару интересных и даже неожиданных сюжетных элементов.</t>
    </r>
  </si>
  <si>
    <r>
      <t>р</t>
    </r>
    <r>
      <rPr>
        <sz val="12"/>
        <color rgb="FF231F20"/>
        <rFont val="Calibri"/>
        <family val="2"/>
        <charset val="204"/>
        <scheme val="minor"/>
      </rPr>
      <t>еки</t>
    </r>
  </si>
  <si>
    <r>
      <t xml:space="preserve">Совершайте бросок К100 каждый раз, когда группа отправляется в </t>
    </r>
    <r>
      <rPr>
        <b/>
        <sz val="12"/>
        <color rgb="FF000000"/>
        <rFont val="Calibri"/>
        <family val="2"/>
        <charset val="204"/>
        <scheme val="minor"/>
      </rPr>
      <t xml:space="preserve">МАСТЕРСКАЯ </t>
    </r>
    <r>
      <rPr>
        <sz val="12"/>
        <color rgb="FF231F20"/>
        <rFont val="Calibri"/>
        <family val="2"/>
        <charset val="204"/>
        <scheme val="minor"/>
      </rPr>
      <t xml:space="preserve">длительное путешествие вдоль реки или на речном транспорте, что- </t>
    </r>
    <r>
      <rPr>
        <sz val="12"/>
        <color rgb="FF000000"/>
        <rFont val="Calibri"/>
        <family val="2"/>
        <charset val="204"/>
        <scheme val="minor"/>
      </rPr>
      <t xml:space="preserve">    </t>
    </r>
    <r>
      <rPr>
        <b/>
        <sz val="12"/>
        <color rgb="FF000000"/>
        <rFont val="Calibri"/>
        <family val="2"/>
        <charset val="204"/>
        <scheme val="minor"/>
      </rPr>
      <t>БАСТАРДА</t>
    </r>
  </si>
  <si>
    <r>
      <t>Т</t>
    </r>
    <r>
      <rPr>
        <sz val="12"/>
        <color rgb="FF231F20"/>
        <rFont val="Calibri"/>
        <family val="2"/>
        <charset val="204"/>
        <scheme val="minor"/>
      </rPr>
      <t>овары</t>
    </r>
  </si>
  <si>
    <r>
      <t>Телега</t>
    </r>
    <r>
      <rPr>
        <sz val="12"/>
        <color rgb="FF231F20"/>
        <rFont val="Calibri"/>
        <family val="2"/>
        <charset val="204"/>
        <scheme val="minor"/>
      </rPr>
      <t xml:space="preserve"> перевозит содержимое двух ящиков. Как правило груз свален прямо в телегу и может быть накрыт брезентом. Для груза, требующего большей аккуратности, на дно телеги стелется солома.</t>
    </r>
  </si>
  <si>
    <r>
      <t>Фургоны и баржи</t>
    </r>
    <r>
      <rPr>
        <sz val="12"/>
        <color rgb="FF231F20"/>
        <rFont val="Calibri"/>
        <family val="2"/>
        <charset val="204"/>
        <scheme val="minor"/>
      </rPr>
      <t xml:space="preserve"> перевозят 1к8 ящиков и 1к6 бочек.</t>
    </r>
  </si>
  <si>
    <r>
      <t>Торговые корабли</t>
    </r>
    <r>
      <rPr>
        <sz val="12"/>
        <color rgb="FF231F20"/>
        <rFont val="Calibri"/>
        <family val="2"/>
        <charset val="204"/>
        <scheme val="minor"/>
      </rPr>
      <t xml:space="preserve"> перевозят 2к20 ящиков и 1к12 бочек.</t>
    </r>
  </si>
  <si>
    <r>
      <t>С</t>
    </r>
    <r>
      <rPr>
        <sz val="12"/>
        <color rgb="FF231F20"/>
        <rFont val="Calibri"/>
        <family val="2"/>
        <charset val="204"/>
        <scheme val="minor"/>
      </rPr>
      <t>оДержимое бочки 2к10</t>
    </r>
  </si>
  <si>
    <r>
      <t>С</t>
    </r>
    <r>
      <rPr>
        <sz val="12"/>
        <color rgb="FF231F20"/>
        <rFont val="Calibri"/>
        <family val="2"/>
        <charset val="204"/>
        <scheme val="minor"/>
      </rPr>
      <t>оДержимое ящика 2к20</t>
    </r>
  </si>
  <si>
    <t>Standing Water</t>
  </si>
  <si>
    <t>Flowing Water</t>
  </si>
  <si>
    <t>Thin</t>
  </si>
  <si>
    <t>Moderate</t>
  </si>
  <si>
    <t>Thick</t>
  </si>
  <si>
    <t>Moor or hill terrain, map</t>
  </si>
  <si>
    <t>Mountain terrain, map</t>
  </si>
  <si>
    <t>Moor or hill terrain, no map 10</t>
  </si>
  <si>
    <t>Poor visibility</t>
  </si>
  <si>
    <t>Mountain terrain, no map</t>
  </si>
  <si>
    <t>Forest</t>
  </si>
  <si>
    <t>Number Encountered</t>
  </si>
  <si>
    <t>01–02</t>
  </si>
  <si>
    <t>Abishai, white</t>
  </si>
  <si>
    <t>01–07</t>
  </si>
  <si>
    <t>03–05</t>
  </si>
  <si>
    <t>Bandits</t>
  </si>
  <si>
    <t>see Groups</t>
  </si>
  <si>
    <t>Baneguardm</t>
  </si>
  <si>
    <t>1d8+2</t>
  </si>
  <si>
    <t>07–08</t>
  </si>
  <si>
    <t>08–11</t>
  </si>
  <si>
    <t>Bear,</t>
  </si>
  <si>
    <t>brown</t>
  </si>
  <si>
    <t>12–16</t>
  </si>
  <si>
    <t>10–11</t>
  </si>
  <si>
    <t>Brantas</t>
  </si>
  <si>
    <t>1d6+2</t>
  </si>
  <si>
    <t>17–25</t>
  </si>
  <si>
    <t>(animal)s</t>
  </si>
  <si>
    <t>26–27</t>
  </si>
  <si>
    <t>Dire</t>
  </si>
  <si>
    <t>bear</t>
  </si>
  <si>
    <t>28–29</t>
  </si>
  <si>
    <t>rat</t>
  </si>
  <si>
    <t>30–31</t>
  </si>
  <si>
    <t>15–16</t>
  </si>
  <si>
    <t>wolf</t>
  </si>
  <si>
    <t>17–18</t>
  </si>
  <si>
    <t>Dread</t>
  </si>
  <si>
    <t>warriorm</t>
  </si>
  <si>
    <t>32–34</t>
  </si>
  <si>
    <t>Elk</t>
  </si>
  <si>
    <t>20–21</t>
  </si>
  <si>
    <t>Gargoyle</t>
  </si>
  <si>
    <t>22–23</t>
  </si>
  <si>
    <t>Ghast</t>
  </si>
  <si>
    <t>24–26</t>
  </si>
  <si>
    <t>Ghoul</t>
  </si>
  <si>
    <t>36–37</t>
  </si>
  <si>
    <t>27–34</t>
  </si>
  <si>
    <t>raiders</t>
  </si>
  <si>
    <t>38–45</t>
  </si>
  <si>
    <t>35–39</t>
  </si>
  <si>
    <t>NPCs</t>
  </si>
  <si>
    <t>46–53</t>
  </si>
  <si>
    <t>Merchants</t>
  </si>
  <si>
    <t>Mountain torrent</t>
  </si>
  <si>
    <t>SEE GROUPS</t>
  </si>
  <si>
    <t>Nythm</t>
  </si>
  <si>
    <t>55–57</t>
  </si>
  <si>
    <t>43–48</t>
  </si>
  <si>
    <t>Ogre</t>
  </si>
  <si>
    <t>58–59</t>
  </si>
  <si>
    <t>49–54</t>
  </si>
  <si>
    <t>1d3+1</t>
  </si>
  <si>
    <t>55–58</t>
  </si>
  <si>
    <t>marauders</t>
  </si>
  <si>
    <t>61–69</t>
  </si>
  <si>
    <t>59–61</t>
  </si>
  <si>
    <t>Patrol</t>
  </si>
  <si>
    <t>see Groups1</t>
  </si>
  <si>
    <t>70–71</t>
  </si>
  <si>
    <t>62–63</t>
  </si>
  <si>
    <t>Perytonm</t>
  </si>
  <si>
    <t>64–65</t>
  </si>
  <si>
    <t>Planetouched,</t>
  </si>
  <si>
    <t>fey’rim</t>
  </si>
  <si>
    <t>66–68</t>
  </si>
  <si>
    <t>tanarukkm</t>
  </si>
  <si>
    <t>74–78</t>
  </si>
  <si>
    <t>69–70</t>
  </si>
  <si>
    <t>Rothé,</t>
  </si>
  <si>
    <t>surfacef</t>
  </si>
  <si>
    <t>Spectral</t>
  </si>
  <si>
    <t>pantherm</t>
  </si>
  <si>
    <t>72–73</t>
  </si>
  <si>
    <t>Skeleton,</t>
  </si>
  <si>
    <t>79–81</t>
  </si>
  <si>
    <t>74–75</t>
  </si>
  <si>
    <t>Red</t>
  </si>
  <si>
    <t>tiger</t>
  </si>
  <si>
    <t>82–84</t>
  </si>
  <si>
    <t>76–79</t>
  </si>
  <si>
    <t>Troll</t>
  </si>
  <si>
    <t>80–81</t>
  </si>
  <si>
    <t>Vampire</t>
  </si>
  <si>
    <t>spawn</t>
  </si>
  <si>
    <t>Wereboar</t>
  </si>
  <si>
    <t>86–87</t>
  </si>
  <si>
    <t>83–84</t>
  </si>
  <si>
    <t>Werewolf</t>
  </si>
  <si>
    <t>85–87</t>
  </si>
  <si>
    <t>Wight</t>
  </si>
  <si>
    <t>88–96</t>
  </si>
  <si>
    <t>88–90</t>
  </si>
  <si>
    <t>(animal)</t>
  </si>
  <si>
    <t>97–100</t>
  </si>
  <si>
    <t>91–97</t>
  </si>
  <si>
    <t>98–100</t>
  </si>
  <si>
    <t>Zombie,</t>
  </si>
  <si>
    <t>Abishai,</t>
  </si>
  <si>
    <t>whitem</t>
  </si>
  <si>
    <t>01–05</t>
  </si>
  <si>
    <t>03–04</t>
  </si>
  <si>
    <t>05–06</t>
  </si>
  <si>
    <t>Bat, night hunterm</t>
  </si>
  <si>
    <t>2d6</t>
  </si>
  <si>
    <t>06–10</t>
  </si>
  <si>
    <t>Bear, brown (animal)</t>
  </si>
  <si>
    <t>Behir</t>
  </si>
  <si>
    <t>09–10</t>
  </si>
  <si>
    <t>11–12</t>
  </si>
  <si>
    <t>19–25</t>
  </si>
  <si>
    <t>Deer (animal)s</t>
  </si>
  <si>
    <t>14–15</t>
  </si>
  <si>
    <t>Dire bear</t>
  </si>
  <si>
    <t>16–17</t>
  </si>
  <si>
    <t>Dire wolf</t>
  </si>
  <si>
    <t>1d4+4</t>
  </si>
  <si>
    <t>18–19</t>
  </si>
  <si>
    <t>Dire wolverine</t>
  </si>
  <si>
    <t>31–34</t>
  </si>
  <si>
    <t>20–24</t>
  </si>
  <si>
    <t>Dragon (see Table 2a)</t>
  </si>
  <si>
    <t>Dragonkinm</t>
  </si>
  <si>
    <t>2d4</t>
  </si>
  <si>
    <t>Dread warriorm</t>
  </si>
  <si>
    <t>36–39</t>
  </si>
  <si>
    <t>Dwarf patrol</t>
  </si>
  <si>
    <t>40–43</t>
  </si>
  <si>
    <t>Elk (animal)s</t>
  </si>
  <si>
    <t>Ettin</t>
  </si>
  <si>
    <t>35–37</t>
  </si>
  <si>
    <t>38–41</t>
  </si>
  <si>
    <t>45–46</t>
  </si>
  <si>
    <t>42–47</t>
  </si>
  <si>
    <t>Goblin raiders</t>
  </si>
  <si>
    <t>48–51</t>
  </si>
  <si>
    <t>Hill giant</t>
  </si>
  <si>
    <t>48–49</t>
  </si>
  <si>
    <t>52–53</t>
  </si>
  <si>
    <t>Leucrottam</t>
  </si>
  <si>
    <t>Nishruum</t>
  </si>
  <si>
    <t>50–53</t>
  </si>
  <si>
    <t>54–55</t>
  </si>
  <si>
    <t>56–57</t>
  </si>
  <si>
    <t>56–58</t>
  </si>
  <si>
    <t>59–60</t>
  </si>
  <si>
    <t>60–61</t>
  </si>
  <si>
    <t>61–63</t>
  </si>
  <si>
    <t>62–67</t>
  </si>
  <si>
    <t>68–69</t>
  </si>
  <si>
    <t>65–68</t>
  </si>
  <si>
    <t>Rothé, surfacef</t>
  </si>
  <si>
    <t>1d10+10</t>
  </si>
  <si>
    <t>69–73</t>
  </si>
  <si>
    <t>Argent Legion patrol</t>
  </si>
  <si>
    <t>74–76</t>
  </si>
  <si>
    <t>Red tiger (animal)s</t>
  </si>
  <si>
    <t>77–79</t>
  </si>
  <si>
    <t>74–77</t>
  </si>
  <si>
    <t>80–85</t>
  </si>
  <si>
    <t>78–79</t>
  </si>
  <si>
    <t>Uthgardt scouts</t>
  </si>
  <si>
    <t>Vampire spawn</t>
  </si>
  <si>
    <t>87–89</t>
  </si>
  <si>
    <t>1d6+4</t>
  </si>
  <si>
    <t>1d4+1</t>
  </si>
  <si>
    <t>88–89</t>
  </si>
  <si>
    <t>90–95</t>
  </si>
  <si>
    <t>90–94</t>
  </si>
  <si>
    <t>Wolf (animal)</t>
  </si>
  <si>
    <t>1d6+10</t>
  </si>
  <si>
    <t>96–97</t>
  </si>
  <si>
    <t>Wolverine (animal)</t>
  </si>
  <si>
    <t>96–100</t>
  </si>
  <si>
    <t>TABLE 2A: MOONLANDS, ADBAR VALE, AND COLD VALE DRAGONS</t>
  </si>
  <si>
    <t>d%</t>
  </si>
  <si>
    <t>01–10</t>
  </si>
  <si>
    <t>Fangm, juvenile</t>
  </si>
  <si>
    <t>11–18</t>
  </si>
  <si>
    <t>Gold, young</t>
  </si>
  <si>
    <t>19–45</t>
  </si>
  <si>
    <t>Red, young</t>
  </si>
  <si>
    <t>46–55</t>
  </si>
  <si>
    <t>Shadowm, juvenile</t>
  </si>
  <si>
    <t>56–100</t>
  </si>
  <si>
    <t>White, young adult</t>
  </si>
  <si>
    <t>TABLE 3: EVERMOORS ENCOUNTERS (WILDERNESS)</t>
  </si>
  <si>
    <t>01–03</t>
  </si>
  <si>
    <t>04–05</t>
  </si>
  <si>
    <t>Darkenbeastm</t>
  </si>
  <si>
    <t>1d2+2</t>
  </si>
  <si>
    <t>03–10</t>
  </si>
  <si>
    <t>11–14</t>
  </si>
  <si>
    <t>07–09</t>
  </si>
  <si>
    <t>15–20</t>
  </si>
  <si>
    <t>10–14</t>
  </si>
  <si>
    <t>Dragon (see Table 3a)</t>
  </si>
  <si>
    <t>15–17</t>
  </si>
  <si>
    <t>1d4+3</t>
  </si>
  <si>
    <t>21–25</t>
  </si>
  <si>
    <t>18–21</t>
  </si>
  <si>
    <t>26–28</t>
  </si>
  <si>
    <t>22–24</t>
  </si>
  <si>
    <t>Fog giantm</t>
  </si>
  <si>
    <t>25–27</t>
  </si>
  <si>
    <t>Ghast pack</t>
  </si>
  <si>
    <t>28–30</t>
  </si>
  <si>
    <t>Ghost see Groups</t>
  </si>
  <si>
    <t>29–34</t>
  </si>
  <si>
    <t>31–35</t>
  </si>
  <si>
    <t>Ice serpentm</t>
  </si>
  <si>
    <t>38–44</t>
  </si>
  <si>
    <t>45–47</t>
  </si>
  <si>
    <t>48–50</t>
  </si>
  <si>
    <t>48–53</t>
  </si>
  <si>
    <t>51–54</t>
  </si>
  <si>
    <t>54–61</t>
  </si>
  <si>
    <t>55–63</t>
  </si>
  <si>
    <t>Orc marauders</t>
  </si>
  <si>
    <t>62–66</t>
  </si>
  <si>
    <t>64–67</t>
  </si>
  <si>
    <t>Rothé, ghostf</t>
  </si>
  <si>
    <t>67–69</t>
  </si>
  <si>
    <t>Shambling mound</t>
  </si>
  <si>
    <t>Snowcloaks</t>
  </si>
  <si>
    <t>Spectre</t>
  </si>
  <si>
    <t>72–83</t>
  </si>
  <si>
    <t>73–77</t>
  </si>
  <si>
    <t>78–80</t>
  </si>
  <si>
    <t>1d8+1</t>
  </si>
  <si>
    <t>81–82</t>
  </si>
  <si>
    <t>Will-o’-wisp</t>
  </si>
  <si>
    <t>Wraith</t>
  </si>
  <si>
    <t>84–86</t>
  </si>
  <si>
    <t>Winter wolf</t>
  </si>
  <si>
    <t>1d6+5</t>
  </si>
  <si>
    <t>87–94</t>
  </si>
  <si>
    <t>1d10+6</t>
  </si>
  <si>
    <t>95–99</t>
  </si>
  <si>
    <t>91–96</t>
  </si>
  <si>
    <t>Yeth hound</t>
  </si>
  <si>
    <t>TABLE 3A: EVERMOORS DRAGONS</t>
  </si>
  <si>
    <t>Black, young (clutch of 1d4+1)</t>
  </si>
  <si>
    <t>11–20</t>
  </si>
  <si>
    <t>Black, old</t>
  </si>
  <si>
    <t>21–45</t>
  </si>
  <si>
    <t>Red, juvenile</t>
  </si>
  <si>
    <t>46–52</t>
  </si>
  <si>
    <t>Shadowm, young</t>
  </si>
  <si>
    <t>53–61</t>
  </si>
  <si>
    <t>White, young (clutch of 1d4+1)</t>
  </si>
  <si>
    <t>62–95</t>
  </si>
  <si>
    <t>White, old</t>
  </si>
  <si>
    <t>96–98</t>
  </si>
  <si>
    <t>Dracolichf, white adult</t>
  </si>
  <si>
    <t>99–100</t>
  </si>
  <si>
    <t>Dracolichf, red young adult</t>
  </si>
  <si>
    <t>TABLE 4: HIGH FOREST ENCOUNTERS (WILDERNESS)</t>
  </si>
  <si>
    <t>Abishai, greenm</t>
  </si>
  <si>
    <t>06–07</t>
  </si>
  <si>
    <t>Bat, sinisterm</t>
  </si>
  <si>
    <t>1d6+3</t>
  </si>
  <si>
    <t>02–07</t>
  </si>
  <si>
    <t>08–09</t>
  </si>
  <si>
    <t>Crawling clawm</t>
  </si>
  <si>
    <t>4d6</t>
  </si>
  <si>
    <t>12–14</t>
  </si>
  <si>
    <t>08–15</t>
  </si>
  <si>
    <t>Dire bat</t>
  </si>
  <si>
    <t>Dire rat</t>
  </si>
  <si>
    <t>20–22</t>
  </si>
  <si>
    <t>23–24</t>
  </si>
  <si>
    <t>25–30</t>
  </si>
  <si>
    <t>28–33</t>
  </si>
  <si>
    <t>(see 4a)</t>
  </si>
  <si>
    <t>Forest fire</t>
  </si>
  <si>
    <t>36–41</t>
  </si>
  <si>
    <t>38–40</t>
  </si>
  <si>
    <t>Gnoll hunters</t>
  </si>
  <si>
    <t>42–43</t>
  </si>
  <si>
    <t>41–44</t>
  </si>
  <si>
    <t>Gray render</t>
  </si>
  <si>
    <t>44–45</t>
  </si>
  <si>
    <t>Green hag</t>
  </si>
  <si>
    <t>(hag)</t>
  </si>
  <si>
    <t>Gulguthydram</t>
  </si>
  <si>
    <t>Ibrandlinm</t>
  </si>
  <si>
    <t>Kir-lananf</t>
  </si>
  <si>
    <t>50–56</t>
  </si>
  <si>
    <t>Nymph</t>
  </si>
  <si>
    <t>58–60</t>
  </si>
  <si>
    <t>61–65</t>
  </si>
  <si>
    <t>62–68</t>
  </si>
  <si>
    <t>Phase spider</t>
  </si>
  <si>
    <t>67–68</t>
  </si>
  <si>
    <t>71–73</t>
  </si>
  <si>
    <t>Planetouched, fey’rim</t>
  </si>
  <si>
    <t>1d2×10</t>
  </si>
  <si>
    <t>Planetouched, tanarukkm</t>
  </si>
  <si>
    <t>71–72</t>
  </si>
  <si>
    <t>Shadow</t>
  </si>
  <si>
    <t>73–74</t>
  </si>
  <si>
    <t>75–76</t>
  </si>
  <si>
    <t>Rock wyrms</t>
  </si>
  <si>
    <t>77–80</t>
  </si>
  <si>
    <t>75–77</t>
  </si>
  <si>
    <t>85–86</t>
  </si>
  <si>
    <t>79–80</t>
  </si>
  <si>
    <t>Vampire troupe</t>
  </si>
  <si>
    <t>87–92</t>
  </si>
  <si>
    <t>1d8+8</t>
  </si>
  <si>
    <t>93–96</t>
  </si>
  <si>
    <t>85–90</t>
  </si>
  <si>
    <t>91–93</t>
  </si>
  <si>
    <t>97–99</t>
  </si>
  <si>
    <t>94–96</t>
  </si>
  <si>
    <t>Wyvern</t>
  </si>
  <si>
    <t>1d4+2</t>
  </si>
  <si>
    <t>Yrthak</t>
  </si>
  <si>
    <t>TABLE 6A: NETHER AND RAUVIN MOUNTAINS DRAGONS</t>
  </si>
  <si>
    <t>Blue, adult</t>
  </si>
  <si>
    <t>11–19</t>
  </si>
  <si>
    <t>Copper, adult</t>
  </si>
  <si>
    <t>20–39</t>
  </si>
  <si>
    <t>Fangm, mature adult</t>
  </si>
  <si>
    <t>40–47</t>
  </si>
  <si>
    <t>Gold, young adult</t>
  </si>
  <si>
    <t>48–59</t>
  </si>
  <si>
    <t>Red, young adult</t>
  </si>
  <si>
    <t>60–69</t>
  </si>
  <si>
    <t>Silver, young adult</t>
  </si>
  <si>
    <t>70–96</t>
  </si>
  <si>
    <t>97–98</t>
  </si>
  <si>
    <t>Dracolichf, white mature adult</t>
  </si>
  <si>
    <t>ABLE 7: SPINE OF THE WORLD AND ICE MOUNTAINS ENCOUNTERS (DESOLATE)</t>
  </si>
  <si>
    <t>Arctic dwarf hunters</t>
  </si>
  <si>
    <t>Avalanche/landslide</t>
  </si>
  <si>
    <t>Bear, polar (animal)</t>
  </si>
  <si>
    <t>06–08</t>
  </si>
  <si>
    <t>Cloud giant</t>
  </si>
  <si>
    <t>15–19</t>
  </si>
  <si>
    <t>09–12</t>
  </si>
  <si>
    <t>20–27</t>
  </si>
  <si>
    <t>13–20</t>
  </si>
  <si>
    <t>Dragon (see Table 7a)</t>
  </si>
  <si>
    <t>Eagle, giant</t>
  </si>
  <si>
    <t>1d3+2</t>
  </si>
  <si>
    <t>34–38</t>
  </si>
  <si>
    <t>22–28</t>
  </si>
  <si>
    <t>39–46</t>
  </si>
  <si>
    <t>29–37</t>
  </si>
  <si>
    <t>47–48</t>
  </si>
  <si>
    <t>38–43</t>
  </si>
  <si>
    <t>Frost worm</t>
  </si>
  <si>
    <t>49–50</t>
  </si>
  <si>
    <t>44–49</t>
  </si>
  <si>
    <t>51–53</t>
  </si>
  <si>
    <t>50–52</t>
  </si>
  <si>
    <t>54–56</t>
  </si>
  <si>
    <t>53–54</t>
  </si>
  <si>
    <t>57–58</t>
  </si>
  <si>
    <t>55–56</t>
  </si>
  <si>
    <t>59–62</t>
  </si>
  <si>
    <t>57–59</t>
  </si>
  <si>
    <t>63–66</t>
  </si>
  <si>
    <t>60–66</t>
  </si>
  <si>
    <t>Orc warband</t>
  </si>
  <si>
    <t>70–72</t>
  </si>
  <si>
    <t>70–73</t>
  </si>
  <si>
    <t>73–76</t>
  </si>
  <si>
    <t>77–78</t>
  </si>
  <si>
    <t>79–82</t>
  </si>
  <si>
    <t>83–85</t>
  </si>
  <si>
    <t>81–84</t>
  </si>
  <si>
    <t>86–89</t>
  </si>
  <si>
    <t>86–90</t>
  </si>
  <si>
    <t>Worg 1d4+4</t>
  </si>
  <si>
    <t>01–22</t>
  </si>
  <si>
    <t>Fangm, old</t>
  </si>
  <si>
    <t>23–28</t>
  </si>
  <si>
    <t>Gold, adult</t>
  </si>
  <si>
    <t>29–39</t>
  </si>
  <si>
    <t>Red, adult</t>
  </si>
  <si>
    <t>40–45</t>
  </si>
  <si>
    <t>Silver, adult</t>
  </si>
  <si>
    <t>46–60</t>
  </si>
  <si>
    <t>White, juvenile (clutch of 1d4+1)</t>
  </si>
  <si>
    <t>61–95</t>
  </si>
  <si>
    <t>Dracolichf, red adult</t>
  </si>
  <si>
    <t>TABLE 7A: SPINE OF THE WORLD AND ICE MOUNTAINS DRAGONS</t>
  </si>
  <si>
    <t>TABLE 8: WINTER (UKTAR 1–CHES 30)</t>
  </si>
  <si>
    <t>River Valley</t>
  </si>
  <si>
    <t>Open Country</t>
  </si>
  <si>
    <t>North,Alpine</t>
  </si>
  <si>
    <t>Temp.</t>
  </si>
  <si>
    <t>Wind</t>
  </si>
  <si>
    <t>Precip.</t>
  </si>
  <si>
    <t>01–04</t>
  </si>
  <si>
    <t>Warm</t>
  </si>
  <si>
    <t>Clear</t>
  </si>
  <si>
    <t>05–09</t>
  </si>
  <si>
    <t>03–06</t>
  </si>
  <si>
    <t>02–03</t>
  </si>
  <si>
    <t>Varies</t>
  </si>
  <si>
    <t>10–15</t>
  </si>
  <si>
    <t>16–18</t>
  </si>
  <si>
    <t>10–12</t>
  </si>
  <si>
    <t>19–23</t>
  </si>
  <si>
    <t>13–15</t>
  </si>
  <si>
    <t>DwnPr</t>
  </si>
  <si>
    <t>Hail</t>
  </si>
  <si>
    <t>27–39</t>
  </si>
  <si>
    <t>18–36</t>
  </si>
  <si>
    <t>09–20</t>
  </si>
  <si>
    <t>Cold</t>
  </si>
  <si>
    <t>40–50</t>
  </si>
  <si>
    <t>37–43</t>
  </si>
  <si>
    <t>21–29</t>
  </si>
  <si>
    <t>51–65</t>
  </si>
  <si>
    <t>44–58</t>
  </si>
  <si>
    <t>30–42</t>
  </si>
  <si>
    <t>Snow</t>
  </si>
  <si>
    <t>66–72</t>
  </si>
  <si>
    <t>59–65</t>
  </si>
  <si>
    <t>HSnow</t>
  </si>
  <si>
    <t>66–71</t>
  </si>
  <si>
    <t>49–55</t>
  </si>
  <si>
    <t>Sleet</t>
  </si>
  <si>
    <t>56–59</t>
  </si>
  <si>
    <t>Storm</t>
  </si>
  <si>
    <t>79–83</t>
  </si>
  <si>
    <t>74–79</t>
  </si>
  <si>
    <t>60–65</t>
  </si>
  <si>
    <t>84–85</t>
  </si>
  <si>
    <t>82–88</t>
  </si>
  <si>
    <t>69–77</t>
  </si>
  <si>
    <t>XCold</t>
  </si>
  <si>
    <t>89–91</t>
  </si>
  <si>
    <t>78–88</t>
  </si>
  <si>
    <t>94–98</t>
  </si>
  <si>
    <t>92–97</t>
  </si>
  <si>
    <t>89–95</t>
  </si>
  <si>
    <t>TABLE 10: SUMMER (KYTHORN 26–ELEINT 4)</t>
  </si>
  <si>
    <t>01–09</t>
  </si>
  <si>
    <t>01–08</t>
  </si>
  <si>
    <t>Hot</t>
  </si>
  <si>
    <t>Sand</t>
  </si>
  <si>
    <t>11–30</t>
  </si>
  <si>
    <t>11–27</t>
  </si>
  <si>
    <t>01–17</t>
  </si>
  <si>
    <t>31–39</t>
  </si>
  <si>
    <t>28–36</t>
  </si>
  <si>
    <t>18–23</t>
  </si>
  <si>
    <t>37–41</t>
  </si>
  <si>
    <t>24–25</t>
  </si>
  <si>
    <t>46–54</t>
  </si>
  <si>
    <t>42–50</t>
  </si>
  <si>
    <t>26–35</t>
  </si>
  <si>
    <t>ThStrm</t>
  </si>
  <si>
    <t>55–74</t>
  </si>
  <si>
    <t>51–71</t>
  </si>
  <si>
    <t>36–49</t>
  </si>
  <si>
    <t>75–84</t>
  </si>
  <si>
    <t>72–76</t>
  </si>
  <si>
    <t>50–57</t>
  </si>
  <si>
    <t>85–93</t>
  </si>
  <si>
    <t>77–86</t>
  </si>
  <si>
    <t>58–67</t>
  </si>
  <si>
    <t>94–97</t>
  </si>
  <si>
    <t>87–90</t>
  </si>
  <si>
    <t>68–73</t>
  </si>
  <si>
    <t>94–95</t>
  </si>
  <si>
    <t>78–84</t>
  </si>
  <si>
    <t>98–99</t>
  </si>
  <si>
    <t>TABLE 11: FALL (ELEINT 5–MARPENOTH 30)</t>
  </si>
  <si>
    <t>05–13</t>
  </si>
  <si>
    <t>06–12</t>
  </si>
  <si>
    <t>14–17</t>
  </si>
  <si>
    <t>13–17</t>
  </si>
  <si>
    <t>22–26</t>
  </si>
  <si>
    <t>09–15</t>
  </si>
  <si>
    <t>29–35</t>
  </si>
  <si>
    <t>16–23</t>
  </si>
  <si>
    <t>35–44</t>
  </si>
  <si>
    <t>24–29</t>
  </si>
  <si>
    <t>45–54</t>
  </si>
  <si>
    <t>40–48</t>
  </si>
  <si>
    <t>30–37</t>
  </si>
  <si>
    <t>49–51</t>
  </si>
  <si>
    <t>41–43</t>
  </si>
  <si>
    <t>59–63</t>
  </si>
  <si>
    <t>54–59</t>
  </si>
  <si>
    <t>46–48</t>
  </si>
  <si>
    <t>66–67</t>
  </si>
  <si>
    <t>68–76</t>
  </si>
  <si>
    <t>64–73</t>
  </si>
  <si>
    <t>52–61</t>
  </si>
  <si>
    <t>77–84</t>
  </si>
  <si>
    <t>67–76</t>
  </si>
  <si>
    <t>91–92</t>
  </si>
  <si>
    <t>93–94</t>
  </si>
  <si>
    <t>95–96</t>
  </si>
  <si>
    <t>90–92</t>
  </si>
  <si>
    <t>82–85</t>
  </si>
  <si>
    <t>86–88</t>
  </si>
  <si>
    <t>89–90</t>
  </si>
  <si>
    <t>91–98</t>
  </si>
  <si>
    <t>TABLE 12: WIND STRENGTH</t>
  </si>
  <si>
    <t>Strength</t>
  </si>
  <si>
    <t>01–70</t>
  </si>
  <si>
    <t>01–40</t>
  </si>
  <si>
    <t>Light/moderate</t>
  </si>
  <si>
    <t>71–95</t>
  </si>
  <si>
    <t>41–70</t>
  </si>
  <si>
    <t>Strong</t>
  </si>
  <si>
    <t>71–90</t>
  </si>
  <si>
    <t>11–50</t>
  </si>
  <si>
    <t>Severe</t>
  </si>
  <si>
    <t>91–100</t>
  </si>
  <si>
    <t>51–89</t>
  </si>
  <si>
    <t>Windstorm</t>
  </si>
  <si>
    <t>90–100</t>
  </si>
  <si>
    <t>Hurricane</t>
  </si>
  <si>
    <t>Wind effects are summarized on Table 3–17 in the DUN�GEON MASTER’s Guide.</t>
  </si>
  <si>
    <t>Precip.: The type of precipitation that falls during the day. A solid day of rain is pretty rare—even during heavy bliz�zards, clear spells hours long may appear.</t>
  </si>
  <si>
    <t>Clear: No precipitation of note.</t>
  </si>
  <si>
    <t>Downpour: 1d3 downpours lasting 1d4 hours each occur during the day. Otherwise, the day consists of rain.</t>
  </si>
  <si>
    <t>Fog: There is a 75% chance that the fog burns off during the af�ternoon, resulting in 1d4+2 hours of clear weather before sunset.</t>
  </si>
  <si>
    <t>Hail: 1d3 hailstorms lasting 1d6×10 minutes each occur during the day. Otherwise the day consists of rain.</t>
  </si>
  <si>
    <t>Heavy Snow: Heavy snow falls throughout the day, although 1d3–1 clear spells lasting 1d4 hours each break up the day.</t>
  </si>
  <si>
    <t>Rain: Rain falls consistently throughout the day, although 1d4–1 clear spells lasting 1d4 hours each break up the day.</t>
  </si>
  <si>
    <t>Sandstorm: Sandstorm conditions persist throughout the day, punctuated by 1d4–2 breaks lasting 1d4 hours each.</t>
  </si>
  <si>
    <t>Snow: Snow falls steadily, but 1d4–1 clear breaks of 1d4 hours each interrupt the snowfall.</t>
  </si>
  <si>
    <t>Sleet: Sleet falls for most of the day, broken by 1d4–2 breaks lasting 1d4 hours each.</t>
  </si>
  <si>
    <t>Thunderstorm: 1d3 thunderstorms lasting 2d6×10 min�utes each occur during the day. Otherwise the day is clear (50% chance) or rainy (50% chance).</t>
  </si>
  <si>
    <t>Temp.: Temperature results fall into the following broad categories. Nighttime temperatures are generally 10 to 20 degrees colder and may actually fall into the next colder cat�egory (50% chance).</t>
  </si>
  <si>
    <t>Hot: Between 86° and 110° F.</t>
  </si>
  <si>
    <t>Warm: Temperatures between 61° and 85° F.</t>
  </si>
  <si>
    <t>Moderate: Temperatures from 41° to 60° F.</t>
  </si>
  <si>
    <t>Cold: Temperatures between 0° and 40° F.</t>
  </si>
  <si>
    <t>Extreme Cold: Temperatures below 0° F.</t>
  </si>
  <si>
    <t>Wind: The strength of the prevailing wind. Periods of calm or sudden stronger gusts are possible. Wind strength de�creases one category at night (severe to strong, for example).</t>
  </si>
  <si>
    <t>The three results on the Random Weather tables are fair, varies, and storm. Consult Table 12.</t>
  </si>
  <si>
    <t>TABLE 9: SPRING (TARSAKH 1–KYTHORN 25) River Valley| Open Country | North,Alpine | Temp. | Wind | Precip. ---------|----------|---------|----------|---------|--------- 01–04 | 01–02 | 01 | Warm | Fair | Clear 01–07 | 01–06 | 01–04 | Warm | Varies | Clear 08–14 | 07–12 | 05–07 | Warm | Varies | Rain 15–19 | 13–16 | 08–09 | Warm | Varies | DwnPr 20–25 | 17–21 | 10–13 | Warm | Storm | Clear 26–30 | 22–25 | 14–16 | Warm | Storm | ThStrm 31–36 | 26–31 | 17–24 | Moderate | Varies | Clear 37–50 | 32–38 | 25–30 | Moderate | Fair | Fog 51–59 | 39–51 | 31–37 | Moderate | Varies | Rain 60–63 | 52–55 | 38–40 | Moderate | Varies | DwnPr 64–67 | 56–59 | 41–45 | Moderate | Varies | Hail 68–71 | 60–63 | 46–53 | Moderate | Storm | Clear 72–76 | 64–66 | 54–56 | Moderate | Storm | DwnPr 77–79 | 67–69 | 57–61 | Moderate | Storm | Hail 80–83 | 70–74 | 62–68 | Cold | Varies | Clear 84–87 | 75–77 | 69–76 | Cold | Fair | Fog 88–92 | 78–86 | 77–88 | Cold | Varies | Snow 93–94 | 87–89 | 89–91 | Cold | Varies | HSnow 95 | 90–92 | 92–94 | Cold | Varies | Sleet 96–97 | 93–95 | 95–97 | Cold | Storm | Clear 98–99 | 96–97 | 98–99 | Cold | Storm | HSnow 100 | 98–100 | 100 | Cold | Storm | Sleet</t>
  </si>
  <si>
    <t>USING THE TABLES</t>
  </si>
  <si>
    <t>Any given weather condition lasts for 1d6 days before a new pattern sets in, so it’s only necessary to roll for new weather when the previous pattern ends, not every day. The weather tables are organized into three basic locations: river valleys, open country, and northern or alpine areas. Apply the same die roll to all three regions (this makes it less likely that the mountains will be experiencing a rare thaw at the same time the river valleys are suffering from a brutal cold snap).</t>
  </si>
  <si>
    <t>River Valley: The Rauvin and Sundabar vales fall into this category, as well as the eaves of the High Forest. Although plagued by heavy fogs throughout the year, these regions are more sheltered than other parts of the Silver Marches.</t>
  </si>
  <si>
    <t>Open Country: The Evermoors, Moonlands, Old Delzoun (except for Sundabar Vale), and the forests of the northern Silver Marches fall into this category.</t>
  </si>
  <si>
    <t>Northern or Alpine Regions: The Ice, Nether, and Rauvin mountains fall into this category, as well as other lands that are hard against the Spine of the World, such as the Druar�wood and the Lands Against the Wall.</t>
  </si>
  <si>
    <t>Группы неигровых персонажей</t>
  </si>
  <si>
    <t>Special groups called out in the preceding tables are described here. If the class of a humanoid is not specified, assume that it is a 1st-level warrior.</t>
  </si>
  <si>
    <t>Argent Legion Patrol: 1d4+4 1st-level warriors and 1d3 leaders (level 1d4+1), mounted on light warhorses and armed with lances, crossbows, and longswords. To determine the leaders’ classes, roll d%: 01–20, cleric; 21–60, fighter; 61–70, paladin; 71–80, ranger; 81–90, sorcerer; 91–100, wizard. Argent Legion patrols are usually lawful neutral.</t>
  </si>
  <si>
    <t>Avalanche/Landslide: A natural hazard threatens the characters; see the Encountering Natural Hazards sidebar and Avalanches and Landslides, later in this chapter. Refer also to Landslides and Avalanches in Chapter 3 of the DUN�GEON MASTER’s Guide.</t>
  </si>
  <si>
    <t>Arctic Dwarf Hunters: The hunting party consists of 1d4+2 arctic dwarf War1, 1d2 arctic dwarf arbarians (level 1d3+2), and a leader of level 1d4+3. To determine the leader’s class, roll d%: 01–50, barbarian; 51–65, cleric; 66–75, druid; 76–80, fighter; 81–95, ranger; 96–100, rogue.</t>
  </si>
  <si>
    <t>Bandits: 1d6+1 1st-level warriors and 1d2 NPC leaders of level 1d3+1. To determine the class of the leaders, roll d%: 01–15, cleric; 16–40, fighter; 41–60, rogue; 61–70, sorcerer; 71–100, warrior. Bandits are usually chaotic evil. For the race of the bandit group, roll d%: 01–10, dwarf; 11–70, human; 71–100, half-orc.</t>
  </si>
  <si>
    <t>Bugbear Band: 1d10+10 bugbears, 1d3 bugbear warriors (level 1d3+1), and 1 bugbear fighter (level 1d4+3).</t>
  </si>
  <si>
    <t>Dwarf Patrol: 1d4+4 1st-level shield dwarf warriors, 1d2 shield dwarf clerics (level 1d3), and 1 leader (level 1d4+2).For the leader’s class, roll d%: 01–15, barbarian; 16–35, cleric; 36–85, fighter; 86–90, paladin; 91–95, rogue; 96–100, wizard.</t>
  </si>
  <si>
    <t>Forest Fire: In summer or fall, a forest fire endangers the characters. The fire covers a front 3d10×500 feet across, centered on the location of the party at the time the encounter was generated. See the Encountering Natural Hazards sidebar and Forest Fires, later in this chapter. In winter or spring, treat this as no encounter.</t>
  </si>
  <si>
    <t>Ghast Pack: 1d3+1 ghasts and 1d6+1 ghouls.</t>
  </si>
  <si>
    <t>**Ghost:**This encounter consists of 1d4 ghosts of level 1d4+2. To determine the class of each ghost, roll d%: 01–05,bard; 06–20, cleric; 21–60, fighter; 61–65, ranger; 66–80, rogue; 81–90, sorcerer; 91–100, wizard. The ghosts are usu�ally neutral evil. For the race of the ghosts, roll d%: 01–25, shield dwarf; 26–40, moon elf; 41–80, human; 81–90, half�orc; 91–100, lightfoot halfling.</t>
  </si>
  <si>
    <t>Gnoll Hunters: 1d4+2 gnolls, led by 1 gnoll ranger (level 1d3+2) and 1 gnoll adept (level 1d4) and accompanied by 1d2 dire wolves.</t>
  </si>
  <si>
    <t>Goblin Raiders: 1d4+4 goblins, led by 1 goblin fighter (level 1d4+1) and 1 goblin adept (level 1d4). All the goblins are mounted on worgs.</t>
  </si>
  <si>
    <t>Merchants: 2d4 1st-level commoners, 2d4 1st-level war�riors, and 1d2 NPC leaders (level 1d4+1). To determine the leaders’ classes, roll d%: 01–10, cleric; 11–35, fighter; 36–55, rogue; 56–60, wizard; 61–75, warrior; 76–100, expert. Merchants match the normal alignment for their race (neutral if alignment is not specified). For the race of the merchants, roll d%: 01–20, shield dwarf; 21–25, moon elf; 26–75, human; 76–85, lightfoot halfling; 86–95, half�orc; 96–100, rock gnome.</t>
  </si>
  <si>
    <t>Mountain Torrent: The party encounters an unmarked stream in its path with no obvious means of crossing. There is a 50% chance that some kind of precarious crossing exists (a fallen log, or chain of boulders) that can be employed with a successful Balance check (DC 15). Failure on this check means that the character falls in the water and may be swept downstream; see Mountain Torrents under Floods in the following section. If the party is traveling along a road or trail, the stream is bridged in some fashion. Treat this as no encounter.</t>
  </si>
  <si>
    <t>NPCs: The NPC party consists of 1d3+2 individuals (level 2d4). To determine the alignment, race, and class of each character, consult Tables 2–28 through 2–32 in the DUN�GEON MASTER’s Guide, or use the corresponding tables in the FORGOTTEN REALMS DUNGEON MASTER’s Screen.</t>
  </si>
  <si>
    <t>Orc Marauders: 1d10+5 orcs, 1d3+1 orc barbarians (level 1d3+1), and 1 orc adept (level 1d6) accompanied by 1d2 dire boars.</t>
  </si>
  <si>
    <t>Orc Warband: 1d10+10 orcs, 1d3 orc barbarians (level 1d3+1), 1d3 orc fighters (level 1d3+1), 1 orc adept (level 1d6), and 1 orc leader (level 1d3+3), accompanied by 1d2 dire boars. To determine the leader’s class, roll d%: 01–30, barbarian; 31–45, cleric; 46–80, fighter; 81–85, ranger; 86–90, rogue; 91–100, sorcerer.</t>
  </si>
  <si>
    <t>Uthgardt Scouts: 1d4+2 1st-level human warriors and 1d2 leaders (level 1d6+1). For the leaders’ classes, roll d%: 01–50, barbarian; 51–65, cleric; 66–75, druid; 76–85, ranger; 86–90, rogue; 91–100, sorcerer. There is a 30% chance the group belongs to the Sky Pony tribe and is mounted. Uthgardt scouts are usually chaotic neutral.</t>
  </si>
  <si>
    <t>Vampire Troupe: 1d2 vampires and 1d4+1 vampire spawn.</t>
  </si>
  <si>
    <t>Werewolf Raiders: 1d4+1 werewolves, 1d4+4 wolves, and 1 werewolf leader (level 1d6+1). To determine the leader’s class, roll d%: 01–15, cleric; 16–25, druid; 26–60, fighter;61–75, ranger; 76–90, rogue; 91–100, sorcerer.</t>
  </si>
  <si>
    <t>Wood Elf Patrol: 1d4+4 1st-level wood elf warriors, 1d2 wood elf rogues (level 1d3+1), 1d2 wood elf sorcerers (level 1d3+1), and 1 leader (level 1d4+3). For the leader’s class, roll d%: 01–10, cleric; 11–20, druid; 21–50, fighter; 51–75, ranger; 76–80, rogue; 81–90, sorcerer; 91–100, wizard. Some of these patrols may include moon elves or sun elves</t>
  </si>
  <si>
    <t>FINDING NATURAL SHELTER</t>
  </si>
  <si>
    <t>Characters can make a Wisdom (Survival) check to try to find a natural shelter in the area. Depending on the terrain, the difficulty and time to find an appropriate shelter varies, as shown in the following table.</t>
  </si>
  <si>
    <t>Time Needed</t>
  </si>
  <si>
    <t>30 minutes</t>
  </si>
  <si>
    <t>1O</t>
  </si>
  <si>
    <t>10 minutes</t>
  </si>
  <si>
    <t>Hills</t>
  </si>
  <si>
    <t>20 minutes</t>
  </si>
  <si>
    <t>Plains</t>
  </si>
  <si>
    <t>15 minutes</t>
  </si>
  <si>
    <t>Units Required</t>
  </si>
  <si>
    <t>Time</t>
  </si>
  <si>
    <t>Advanced shelter upgrade</t>
  </si>
  <si>
    <t>4 hours</t>
  </si>
  <si>
    <t>Basic wall</t>
  </si>
  <si>
    <t>1 hour</t>
  </si>
  <si>
    <t>Platform</t>
  </si>
  <si>
    <t>2 hours</t>
  </si>
  <si>
    <t>Spike barrier</t>
  </si>
  <si>
    <t>Stone wall</t>
  </si>
  <si>
    <t>Encounter Chance (d20)</t>
  </si>
  <si>
    <t>Sparsely inhabited</t>
  </si>
  <si>
    <t>Densely inhabited</t>
  </si>
  <si>
    <t>18-20</t>
  </si>
  <si>
    <t>Typical region</t>
  </si>
  <si>
    <t>Alertness</t>
  </si>
  <si>
    <t>Readiness DC</t>
  </si>
  <si>
    <t>Normal</t>
  </si>
  <si>
    <t>6d6 × 10 feet</t>
  </si>
  <si>
    <t>2d8 × 10 feet</t>
  </si>
  <si>
    <t>2d10 × 10 feet</t>
  </si>
  <si>
    <t>2d6 × 10 feet</t>
  </si>
  <si>
    <t>4d10 × 10 feet</t>
  </si>
  <si>
    <t>2d6 × 5 feet</t>
  </si>
  <si>
    <t>2d6 × 50 feet</t>
  </si>
  <si>
    <t>Temperate Spring/Fall</t>
  </si>
  <si>
    <t>No special weather | Storm (light rain) | Storm (heavy rain)</t>
  </si>
  <si>
    <t>Temperate | Winter Weather (d20)</t>
  </si>
  <si>
    <t>Cold | 1-14</t>
  </si>
  <si>
    <t>Cold, storm (snow) | 18-20</t>
  </si>
  <si>
    <t>Cold, storm (heavy snow) | 16-20</t>
  </si>
  <si>
    <t>Temperate Summer</t>
  </si>
  <si>
    <t>No special weather Hot</t>
  </si>
  <si>
    <t>Storm (heavy rain)</t>
  </si>
  <si>
    <t>Hot, storm (dust)</t>
  </si>
  <si>
    <t>Tundra</t>
  </si>
  <si>
    <t>Cold, storm (snow)</t>
  </si>
  <si>
    <t>Cold, storm (heavy snow)</t>
  </si>
  <si>
    <t>CAW, P.5 5</t>
  </si>
  <si>
    <t>CAW. 5 5</t>
  </si>
  <si>
    <t>Chasms and Ice Cracks</t>
  </si>
  <si>
    <t>DMG, P.l 22</t>
  </si>
  <si>
    <t>Use the pits trap</t>
  </si>
  <si>
    <t>Slippery Ice</t>
  </si>
  <si>
    <t>Thin Ice</t>
  </si>
  <si>
    <t>DMG, P.lll</t>
  </si>
  <si>
    <t>https://github.com/palikhov/DnD_Palant_edition/blob/master/docs/dm-resources.md</t>
  </si>
  <si>
    <t>Абишай, зеленыйсф</t>
  </si>
  <si>
    <t>Ы4</t>
  </si>
  <si>
    <t>Летучая мышь, ночной охотниксф</t>
  </si>
  <si>
    <t>2а6</t>
  </si>
  <si>
    <t>Летучая мышь, страшиласф</t>
  </si>
  <si>
    <t>1И6+3</t>
  </si>
  <si>
    <t>Брантаск</t>
  </si>
  <si>
    <t>1а6+2</t>
  </si>
  <si>
    <t>Карабкающийся</t>
  </si>
  <si>
    <t>коготьсф</t>
  </si>
  <si>
    <t>4а6</t>
  </si>
  <si>
    <t>Темнотварьсф</t>
  </si>
  <si>
    <t>1а2+2</t>
  </si>
  <si>
    <t>Олень (животное)“</t>
  </si>
  <si>
    <t>14-15</t>
  </si>
  <si>
    <t>Жуткая летучая мышьЫ4+4</t>
  </si>
  <si>
    <t>16-18</t>
  </si>
  <si>
    <t>16-17</t>
  </si>
  <si>
    <t>Жуткий медведь</t>
  </si>
  <si>
    <t>06-07</t>
  </si>
  <si>
    <t>09-12</t>
  </si>
  <si>
    <t>08-15</t>
  </si>
  <si>
    <t>02-07</t>
  </si>
  <si>
    <t>19-22</t>
  </si>
  <si>
    <t>Жуткий волк</t>
  </si>
  <si>
    <t>Ы4+4</t>
  </si>
  <si>
    <t>Жуткая росомаха</t>
  </si>
  <si>
    <t>22-23</t>
  </si>
  <si>
    <t>Проклятый воительсф</t>
  </si>
  <si>
    <t>25-30</t>
  </si>
  <si>
    <t>Дракон (смотрите Таблицу 2-5а)</t>
  </si>
  <si>
    <t>31-33</t>
  </si>
  <si>
    <t>Эттин</t>
  </si>
  <si>
    <t>Ы3+1</t>
  </si>
  <si>
    <t>34-37</t>
  </si>
  <si>
    <t>31-32</t>
  </si>
  <si>
    <t>Лось (животное)“</t>
  </si>
  <si>
    <t>Ы6+2</t>
  </si>
  <si>
    <t>Лесной пожар</t>
  </si>
  <si>
    <t>смотрите Группы смотрите Группы</t>
  </si>
  <si>
    <t>34-36</t>
  </si>
  <si>
    <t>Свора пугал</t>
  </si>
  <si>
    <t>Серый рендер</t>
  </si>
  <si>
    <t>40-41</t>
  </si>
  <si>
    <t>38-39</t>
  </si>
  <si>
    <t>Зеленая ведьма</t>
  </si>
  <si>
    <t>Ы2</t>
  </si>
  <si>
    <t>(ведьма)</t>
  </si>
  <si>
    <t>Гулгутгидрасф</t>
  </si>
  <si>
    <t>Айбрандлинсф</t>
  </si>
  <si>
    <t>44-49</t>
  </si>
  <si>
    <t>42-44</t>
  </si>
  <si>
    <t>НИП-и</t>
  </si>
  <si>
    <t>смотрите Группы</t>
  </si>
  <si>
    <t>50-53</t>
  </si>
  <si>
    <t>45-47</t>
  </si>
  <si>
    <t>Огр</t>
  </si>
  <si>
    <t>54-58</t>
  </si>
  <si>
    <t>48-56</t>
  </si>
  <si>
    <t>Орки мародеры</t>
  </si>
  <si>
    <t>Перитонсф</t>
  </si>
  <si>
    <t>Фазовый паук</t>
  </si>
  <si>
    <t>60-62</t>
  </si>
  <si>
    <t>Планарник,</t>
  </si>
  <si>
    <t>танарукксф</t>
  </si>
  <si>
    <t>Ы6+5</t>
  </si>
  <si>
    <t>Красный тигр</t>
  </si>
  <si>
    <t>64-65</t>
  </si>
  <si>
    <t>(животное)“</t>
  </si>
  <si>
    <t>Тень</t>
  </si>
  <si>
    <t>Ы4+1</t>
  </si>
  <si>
    <t>66-67</t>
  </si>
  <si>
    <t>Снежный плащск</t>
  </si>
  <si>
    <t>68-69</t>
  </si>
  <si>
    <t>Спектр</t>
  </si>
  <si>
    <t>70-71</t>
  </si>
  <si>
    <t>Вытянутый ротовиксф Ы2</t>
  </si>
  <si>
    <t>67-68</t>
  </si>
  <si>
    <t>72-73</t>
  </si>
  <si>
    <t>Триант</t>
  </si>
  <si>
    <t>69-73</t>
  </si>
  <si>
    <t>74-78</t>
  </si>
  <si>
    <t>Тролль</t>
  </si>
  <si>
    <t>Единорог</t>
  </si>
  <si>
    <t>Ы4+2</t>
  </si>
  <si>
    <t>75-83</t>
  </si>
  <si>
    <t>80-81</t>
  </si>
  <si>
    <t>Утгардтские</t>
  </si>
  <si>
    <t>разведчики</t>
  </si>
  <si>
    <t>82-83</t>
  </si>
  <si>
    <t>Варгуйллья</t>
  </si>
  <si>
    <t>Оборотемышьсф</t>
  </si>
  <si>
    <t>84-85</t>
  </si>
  <si>
    <t>(ликантроп)</t>
  </si>
  <si>
    <t>Оборотмедведь</t>
  </si>
  <si>
    <t>86-87</t>
  </si>
  <si>
    <t>Оборотеволк</t>
  </si>
  <si>
    <t>Оборотеволки,</t>
  </si>
  <si>
    <t>налетчики</t>
  </si>
  <si>
    <t>Умертвие</t>
  </si>
  <si>
    <t>91-93</t>
  </si>
  <si>
    <t>Волк</t>
  </si>
  <si>
    <t>Ы8+10</t>
  </si>
  <si>
    <t>93-98</t>
  </si>
  <si>
    <t>Патруль лесных эльфов</t>
  </si>
  <si>
    <t>95-98</t>
  </si>
  <si>
    <t>Ворг</t>
  </si>
  <si>
    <t>Призрак</t>
  </si>
  <si>
    <t>Таблица 2-5: Столкновения в Холодном и Лунном Лесе (Дикие Земли, УрС 2-12).</t>
  </si>
  <si>
    <t>Таблица 2-6: Столкновения в Незерийских и Рау-</t>
  </si>
  <si>
    <t>винских Горах (Дикие Земли, УрС 4-14).</t>
  </si>
  <si>
    <t>d% День d% Ночь</t>
  </si>
  <si>
    <t>. Столкновение</t>
  </si>
  <si>
    <t>Встреченное</t>
  </si>
  <si>
    <t>Абишай, красныйсф</t>
  </si>
  <si>
    <t>кол-во существ</t>
  </si>
  <si>
    <t>Обвал/оползень</t>
  </si>
  <si>
    <t>Медведь, бурый</t>
  </si>
  <si>
    <t>М2 '</t>
  </si>
  <si>
    <t>(животное)</t>
  </si>
  <si>
    <t>Банда Медвежатников смотрите Группы</t>
  </si>
  <si>
    <t>Облачный великан</t>
  </si>
  <si>
    <t>Глубинное отродьесф</t>
  </si>
  <si>
    <t>13-16</t>
  </si>
  <si>
    <t>Жуткий лев</t>
  </si>
  <si>
    <t>19-24</t>
  </si>
  <si>
    <t>19-25</t>
  </si>
  <si>
    <t>Дракон (смотрите</t>
  </si>
  <si>
    <t>26-27</t>
  </si>
  <si>
    <t>Таблицу 2-6а) Драконоподобсф</t>
  </si>
  <si>
    <t>35-38</t>
  </si>
  <si>
    <t>Орел, гигантский</t>
  </si>
  <si>
    <t>Ы3+2</t>
  </si>
  <si>
    <t>39-41</t>
  </si>
  <si>
    <t>29-32</t>
  </si>
  <si>
    <t>33-35</t>
  </si>
  <si>
    <t>Ледяной великан</t>
  </si>
  <si>
    <t>Гоблин Декантерасф</t>
  </si>
  <si>
    <t>1d12+2</t>
  </si>
  <si>
    <t>46-49</t>
  </si>
  <si>
    <t>37-43</t>
  </si>
  <si>
    <t>Гоблины налетчики</t>
  </si>
  <si>
    <t>44-47</t>
  </si>
  <si>
    <t>Холмовой великан</t>
  </si>
  <si>
    <t>22-28</t>
  </si>
  <si>
    <t>29-37</t>
  </si>
  <si>
    <t>38-43</t>
  </si>
  <si>
    <t>Ледяной червь</t>
  </si>
  <si>
    <t>Гоблины, налетчики</t>
  </si>
  <si>
    <t>50-52</t>
  </si>
  <si>
    <t>Горный поток НИП-и</t>
  </si>
  <si>
    <t>смотрите</t>
  </si>
  <si>
    <t>57-59</t>
  </si>
  <si>
    <t>60-66</t>
  </si>
  <si>
    <t>Военная группа орковсмотрите</t>
  </si>
  <si>
    <t>70-73</t>
  </si>
  <si>
    <t>1П6+5</t>
  </si>
  <si>
    <t>74-76</t>
  </si>
  <si>
    <t>Реморхаз</t>
  </si>
  <si>
    <t>Горный вирмск</t>
  </si>
  <si>
    <t>Роф, призрачныйримзк</t>
  </si>
  <si>
    <t>Ы10+10</t>
  </si>
  <si>
    <t>Волк (животное)</t>
  </si>
  <si>
    <t>Ы8+8</t>
  </si>
  <si>
    <t>86-90</t>
  </si>
  <si>
    <t>94-96</t>
  </si>
  <si>
    <t>Виверна</t>
  </si>
  <si>
    <t>Йартак</t>
  </si>
  <si>
    <t>Уровни сложности для собирательства</t>
  </si>
  <si>
    <t>Местность</t>
  </si>
  <si>
    <t>УС</t>
  </si>
  <si>
    <t>Изобильные источники пищи и воды</t>
  </si>
  <si>
    <t>10 </t>
  </si>
  <si>
    <t>Ограниченное количество источников пищи и воды</t>
  </si>
  <si>
    <t>15 </t>
  </si>
  <si>
    <t>Минимальное количество источников пищи и воды</t>
  </si>
  <si>
    <t>20 </t>
  </si>
  <si>
    <t>Размер существа</t>
  </si>
  <si>
    <t>Необходимое количество пищи, фунтов в день</t>
  </si>
  <si>
    <t>Необходимое количество воды, галлонов в день</t>
  </si>
  <si>
    <t>Крошечный</t>
  </si>
  <si>
    <t>¼</t>
  </si>
  <si>
    <t>Маленький</t>
  </si>
  <si>
    <t>Средний</t>
  </si>
  <si>
    <t>Большой</t>
  </si>
  <si>
    <t>Огромный</t>
  </si>
  <si>
    <t>Гаргантюанский</t>
  </si>
  <si>
    <t>Вероятность заблудиться</t>
  </si>
  <si>
    <t>Условия</t>
  </si>
  <si>
    <t>УС Выживания</t>
  </si>
  <si>
    <t>Пустоши или холмы с картой</t>
  </si>
  <si>
    <t>Горы, с картой</t>
  </si>
  <si>
    <t>Пустоши или холмы без карты</t>
  </si>
  <si>
    <t>Плохая видимость</t>
  </si>
  <si>
    <t>Горы, без карты</t>
  </si>
  <si>
    <t>Лес</t>
  </si>
  <si>
    <t>Forest Terrain Features</t>
  </si>
  <si>
    <t>Terrain Feature</t>
  </si>
  <si>
    <t>Category of Forest</t>
  </si>
  <si>
    <t>Sparse</t>
  </si>
  <si>
    <t>Medium</t>
  </si>
  <si>
    <t>Dense</t>
  </si>
  <si>
    <t>Typical trees</t>
  </si>
  <si>
    <t>Massive trees</t>
  </si>
  <si>
    <t>Light undergrowth</t>
  </si>
  <si>
    <t>Heavy undergrowth</t>
  </si>
  <si>
    <t>Marsh Terrain Features</t>
  </si>
  <si>
    <t>Marsh Category</t>
  </si>
  <si>
    <t>Moor</t>
  </si>
  <si>
    <t>Shallow bog</t>
  </si>
  <si>
    <t>Deep bog</t>
  </si>
  <si>
    <t>Hills Terrain Features</t>
  </si>
  <si>
    <t>Hills Category</t>
  </si>
  <si>
    <t>Gentle Hill</t>
  </si>
  <si>
    <t>Rugged Hill</t>
  </si>
  <si>
    <t>Gradual slope</t>
  </si>
  <si>
    <t>Steep slope</t>
  </si>
  <si>
    <t>Cliff</t>
  </si>
  <si>
    <t>Mountain Terrain Features</t>
  </si>
  <si>
    <t>Mountain Category</t>
  </si>
  <si>
    <t>Alpine Meadow</t>
  </si>
  <si>
    <t>Rugged</t>
  </si>
  <si>
    <t>Forbidding</t>
  </si>
  <si>
    <t>Chasm</t>
  </si>
  <si>
    <t>Scree</t>
  </si>
  <si>
    <t>Dense rubble</t>
  </si>
  <si>
    <t>Desert Terrain Features</t>
  </si>
  <si>
    <t>Desert Category</t>
  </si>
  <si>
    <t>Rocky</t>
  </si>
  <si>
    <t>Sandy</t>
  </si>
  <si>
    <t>Ice sheet</t>
  </si>
  <si>
    <t>Light rubble</t>
  </si>
  <si>
    <t>Sand dunes</t>
  </si>
  <si>
    <t>Мощеная дорога</t>
  </si>
  <si>
    <t>Проселочный путь</t>
  </si>
  <si>
    <t>Бездорожье</t>
  </si>
  <si>
    <t>Бесплодные земли</t>
  </si>
  <si>
    <t>0.75</t>
  </si>
  <si>
    <t>Расчищенные</t>
  </si>
  <si>
    <t>½</t>
  </si>
  <si>
    <t>Ледник</t>
  </si>
  <si>
    <t>Луга</t>
  </si>
  <si>
    <t>Высокогорье</t>
  </si>
  <si>
    <t>Холмы</t>
  </si>
  <si>
    <t>Джунгли</t>
  </si>
  <si>
    <t>Низкогорье</t>
  </si>
  <si>
    <t>Топи</t>
  </si>
  <si>
    <t>Пустоши</t>
  </si>
  <si>
    <t>¾</t>
  </si>
  <si>
    <t>Каменистая пустыня</t>
  </si>
  <si>
    <t>Песчаная пустыня</t>
  </si>
  <si>
    <t>Болота</t>
  </si>
  <si>
    <t>Ездовые животные (с нагрузкой)</t>
  </si>
  <si>
    <t>Скорость, за час</t>
  </si>
  <si>
    <t>Скорость, за день</t>
  </si>
  <si>
    <t>Легкая лошадь или легкая боевая лошадь</t>
  </si>
  <si>
    <t>Легкая лошадь (151-450 ф)1</t>
  </si>
  <si>
    <t>Легкая боевая лошадь (231-690 ф)1</t>
  </si>
  <si>
    <t>Тяжелая лошадь или тяжелый боевой конь</t>
  </si>
  <si>
    <t>Тяжелая лошадь (201-600 ф)1</t>
  </si>
  <si>
    <t xml:space="preserve">3½ </t>
  </si>
  <si>
    <t>Heavy warhorse (301-900 lb.)1</t>
  </si>
  <si>
    <t>Pony or warpony</t>
  </si>
  <si>
    <t>Pony (76-225 lb.)1</t>
  </si>
  <si>
    <t>Warpony (101-300 lb.)1</t>
  </si>
  <si>
    <t>Donkey or mule</t>
  </si>
  <si>
    <t>Donkey (51-150 lb.)1</t>
  </si>
  <si>
    <t>Mule (231-690 lb.)1</t>
  </si>
  <si>
    <t>Dog, riding</t>
  </si>
  <si>
    <t>Dog, riding (101-300 lb.)1</t>
  </si>
  <si>
    <t>Телега или фургон</t>
  </si>
  <si>
    <t>Animal</t>
  </si>
  <si>
    <t>Normal Load</t>
  </si>
  <si>
    <t>Maximum .Load</t>
  </si>
  <si>
    <t>.Movement by Terrain</t>
  </si>
  <si>
    <t>Very Rugged</t>
  </si>
  <si>
    <t>Ape, gorilla</t>
  </si>
  <si>
    <t>Bear, brown</t>
  </si>
  <si>
    <t>Camel, bactrian*</t>
  </si>
  <si>
    <t>Camel, dromedary* *</t>
  </si>
  <si>
    <t>Dog sled (7 dogs)</t>
  </si>
  <si>
    <t>Donkey</t>
  </si>
  <si>
    <t>Elephant, African</t>
  </si>
  <si>
    <t>Elephant, Asiatic</t>
  </si>
  <si>
    <t>Horse, draft</t>
  </si>
  <si>
    <t>Horse, heavy war</t>
  </si>
  <si>
    <t>Horse, light war</t>
  </si>
  <si>
    <t>Horse, medium war</t>
  </si>
  <si>
    <t>Horse, wild</t>
  </si>
  <si>
    <t>Ram, giant</t>
  </si>
  <si>
    <t>Yak</t>
  </si>
  <si>
    <t>Стовпець4</t>
  </si>
  <si>
    <t>Стовпець5</t>
  </si>
  <si>
    <t>Стовпець6</t>
  </si>
  <si>
    <t>12|6</t>
  </si>
  <si>
    <t>9|6</t>
  </si>
  <si>
    <t>6|3</t>
  </si>
  <si>
    <t>3|0</t>
  </si>
  <si>
    <t>18|6</t>
  </si>
  <si>
    <t>21|9</t>
  </si>
  <si>
    <t>12|9</t>
  </si>
  <si>
    <t>0|0</t>
  </si>
  <si>
    <t>15|9</t>
  </si>
  <si>
    <t>6|6</t>
  </si>
  <si>
    <t>3|3</t>
  </si>
  <si>
    <t>24|12</t>
  </si>
  <si>
    <t>18|9</t>
  </si>
  <si>
    <t>Облачность и погодные эффекты</t>
  </si>
  <si>
    <t>Дневное освещение</t>
  </si>
  <si>
    <t>Сумерки</t>
  </si>
  <si>
    <t>Лунный свет</t>
  </si>
  <si>
    <t>Темнота</t>
  </si>
  <si>
    <t>Ясно</t>
  </si>
  <si>
    <t>Облачно</t>
  </si>
  <si>
    <t>Средний туман</t>
  </si>
  <si>
    <t>Тяжелый туман, дождь или снегопад</t>
  </si>
  <si>
    <t>Сильный снегопад с ветром</t>
  </si>
  <si>
    <t>Дующий песок</t>
  </si>
  <si>
    <t>Транспорт/запряженные животные</t>
  </si>
  <si>
    <t>Максимальная нагрузка, ф</t>
  </si>
  <si>
    <t>Обычная</t>
  </si>
  <si>
    <t>Пересеченная</t>
  </si>
  <si>
    <t>Телега, небольшая, /пони</t>
  </si>
  <si>
    <t>Телега, небольшая, /легкая лошадь</t>
  </si>
  <si>
    <t>Телега, небольшая/ обычная лошадь</t>
  </si>
  <si>
    <t>Телега, небольшая/ мул</t>
  </si>
  <si>
    <t>Телега, средняя, /пони</t>
  </si>
  <si>
    <t>Телега, средняя, /легкая лошадь</t>
  </si>
  <si>
    <t>Телега, средняя / обычная лошадь</t>
  </si>
  <si>
    <t>Телега, средняя / мул</t>
  </si>
  <si>
    <t>Коелсница, небольшая/пони</t>
  </si>
  <si>
    <t>Chariot, small/light horse</t>
  </si>
  <si>
    <t>Chariot, small/medium horse</t>
  </si>
  <si>
    <t>Chariot, large/light horses</t>
  </si>
  <si>
    <t>Chariot, large/medium horses</t>
  </si>
  <si>
    <t>Chariot, large/heavy horses</t>
  </si>
  <si>
    <t>Wagon, small/light horse</t>
  </si>
  <si>
    <t>Wagon, small/medium horse</t>
  </si>
  <si>
    <t>Wagon, small/heavy horse</t>
  </si>
  <si>
    <t>Wagon, large/light horses</t>
  </si>
  <si>
    <t>Wagon, large/medium horses</t>
  </si>
  <si>
    <t>Wagon, large/heavy horse</t>
  </si>
  <si>
    <t>Wagon, large/heavy horses</t>
  </si>
  <si>
    <t>Leadership Score</t>
  </si>
  <si>
    <t>Cohort Level</t>
  </si>
  <si>
    <t>Number of Followers by Level</t>
  </si>
  <si>
    <t>1st</t>
  </si>
  <si>
    <t>2nd</t>
  </si>
  <si>
    <t>3rd</t>
  </si>
  <si>
    <t>4th</t>
  </si>
  <si>
    <t>5th</t>
  </si>
  <si>
    <t>6th</t>
  </si>
  <si>
    <t>7th</t>
  </si>
  <si>
    <t>8th</t>
  </si>
  <si>
    <t>9th</t>
  </si>
  <si>
    <t>10th</t>
  </si>
  <si>
    <t>11th</t>
  </si>
  <si>
    <t>12th</t>
  </si>
  <si>
    <t>13th</t>
  </si>
  <si>
    <t>14th</t>
  </si>
  <si>
    <t>15th</t>
  </si>
  <si>
    <t>16th</t>
  </si>
  <si>
    <t>17th</t>
  </si>
  <si>
    <t>25+</t>
  </si>
  <si>
    <t>General Leadership Modifiers</t>
  </si>
  <si>
    <t>The Leader Has a Reputation of:</t>
  </si>
  <si>
    <t>Leadership Modifier</t>
  </si>
  <si>
    <t>Great prestige</t>
  </si>
  <si>
    <t>Fairness and generosity</t>
  </si>
  <si>
    <t>Special power</t>
  </si>
  <si>
    <t>Aloofness</t>
  </si>
  <si>
    <t>Cruelty</t>
  </si>
  <si>
    <t>Cohort-Only Leadership Modifiers</t>
  </si>
  <si>
    <t>The Leader</t>
  </si>
  <si>
    <t>Has a familiar/paladin's warhorse/animal companion</t>
  </si>
  <si>
    <t>Recruits a cohort of a different alignment</t>
  </si>
  <si>
    <t>Caused the death of a cohort</t>
  </si>
  <si>
    <t>-2*</t>
  </si>
  <si>
    <t>*Cumulative per cohort killed.</t>
  </si>
  <si>
    <t>Follower-Only Leadership Modifiers</t>
  </si>
  <si>
    <t>Has a stronghold, base of operations, guildhouse, and so on</t>
  </si>
  <si>
    <t>Moves around a lot</t>
  </si>
  <si>
    <t>Caused the death of other followers</t>
  </si>
  <si>
    <t>Example Special Cohorts</t>
  </si>
  <si>
    <t>Alignment</t>
  </si>
  <si>
    <t>Level Equivalent</t>
  </si>
  <si>
    <t>Werebear</t>
  </si>
  <si>
    <t>Lawful good</t>
  </si>
  <si>
    <t>Pegasus</t>
  </si>
  <si>
    <t>Chaotic good</t>
  </si>
  <si>
    <t>Unicorn*</t>
  </si>
  <si>
    <t>Owlbear</t>
  </si>
  <si>
    <t>Dragonne**</t>
  </si>
  <si>
    <t>Hell hound</t>
  </si>
  <si>
    <t>Lawful evil</t>
  </si>
  <si>
    <t>Displacer beast</t>
  </si>
  <si>
    <t>Imp</t>
  </si>
  <si>
    <t>Young green dragon***</t>
  </si>
  <si>
    <t>Erinyes (devil)</t>
  </si>
  <si>
    <t>Quasit</t>
  </si>
  <si>
    <t>Chaotic evil</t>
  </si>
  <si>
    <t>Earth Cohorts (Dwarf, Gnome and Goliath Characters)</t>
  </si>
  <si>
    <t>Earth elemental, Small</t>
  </si>
  <si>
    <t>Earth elemental, Medium</t>
  </si>
  <si>
    <t>Earth elemental, Large</t>
  </si>
  <si>
    <t>Earth mephit</t>
  </si>
  <si>
    <t>Xorn, minor</t>
  </si>
  <si>
    <t>Xorn, average</t>
  </si>
  <si>
    <t>*Leader must be a human, elven, or half-elven maiden.</t>
  </si>
  <si>
    <t>**The leader is immune to the dragonne's roar.</t>
  </si>
  <si>
    <t>***The dragon ages but does not gain XP.</t>
  </si>
  <si>
    <t>Number of Rangers</t>
  </si>
  <si>
    <t>Rolling table</t>
  </si>
  <si>
    <t>Successful tracking checks</t>
  </si>
  <si>
    <t>Roll</t>
  </si>
  <si>
    <t>Effect</t>
  </si>
  <si>
    <t>Noise level of party [default 0]</t>
  </si>
  <si>
    <t>Successful stealth check drops noise by 1</t>
  </si>
  <si>
    <r>
      <t xml:space="preserve">Each encumbered party member increases noise by 1 Each beast of burden increases noise by 1
Each ranger increases the Party Tracking by 1
Each successful tracker increases the Party Tracking by 1
</t>
    </r>
    <r>
      <rPr>
        <b/>
        <sz val="11"/>
        <color theme="1"/>
        <rFont val="Calibri"/>
        <family val="2"/>
        <scheme val="minor"/>
      </rPr>
      <t>Lair</t>
    </r>
    <r>
      <rPr>
        <sz val="11"/>
        <color theme="1"/>
        <rFont val="Segoe UI"/>
        <family val="2"/>
        <charset val="204"/>
      </rPr>
      <t xml:space="preserve"> = encountering a cornered creature in its home + possible lair actions
</t>
    </r>
    <r>
      <rPr>
        <b/>
        <sz val="11"/>
        <color theme="1"/>
        <rFont val="Calibri"/>
        <family val="2"/>
        <scheme val="minor"/>
      </rPr>
      <t xml:space="preserve">Encounter </t>
    </r>
    <r>
      <rPr>
        <sz val="11"/>
        <color theme="1"/>
        <rFont val="Segoe UI"/>
        <family val="2"/>
        <charset val="204"/>
      </rPr>
      <t xml:space="preserve">= coincidentally coming across a creature
</t>
    </r>
    <r>
      <rPr>
        <b/>
        <sz val="11"/>
        <color theme="1"/>
        <rFont val="Calibri"/>
        <family val="2"/>
        <scheme val="minor"/>
      </rPr>
      <t xml:space="preserve">Noises </t>
    </r>
    <r>
      <rPr>
        <sz val="11"/>
        <color theme="1"/>
        <rFont val="Segoe UI"/>
        <family val="2"/>
        <charset val="204"/>
      </rPr>
      <t xml:space="preserve">= creature is very near, +1 noise to next roll
</t>
    </r>
    <r>
      <rPr>
        <b/>
        <sz val="11"/>
        <color theme="1"/>
        <rFont val="Calibri"/>
        <family val="2"/>
        <scheme val="minor"/>
      </rPr>
      <t xml:space="preserve">Waste </t>
    </r>
    <r>
      <rPr>
        <sz val="11"/>
        <color theme="1"/>
        <rFont val="Segoe UI"/>
        <family val="2"/>
        <charset val="204"/>
      </rPr>
      <t xml:space="preserve">= objects left behind by the creature revealing parts of its behavioural pattern
</t>
    </r>
    <r>
      <rPr>
        <b/>
        <sz val="11"/>
        <color theme="1"/>
        <rFont val="Calibri"/>
        <family val="2"/>
        <scheme val="minor"/>
      </rPr>
      <t xml:space="preserve">Tracks </t>
    </r>
    <r>
      <rPr>
        <sz val="11"/>
        <color theme="1"/>
        <rFont val="Segoe UI"/>
        <family val="2"/>
        <charset val="204"/>
      </rPr>
      <t xml:space="preserve">= on successful check can be used to find and surprise creature
</t>
    </r>
    <r>
      <rPr>
        <b/>
        <sz val="11"/>
        <color theme="1"/>
        <rFont val="Calibri"/>
        <family val="2"/>
        <scheme val="minor"/>
      </rPr>
      <t xml:space="preserve">Spoor </t>
    </r>
    <r>
      <rPr>
        <sz val="11"/>
        <color theme="1"/>
        <rFont val="Segoe UI"/>
        <family val="2"/>
        <charset val="204"/>
      </rPr>
      <t xml:space="preserve">= faded tracks, disadv to check
</t>
    </r>
    <r>
      <rPr>
        <b/>
        <sz val="11"/>
        <color theme="1"/>
        <rFont val="Calibri"/>
        <family val="2"/>
        <scheme val="minor"/>
      </rPr>
      <t xml:space="preserve">Traces </t>
    </r>
    <r>
      <rPr>
        <sz val="11"/>
        <color theme="1"/>
        <rFont val="Segoe UI"/>
        <family val="2"/>
        <charset val="204"/>
      </rPr>
      <t>= very vague hint towards creatures nature
[f.e. wispy hair, dung, scales, whatever applies]</t>
    </r>
  </si>
  <si>
    <t>Lair</t>
  </si>
  <si>
    <t>Noises</t>
  </si>
  <si>
    <t>Waste</t>
  </si>
  <si>
    <t>Nothing</t>
  </si>
  <si>
    <t>Traces</t>
  </si>
  <si>
    <t>Tracks</t>
  </si>
  <si>
    <t>Spoor</t>
  </si>
  <si>
    <t>Batnight</t>
  </si>
  <si>
    <t>Nameless Dungeon</t>
  </si>
  <si>
    <t>Dead Orc Pass</t>
  </si>
  <si>
    <t>Пешера Моруэм</t>
  </si>
  <si>
    <t>Baraskur</t>
  </si>
  <si>
    <t>Crypt of the Black Hand</t>
  </si>
  <si>
    <t>Gairackdar</t>
  </si>
  <si>
    <t>Malauth</t>
  </si>
  <si>
    <t>Vaerluth</t>
  </si>
  <si>
    <t>Chalarstaukh</t>
  </si>
  <si>
    <t>Halanskarr</t>
  </si>
  <si>
    <t>Hell Gate</t>
  </si>
  <si>
    <t>Rethllaethor</t>
  </si>
  <si>
    <t>Fendelsticks Folly</t>
  </si>
  <si>
    <t>Hammer Hall</t>
  </si>
  <si>
    <t>https://trello.com/c/O7bPcIkb</t>
  </si>
  <si>
    <t>Gharraghaur</t>
  </si>
  <si>
    <t>https://trello.com/c/EqqFHNdH</t>
  </si>
  <si>
    <t>Elvenport</t>
  </si>
  <si>
    <t>https://trello.com/c/PIrkICXk</t>
  </si>
  <si>
    <t>Tzindylspar</t>
  </si>
  <si>
    <t>https://trello.com/c/83KP3Qu5</t>
  </si>
  <si>
    <t>Tholvarr</t>
  </si>
  <si>
    <t>https://trello.com/c/dQeiy7r2</t>
  </si>
  <si>
    <t>Berlingford</t>
  </si>
  <si>
    <t>https://trello.com/c/QtmtYInQ</t>
  </si>
  <si>
    <t>Rauvincross</t>
  </si>
  <si>
    <t>https://trello.com/c/HMFfA7hU</t>
  </si>
  <si>
    <t>Moonvines</t>
  </si>
  <si>
    <t>https://trello.com/c/KyadnnuB</t>
  </si>
  <si>
    <t>Мирабар</t>
  </si>
  <si>
    <t>https://trello.com/c/cu9Ldilw</t>
  </si>
  <si>
    <t>Цитадель Фелбарр</t>
  </si>
  <si>
    <t>Мост</t>
  </si>
  <si>
    <t>https://trello.com/c/XXThMLPv</t>
  </si>
  <si>
    <t>Твердыня Герольдов, Herald's Holdfast</t>
  </si>
  <si>
    <t>https://trello.com/c/JQpcCwQN</t>
  </si>
  <si>
    <t>Сильверимукн</t>
  </si>
  <si>
    <t>https://trello.com/c/ejoI5rnr</t>
  </si>
  <si>
    <t>Эверлунд</t>
  </si>
  <si>
    <t>Бывшее обиталище Иумрит</t>
  </si>
  <si>
    <t>Аскор</t>
  </si>
  <si>
    <t>Адбарские шахты 2</t>
  </si>
  <si>
    <t>Адбарские шахты 1</t>
  </si>
  <si>
    <t>https://trello.com/c/oDOf5wuA</t>
  </si>
  <si>
    <t>Цитадель Адбар</t>
  </si>
  <si>
    <t>https://trello.com/c/qySz5Z6M</t>
  </si>
  <si>
    <t>Сундабар</t>
  </si>
  <si>
    <t>https://trello.com/c/WYmTaKq5</t>
  </si>
  <si>
    <t>Ньюфорт</t>
  </si>
  <si>
    <t>Развилка</t>
  </si>
  <si>
    <t>https://trello.com/c/4u69p925</t>
  </si>
  <si>
    <t>WILDLANDS REST</t>
  </si>
  <si>
    <t>https://trello.com/c/9ZMNCND9</t>
  </si>
  <si>
    <t>Ghaurin's Hold</t>
  </si>
  <si>
    <t>https://trello.com/c/r1qMiOzD</t>
  </si>
  <si>
    <t>https://trello.com/c/vBzUgdba</t>
  </si>
  <si>
    <t>https://trello.com/c/ewOg88LQ</t>
  </si>
  <si>
    <t>https://trello.com/c/v9aWv5LR</t>
  </si>
  <si>
    <t>https://trello.com/c/scoiwmFd</t>
  </si>
  <si>
    <t>Незерские горы</t>
  </si>
  <si>
    <t>Горы</t>
  </si>
  <si>
    <t>Шахта</t>
  </si>
  <si>
    <t>Золотая Шахта лорда Ледяное копье № 2</t>
  </si>
  <si>
    <t>https://trello.com/c/VuQnXc1N</t>
  </si>
  <si>
    <t>Золотая Шахта лорда Ледяное копье № 1</t>
  </si>
  <si>
    <t>Альпийская долина</t>
  </si>
  <si>
    <t>Поселение</t>
  </si>
  <si>
    <t>Смертельные снега</t>
  </si>
  <si>
    <t>WORLDANVIL</t>
  </si>
  <si>
    <t>TRELLO</t>
  </si>
  <si>
    <t>РЕГИОН</t>
  </si>
  <si>
    <t>МЕСТНОСТЬ</t>
  </si>
  <si>
    <t>Y</t>
  </si>
  <si>
    <t>X</t>
  </si>
  <si>
    <t>ТИП</t>
  </si>
  <si>
    <t>НАЗВАНИЕ</t>
  </si>
  <si>
    <t>Bonds</t>
  </si>
  <si>
    <t>Personal goal or achievement</t>
  </si>
  <si>
    <t>Family member</t>
  </si>
  <si>
    <t>Colleagues or compatriots</t>
  </si>
  <si>
    <t>Benefactor, patron, or employer</t>
  </si>
  <si>
    <t>Romantic interest</t>
  </si>
  <si>
    <t>Special place</t>
  </si>
  <si>
    <t>Keepsake</t>
  </si>
  <si>
    <t>Valuable possession</t>
  </si>
  <si>
    <t>Revenge</t>
  </si>
  <si>
    <t>Roll twice, ignoring further rolls of 10</t>
  </si>
  <si>
    <t>Characteristic</t>
  </si>
  <si>
    <t>Absentminded</t>
  </si>
  <si>
    <t>Arrogant</t>
  </si>
  <si>
    <t>Boorish</t>
  </si>
  <si>
    <t>Chews something</t>
  </si>
  <si>
    <t>Clumsy</t>
  </si>
  <si>
    <t>Curious</t>
  </si>
  <si>
    <t>Dim-witted</t>
  </si>
  <si>
    <t>Fiddles and fidgets nervously</t>
  </si>
  <si>
    <t>Frequently uses the wrong word</t>
  </si>
  <si>
    <t>Friendly</t>
  </si>
  <si>
    <t>Irritable</t>
  </si>
  <si>
    <t>Prone to predictions of certain doom</t>
  </si>
  <si>
    <t>Pronounced scar</t>
  </si>
  <si>
    <t>Slurs words, lisps, or stutters</t>
  </si>
  <si>
    <t>Speaks loudly or whispers</t>
  </si>
  <si>
    <t>Squints</t>
  </si>
  <si>
    <t>Stares into distance</t>
  </si>
  <si>
    <t>Suspicious</t>
  </si>
  <si>
    <t>Uses colorful oaths and exclamations</t>
  </si>
  <si>
    <t>Uses flowery speech or long words</t>
  </si>
  <si>
    <t>Flaw</t>
  </si>
  <si>
    <t>Forbidden love or romantic susceptibility</t>
  </si>
  <si>
    <t>Dependence</t>
  </si>
  <si>
    <t>Arrogance</t>
  </si>
  <si>
    <t>Envy of another person's possessions or station</t>
  </si>
  <si>
    <t>Overpowering greed</t>
  </si>
  <si>
    <t>Prone to rage</t>
  </si>
  <si>
    <t>Powerful enemy</t>
  </si>
  <si>
    <t>Specific phobia</t>
  </si>
  <si>
    <t>Shameful or scandalous history</t>
  </si>
  <si>
    <t>Secret crime or misdeed</t>
  </si>
  <si>
    <t>Possession of forbidden lore</t>
  </si>
  <si>
    <t>Foolhardy bravery</t>
  </si>
  <si>
    <t>Ideal (Alignment)</t>
  </si>
  <si>
    <t>Aspiration (any)</t>
  </si>
  <si>
    <t>Charity (good)</t>
  </si>
  <si>
    <t>Community (lawful)</t>
  </si>
  <si>
    <t>Creativity (chaotic)</t>
  </si>
  <si>
    <t>Discovery (any)</t>
  </si>
  <si>
    <t>Fairness (lawful)</t>
  </si>
  <si>
    <t>Freedom (chaotic)</t>
  </si>
  <si>
    <t>Glory (any)</t>
  </si>
  <si>
    <t>Greater good (good)</t>
  </si>
  <si>
    <t>Greed (evil)</t>
  </si>
  <si>
    <t>Honor (lawful)</t>
  </si>
  <si>
    <t>Independence (chaotic)</t>
  </si>
  <si>
    <t>Knowledge (neutral)</t>
  </si>
  <si>
    <t>Life (good)</t>
  </si>
  <si>
    <t>Live and let live (neutral)</t>
  </si>
  <si>
    <t>Might (evil)</t>
  </si>
  <si>
    <t>Nation (any)</t>
  </si>
  <si>
    <t>People (neutral)</t>
  </si>
  <si>
    <t>Power (evil)</t>
  </si>
  <si>
    <t>Redemption (any)</t>
  </si>
  <si>
    <t>ac</t>
  </si>
  <si>
    <t>ai</t>
  </si>
  <si>
    <t>al</t>
  </si>
  <si>
    <t>Be</t>
  </si>
  <si>
    <t>am</t>
  </si>
  <si>
    <t>De</t>
  </si>
  <si>
    <t>an</t>
  </si>
  <si>
    <t>El</t>
  </si>
  <si>
    <t>ar</t>
  </si>
  <si>
    <t>Fa</t>
  </si>
  <si>
    <t>ea</t>
  </si>
  <si>
    <t>Jo</t>
  </si>
  <si>
    <t>el</t>
  </si>
  <si>
    <t>Ki</t>
  </si>
  <si>
    <t>er</t>
  </si>
  <si>
    <t>La</t>
  </si>
  <si>
    <t>ess</t>
  </si>
  <si>
    <t>Ma</t>
  </si>
  <si>
    <t>ett</t>
  </si>
  <si>
    <t>Na</t>
  </si>
  <si>
    <t>ic</t>
  </si>
  <si>
    <t>O</t>
  </si>
  <si>
    <t>id</t>
  </si>
  <si>
    <t>Pa</t>
  </si>
  <si>
    <t>il</t>
  </si>
  <si>
    <t>Re</t>
  </si>
  <si>
    <t>in</t>
  </si>
  <si>
    <t>Se</t>
  </si>
  <si>
    <t>is</t>
  </si>
  <si>
    <t>Si</t>
  </si>
  <si>
    <t>or</t>
  </si>
  <si>
    <t>Ta</t>
  </si>
  <si>
    <t>us</t>
  </si>
  <si>
    <t>Song of Dawn (Lathander)First Feast (Mielikki)The Rite of Pain &amp; Purity (Loviatar)Dance of Swirling Winds (Aerdrie Faenya)The Budding (Rillifane Rallathil)</t>
  </si>
  <si>
    <t>The Rite of Pain &amp; Purity (Loviatar)The Ball of Blossoms (Society)</t>
  </si>
  <si>
    <t>Dance of Swirling Winds (Aerdrie Faenya)The Transformation (Rillifane Rallathil)Song of Dawn (Lathander)The Rite of Pain &amp; Purity (Loviatar)Third Feast (Mielikki)</t>
  </si>
  <si>
    <t>condition</t>
  </si>
  <si>
    <t>range</t>
  </si>
  <si>
    <t>Hag Title</t>
  </si>
  <si>
    <t>Title</t>
  </si>
  <si>
    <t>Auntie</t>
  </si>
  <si>
    <t>Black</t>
  </si>
  <si>
    <t>Cackling</t>
  </si>
  <si>
    <t>Dismal</t>
  </si>
  <si>
    <t>Driftwood</t>
  </si>
  <si>
    <t>Granny</t>
  </si>
  <si>
    <t>Old</t>
  </si>
  <si>
    <t>Rickety</t>
  </si>
  <si>
    <t>Rotten</t>
  </si>
  <si>
    <t>Turtleback</t>
  </si>
  <si>
    <t>Wicked</t>
  </si>
  <si>
    <t>Hag Last Name</t>
  </si>
  <si>
    <t>Last Name</t>
  </si>
  <si>
    <t>Bonechewer</t>
  </si>
  <si>
    <t>Frogwart</t>
  </si>
  <si>
    <t>Greenteeth</t>
  </si>
  <si>
    <t>Gristlegums</t>
  </si>
  <si>
    <t>Knucklebones</t>
  </si>
  <si>
    <t>Middenheap</t>
  </si>
  <si>
    <t>Mudwallow</t>
  </si>
  <si>
    <t>Pigtooth</t>
  </si>
  <si>
    <t>Titchwillow</t>
  </si>
  <si>
    <t>Toestealer</t>
  </si>
  <si>
    <t>Twigmouth</t>
  </si>
  <si>
    <t>Wormwiggle</t>
  </si>
  <si>
    <t>Hag First Name</t>
  </si>
  <si>
    <t>First Name</t>
  </si>
  <si>
    <t>Agatha</t>
  </si>
  <si>
    <t>Agnes</t>
  </si>
  <si>
    <t>Ethel</t>
  </si>
  <si>
    <t>May</t>
  </si>
  <si>
    <t>Mathilda</t>
  </si>
  <si>
    <t>Olga</t>
  </si>
  <si>
    <t>Peggy</t>
  </si>
  <si>
    <t>Polly</t>
  </si>
  <si>
    <t>Sally</t>
  </si>
  <si>
    <t>Ursula</t>
  </si>
  <si>
    <t>Zilla</t>
  </si>
  <si>
    <t>Gnoll Names</t>
  </si>
  <si>
    <t>Aargab</t>
  </si>
  <si>
    <t>Alark</t>
  </si>
  <si>
    <t>Andak</t>
  </si>
  <si>
    <t>Ethak</t>
  </si>
  <si>
    <t>Eyeth</t>
  </si>
  <si>
    <t>Ignar</t>
  </si>
  <si>
    <t>Immor</t>
  </si>
  <si>
    <t>Oduk</t>
  </si>
  <si>
    <t>Orrom</t>
  </si>
  <si>
    <t>Otal</t>
  </si>
  <si>
    <t>Ulthak</t>
  </si>
  <si>
    <t>Ustar</t>
  </si>
  <si>
    <t>War Band Leadership</t>
  </si>
  <si>
    <t>Leader</t>
  </si>
  <si>
    <t>Gnoll War Band Flind Leader</t>
  </si>
  <si>
    <t>Gnoll War Band Gnoll Pack Lord Leader</t>
  </si>
  <si>
    <t>No Leader</t>
  </si>
  <si>
    <t>Shared Physical Trait</t>
  </si>
  <si>
    <t>Rune branded on forehead</t>
  </si>
  <si>
    <t>Bone piercings</t>
  </si>
  <si>
    <t>Ritual scarring</t>
  </si>
  <si>
    <t>Surrounded by clouds of flies</t>
  </si>
  <si>
    <t>Constant, cackling laugh</t>
  </si>
  <si>
    <t>Covered with strange mushroom growths</t>
  </si>
  <si>
    <t>Horrid stench</t>
  </si>
  <si>
    <t>Eyes glow like fire</t>
  </si>
  <si>
    <t>Long, black fangs</t>
  </si>
  <si>
    <t>Albinos</t>
  </si>
  <si>
    <t>Notable Behavior or Tactics</t>
  </si>
  <si>
    <t>Notable behavior or Tactics</t>
  </si>
  <si>
    <t>Use of flaming arrows and burning pitch</t>
  </si>
  <si>
    <t>Use of drums and screeching horns to spread fear</t>
  </si>
  <si>
    <t>Attempts to capture and use siege engines</t>
  </si>
  <si>
    <t>Carry and spread disease</t>
  </si>
  <si>
    <t>Prisoners kept in cages and tormented</t>
  </si>
  <si>
    <t>Use of nets to take captives for feasting later</t>
  </si>
  <si>
    <t>Leader has a powerful item, such as a horn of blasting</t>
  </si>
  <si>
    <t>Actions magically controlled by a spellcaster</t>
  </si>
  <si>
    <t>Gnoll War Band Special Creatures</t>
  </si>
  <si>
    <t>Special Creatures</t>
  </si>
  <si>
    <t>Barlgura</t>
  </si>
  <si>
    <t>Dretches</t>
  </si>
  <si>
    <t>Ghouls</t>
  </si>
  <si>
    <t>Gnoll Witherlings</t>
  </si>
  <si>
    <t>Hezrou</t>
  </si>
  <si>
    <t>Leucrottas</t>
  </si>
  <si>
    <t>14-16</t>
  </si>
  <si>
    <t>Manes</t>
  </si>
  <si>
    <t>Maw Demons</t>
  </si>
  <si>
    <t>Shoosuva</t>
  </si>
  <si>
    <t>Trolls</t>
  </si>
  <si>
    <t>Gnoll War Band Name</t>
  </si>
  <si>
    <t>Howling</t>
  </si>
  <si>
    <t>Rabid</t>
  </si>
  <si>
    <t>Rotted</t>
  </si>
  <si>
    <t>Screaming</t>
  </si>
  <si>
    <t>Gnoll War Band Composition</t>
  </si>
  <si>
    <t>War Band Composition</t>
  </si>
  <si>
    <t>Number Appearing</t>
  </si>
  <si>
    <t>Gnoll fangs ofYeenoghu</t>
  </si>
  <si>
    <t>1d4 + 1</t>
  </si>
  <si>
    <t>Gnoll flesh gnawers</t>
  </si>
  <si>
    <t>Warriors (common gnolls)</t>
  </si>
  <si>
    <t>6d6</t>
  </si>
  <si>
    <t>Hyenas</t>
  </si>
  <si>
    <t>Demonic Influence</t>
  </si>
  <si>
    <t>Food and drink spoil</t>
  </si>
  <si>
    <t>Animals become rabid, vicious</t>
  </si>
  <si>
    <t>Terrible storms erupt</t>
  </si>
  <si>
    <t>Minor earthquakes strike</t>
  </si>
  <si>
    <t>Residents suffer bursts of short-term madness</t>
  </si>
  <si>
    <t>Folk indulge in decadence, excessive drinking</t>
  </si>
  <si>
    <t>Quarrels turn violent</t>
  </si>
  <si>
    <t>Friends betray one another</t>
  </si>
  <si>
    <t>Beholder Names</t>
  </si>
  <si>
    <t>Barixis</t>
  </si>
  <si>
    <t>Chelm</t>
  </si>
  <si>
    <t>Derukoskai</t>
  </si>
  <si>
    <t>Eddalx</t>
  </si>
  <si>
    <t>Famax</t>
  </si>
  <si>
    <t>Irv</t>
  </si>
  <si>
    <t>Jantroph</t>
  </si>
  <si>
    <t>Khoa</t>
  </si>
  <si>
    <t>Lanuhsh</t>
  </si>
  <si>
    <t>Nagish</t>
  </si>
  <si>
    <t>Orox</t>
  </si>
  <si>
    <t>Qualnus</t>
  </si>
  <si>
    <t>Ralakor</t>
  </si>
  <si>
    <t>Selthdrych</t>
  </si>
  <si>
    <t>Sokhalsh</t>
  </si>
  <si>
    <t>Thimnoll</t>
  </si>
  <si>
    <t>Velxer</t>
  </si>
  <si>
    <t>Xeo</t>
  </si>
  <si>
    <t>Zalshox</t>
  </si>
  <si>
    <t>Zirlarq</t>
  </si>
  <si>
    <t>Beholder Pets</t>
  </si>
  <si>
    <t>Pets</t>
  </si>
  <si>
    <t>1d3 Basilisks</t>
  </si>
  <si>
    <t>1d3 Beholder Zombies</t>
  </si>
  <si>
    <t>14-22</t>
  </si>
  <si>
    <t>1d4 Chimeras</t>
  </si>
  <si>
    <t>23-26</t>
  </si>
  <si>
    <t>1d4 Flesh Golems</t>
  </si>
  <si>
    <t>27-29</t>
  </si>
  <si>
    <t>3d6 Gazers</t>
  </si>
  <si>
    <t>30-37</t>
  </si>
  <si>
    <t>3d6 Hell Hounds</t>
  </si>
  <si>
    <t>38-41</t>
  </si>
  <si>
    <t>2d6 Nothics</t>
  </si>
  <si>
    <t>42-53</t>
  </si>
  <si>
    <t>2d4 Otyughs</t>
  </si>
  <si>
    <t>54-66</t>
  </si>
  <si>
    <t>2d4 Ropers</t>
  </si>
  <si>
    <t>67-75</t>
  </si>
  <si>
    <t>1d6 Wyverns</t>
  </si>
  <si>
    <t>76-100</t>
  </si>
  <si>
    <t>Roll twice, ignoring results above 75</t>
  </si>
  <si>
    <t>Reasons for Adventuring</t>
  </si>
  <si>
    <t>Reason</t>
  </si>
  <si>
    <t>Peeling taters and herding goats all the time wasn't your cup of tea.</t>
  </si>
  <si>
    <t>You fell asleep on a raft one day and woke up near a human city. You were so thrilled with the strange sights and tasty food that you never turned back.</t>
  </si>
  <si>
    <t>What started off as simple pumpkin pillaging from nearby farms turned into your becoming a wandering rogue for hire.</t>
  </si>
  <si>
    <t>You talked to a nice faerie in the woods, and all of a sudden you were a thousand miles from home.</t>
  </si>
  <si>
    <t>Your village elder told you so many stories about being a rogue in an adventuring party that you couldn't resist the urge to try doing it yourself.</t>
  </si>
  <si>
    <t>A friend dared you to jump on the back of a sleeping horse, which turned out to be a pegasus, and your life hasn't slowed down since.</t>
  </si>
  <si>
    <t>Halfling Personality Traits</t>
  </si>
  <si>
    <t>Personality Trait</t>
  </si>
  <si>
    <t>You try to start every day with a smile.</t>
  </si>
  <si>
    <t>Why walk when you can skip?</t>
  </si>
  <si>
    <t>You make up songs about your friends that praise them for their bravery and intelligence.</t>
  </si>
  <si>
    <t>You are extremely cautious, always on the lookout for monsters and other dangers.</t>
  </si>
  <si>
    <t>You always see the bright side of a situation.</t>
  </si>
  <si>
    <t>You like to collect mementos of your travels.</t>
  </si>
  <si>
    <t>Halfling Flaws</t>
  </si>
  <si>
    <t>You can't resist poking your nose where it doesn't belong.</t>
  </si>
  <si>
    <t>You are very fidgety. Sitting still is a major challenge.</t>
  </si>
  <si>
    <t>You can't pass up a good time.</t>
  </si>
  <si>
    <t>You hate to miss a meal, and become grumpy and illtempered when you must.</t>
  </si>
  <si>
    <t>You are fascinated by shiny things and can't help "borrowing" them.</t>
  </si>
  <si>
    <t>You never settle for just one slice when you can have the whole cake.</t>
  </si>
  <si>
    <t>Halfling Bonds</t>
  </si>
  <si>
    <t>Bond</t>
  </si>
  <si>
    <t>The safety of your village is worth any sacrifice.</t>
  </si>
  <si>
    <t>Nothing is more valuable than friendship and family.</t>
  </si>
  <si>
    <t>You are following your own path through life. No one can tell you what to do.</t>
  </si>
  <si>
    <t>You have a special heirloom that you never part with.</t>
  </si>
  <si>
    <t>You won't rob or hurt those who are weaker or less fortunate than you.</t>
  </si>
  <si>
    <t>No matter how small you may be, you won't back down from a bully.</t>
  </si>
  <si>
    <t>Cult Resources</t>
  </si>
  <si>
    <t>Resource</t>
  </si>
  <si>
    <t>The cult uses a respectable guild, business, or institution as a front.</t>
  </si>
  <si>
    <t>The cult thrives through the support of generations of a powerful noble family.</t>
  </si>
  <si>
    <t>The cult controls the local officers of the law.</t>
  </si>
  <si>
    <t>The cult has access to a cache of powerful magic.</t>
  </si>
  <si>
    <t>The cult can open a direct portal to the Outer Planes, allowing fiends to intercede on their behalf.</t>
  </si>
  <si>
    <t>The cult's leader is a renegade fiend seeking to evade its enemies.</t>
  </si>
  <si>
    <t>Cult Organization</t>
  </si>
  <si>
    <t>Organization</t>
  </si>
  <si>
    <t>Conspiracy. Members use passwords and double-blind communication.</t>
  </si>
  <si>
    <t>False Front. The cult puts on an elaborate deception to appear as a harmless civic group.</t>
  </si>
  <si>
    <t>Criminal Enterprise. The cult is organized through a thieves' guild.</t>
  </si>
  <si>
    <t>Network. The cult has a secret alliance of members who have infiltrated the lower ranks of every organization of note in the region.</t>
  </si>
  <si>
    <t>Cult of Personality. The cult leader is a beloved figure renowned for great, benevolent deeds.</t>
  </si>
  <si>
    <t>Entrenched. The cult is part of the local culture, a tradition that established decades ago and kept secret from outsiders.</t>
  </si>
  <si>
    <t>Cult Hardship</t>
  </si>
  <si>
    <t>Hardship</t>
  </si>
  <si>
    <t>The cult is wracked with infighting.</t>
  </si>
  <si>
    <t>A rival cult strives to destroy this group and replace it.</t>
  </si>
  <si>
    <t>The cult struggles to rein in its dark, violent impulses in order to remain undetected.</t>
  </si>
  <si>
    <t>Murder and betrayal leads to a constant turnover in cult leadership.</t>
  </si>
  <si>
    <t>The cult leader is a figurehead. The real power is a crime lord behind the scenes.</t>
  </si>
  <si>
    <t>The cult is a disposable pawn manipulated by its master.</t>
  </si>
  <si>
    <t>Cult Goals</t>
  </si>
  <si>
    <t>Goal</t>
  </si>
  <si>
    <t>Political power, control over the local area</t>
  </si>
  <si>
    <t>The death of a hated enemy or rival</t>
  </si>
  <si>
    <t>Control of a guild or similar institution</t>
  </si>
  <si>
    <t>Recovery of an artifact or magic item that could prove useful in the Blood War</t>
  </si>
  <si>
    <t>Revenge for an insult, wrong, or past defeat</t>
  </si>
  <si>
    <t>Personal power and comfort for its leaders</t>
  </si>
  <si>
    <t>Elf (Non-drow) Adventurer Story Hooks</t>
  </si>
  <si>
    <t>Hook</t>
  </si>
  <si>
    <t>You believe the key to reuniting the elves with Corellon lies somewhere in the wider world, not within elven society, and you're determined to find it.</t>
  </si>
  <si>
    <t>Your sibling was killed by a rampaging monster. You won't rest until you track it down and slay it.</t>
  </si>
  <si>
    <t>A raven brought you a cryptic message from an old friend who needs your help, but the message was vague about the friend's location. You're trying to follow a years-old trail and save your friend.</t>
  </si>
  <si>
    <t>A beautiful elf won your heart, then broke it. If you earn enough gold and glory by adventuring, perhaps you can win back your love.</t>
  </si>
  <si>
    <t>Your father thought you too weak to survive as an adventurer, but he's wrong, and you'll prove it.</t>
  </si>
  <si>
    <t>Only those who perform great deeds are remembered long after their death. Bards will honor your exploits for generations to come.</t>
  </si>
  <si>
    <t>You're secretly in love with one of the other members of your adventuring group, and you can't bear the thought of any harm befalling that person.</t>
  </si>
  <si>
    <t>When you were born, your grandmother prophesied you would one day rule a human kingdom. You've gone in search of that destiny.</t>
  </si>
  <si>
    <t>Drow House Specialty</t>
  </si>
  <si>
    <t>Specialty</t>
  </si>
  <si>
    <t>Adamantine weapons</t>
  </si>
  <si>
    <t>Assassinations</t>
  </si>
  <si>
    <t>Giant spiders subject to magical control</t>
  </si>
  <si>
    <t>Hallucinogenic substances</t>
  </si>
  <si>
    <t>High-status slaves and sacrificial victims</t>
  </si>
  <si>
    <t>Items taken from surface world in raids</t>
  </si>
  <si>
    <t>Low-cost, humanoid slaves</t>
  </si>
  <si>
    <t>Maps of the Underdark</t>
  </si>
  <si>
    <t>Poisons</t>
  </si>
  <si>
    <t>Reptilian beasts of burden</t>
  </si>
  <si>
    <t>Drow Adventurer Story Hooks</t>
  </si>
  <si>
    <t>You overheard members of your own house plotting to poison you, so you fled from the Underdark to save yourself. You won't return until you've amassed enough fortune to surround yourself with loyal mercenary bodyguards.</t>
  </si>
  <si>
    <t>You were enslaved as punishment for trying to poison an influential rival, but you escaped and fled to the surface. If you return to the Underdark and are captured, you'll be re-enslaved.</t>
  </si>
  <si>
    <t>You were the lover of a high-ranking priestess of Lolth as a means of enhancing your status. When she tired of you, the loss of status was humiliating, so you left.</t>
  </si>
  <si>
    <t>You killed a drow from a more powerful house in a duel over a public insult. The slain drow's house vowed to destroy your house unless you were handed over. Your kin urged you to leave the Underdark. You wonder what became of them.</t>
  </si>
  <si>
    <t>A close friend of yours was revealed to be a worshiper of Eilistraee. Suspicion fell on everyone in her circle. Running was a tacit admission of guilt, even though you knew nothing about it, but you'd have been sacrificed to Lolth if you stayed.</t>
  </si>
  <si>
    <t>You were among a group of surface raiders that was ambushed, and you were captured. During years of captivity, you learned that most of what Lolth's priestesses taught about the outer world was lies. Now you're experiencing the truth for yourself.</t>
  </si>
  <si>
    <t>All your life, you were alienated and terrified by the cruelty of your kin. The first chance you got, you volunteered to go on a surface raid, then deserted the group and remained behind. Now you're hated and feared wherever you go, but at least you've found a small group of adventurous friends who trust and support each other.</t>
  </si>
  <si>
    <t>You were part of a delegation carrying diplomatic messages to another drow city when duergar attacked the caravan for slaves and treasure. Only you and one other guard escaped. If you'd returned home, you'd have been poisoned or worse for failure. Becoming a mercenary was your best option.</t>
  </si>
  <si>
    <t>Duergar Special Circumstancesd4Circumstance1Special hatred for dwarves, will attack them first2Exiles, willing to bargain3Laden with loot from raid, tries to flee4Seeks to take hostages for ransom</t>
  </si>
  <si>
    <t>Allies</t>
  </si>
  <si>
    <t>1d4 steeders, female</t>
  </si>
  <si>
    <t>1d3 duergar hammerers</t>
  </si>
  <si>
    <t>1 duergar mind master</t>
  </si>
  <si>
    <t>1d3 duergar screamers</t>
  </si>
  <si>
    <t>1d3 duergar soulblades</t>
  </si>
  <si>
    <t>1d6 duergar xarrorn</t>
  </si>
  <si>
    <t>1d6 bearded devils bound to service</t>
  </si>
  <si>
    <t>2d4 allied evil azers</t>
  </si>
  <si>
    <t>3d20 enslaved goblins</t>
  </si>
  <si>
    <t>1d4 summoned earth elementals</t>
  </si>
  <si>
    <t>1d6 + 2 gargoyles</t>
  </si>
  <si>
    <t>1d8 hell hounds</t>
  </si>
  <si>
    <t>1 trained rust monster</t>
  </si>
  <si>
    <t>1 shield guardian bound to group leader</t>
  </si>
  <si>
    <t>1d4 enslaved trolls</t>
  </si>
  <si>
    <t>Duergar Group Leader</t>
  </si>
  <si>
    <t>Duergar Stone Guard</t>
  </si>
  <si>
    <t>Duergar Warlord</t>
  </si>
  <si>
    <t>Duergar Despot</t>
  </si>
  <si>
    <t>Duergar Purpose of Raid</t>
  </si>
  <si>
    <t>Purpose</t>
  </si>
  <si>
    <t>Collecting slaves</t>
  </si>
  <si>
    <t>Pursuing a specific enemy</t>
  </si>
  <si>
    <t>Patrolling for expansion opportunities</t>
  </si>
  <si>
    <t>On a rampage for loot</t>
  </si>
  <si>
    <t>Duergar Special Allies</t>
  </si>
  <si>
    <t>Members</t>
  </si>
  <si>
    <t>Number Present</t>
  </si>
  <si>
    <t>Duergar</t>
  </si>
  <si>
    <t>Duergar stone guards</t>
  </si>
  <si>
    <t>Duergar kavalrachni</t>
  </si>
  <si>
    <t>Male steeders</t>
  </si>
  <si>
    <t>Duergar Quirks</t>
  </si>
  <si>
    <t>Quirk</t>
  </si>
  <si>
    <t>A separate personality in your mind provides advice and guidance to you.</t>
  </si>
  <si>
    <t>Your gear must be perfectly arranged, otherwise someone must bleed.</t>
  </si>
  <si>
    <t>When there isn't a roof over your head, you keep your eyes on the ground.</t>
  </si>
  <si>
    <t>You don't talk unless you absolutely must.</t>
  </si>
  <si>
    <t>The outside world is a giant cave, and nothing will convince you otherwise.</t>
  </si>
  <si>
    <t>Humans fascinate you, and you collect odd trinkets of their culture.</t>
  </si>
  <si>
    <t>Duergar Adventurer Story Hooks</t>
  </si>
  <si>
    <t>You are a heretic, drawn to worship of Moradin.</t>
  </si>
  <si>
    <t>Caught stealing, you escaped imprisonment but not before torture left you with a scar or lasting injury.</t>
  </si>
  <si>
    <t>You were enslaved by drow or mind flayers but escaped to the surface.</t>
  </si>
  <si>
    <t>You seek only to test yourself in battle with monsters.</t>
  </si>
  <si>
    <t>Profit is all that matters to you.</t>
  </si>
  <si>
    <t>The best way to defeat the folk of the surface is to study them firsthand.</t>
  </si>
  <si>
    <t>Duergar Clan's Status</t>
  </si>
  <si>
    <t>Status</t>
  </si>
  <si>
    <t>Mighty. Conquered several dwarven strongholds, dominates Underdark region</t>
  </si>
  <si>
    <t>Growing. Stronghold expanding</t>
  </si>
  <si>
    <t>Declining. Clan growing stale, population falling</t>
  </si>
  <si>
    <t>Beleaguered. Surrounded by drow and illithid foes</t>
  </si>
  <si>
    <t>Scattered. Torn apart by slave rebellion or civil war</t>
  </si>
  <si>
    <t>Refugees. Defeated by enemies, few survivors</t>
  </si>
  <si>
    <t>Duergar Clan Names</t>
  </si>
  <si>
    <t>Ashlord</t>
  </si>
  <si>
    <t>Battlegore</t>
  </si>
  <si>
    <t>Doomfist</t>
  </si>
  <si>
    <t>Earthlord</t>
  </si>
  <si>
    <t>Firetamer</t>
  </si>
  <si>
    <t>Knifemind</t>
  </si>
  <si>
    <t>Mindeater</t>
  </si>
  <si>
    <t>Necksnapper</t>
  </si>
  <si>
    <t>Orehammer</t>
  </si>
  <si>
    <t>Runehammer</t>
  </si>
  <si>
    <t>Thundermaster</t>
  </si>
  <si>
    <t>Underearth</t>
  </si>
  <si>
    <t>Clan's Notable Trait</t>
  </si>
  <si>
    <t>Trait</t>
  </si>
  <si>
    <t>Stole a mighty dwarven artifact</t>
  </si>
  <si>
    <t>Has bound many devils to service</t>
  </si>
  <si>
    <t>Experts in building mechanical devices</t>
  </si>
  <si>
    <t>Conducts trade with the City of Brass</t>
  </si>
  <si>
    <t>Notable for defeating many dwarves</t>
  </si>
  <si>
    <t>Conquered and occupied a drow enclave</t>
  </si>
  <si>
    <t>Is secretly controlled by mind flayers</t>
  </si>
  <si>
    <t>Has enslaved a colony of troglodytes</t>
  </si>
  <si>
    <t>Have interbred with devils</t>
  </si>
  <si>
    <t>Known for its extensive spy network on surface</t>
  </si>
  <si>
    <t>Masters of psionics</t>
  </si>
  <si>
    <t>Dominated by a coven of warlocks</t>
  </si>
  <si>
    <t>Special hatred for dwarves, will attack them first</t>
  </si>
  <si>
    <t>Duergar Special Circumstances</t>
  </si>
  <si>
    <t>d4</t>
  </si>
  <si>
    <t>Circumstance</t>
  </si>
  <si>
    <t>Exiles, willing to bargain</t>
  </si>
  <si>
    <t>Laden with loot from raid, tries to flee</t>
  </si>
  <si>
    <t>Seeks to take hostages for ransom</t>
  </si>
  <si>
    <t>Unusual Demon Features</t>
  </si>
  <si>
    <t>Belches Flies. Once per day, the demon can use an action to belch enough flies to create an effect as though it cast fog cloud.</t>
  </si>
  <si>
    <t>Tiny Wings. The demon gains a flying speed of 10 feet. If it could already fly, its flying speed becomes 10 feet.</t>
  </si>
  <si>
    <t>Ever-Open Extra Eye. The demon gains advantage on Perception checks related to sight.</t>
  </si>
  <si>
    <t>Bleeds Wasps. The first time in each combat the demon is reduced to half its hit points or less, a swarm of insects (wasps) forms around it. The swarm considers creatures other than the demon to be enemies.</t>
  </si>
  <si>
    <t>Extra Arm. The demon gains advantage on Sleight of Hand checks.</t>
  </si>
  <si>
    <t>Enormous Ears. The demon gains advantage on Perception checks to hear sounds.</t>
  </si>
  <si>
    <t>Silver Bones. The demon's natural weapons are considered silvered.</t>
  </si>
  <si>
    <t>Snake Hair. Creatures that grapple the demon or are grappled by it are poisoned until the grapple ends.</t>
  </si>
  <si>
    <t>Endlessly Mumbling Second Mouth. The demon suffers disadvantage on Stealth checks against creatures that can hear.</t>
  </si>
  <si>
    <t>Huge Feet. The demon suffers disadvantage on Stealth, Athletics, and Acrobatics checks when they involve moving its feet.</t>
  </si>
  <si>
    <t>Translucent Skin. The demon's skin is slimy and translucent. It has advantage on attempts to escape a grapple.</t>
  </si>
  <si>
    <t>Oily Boils. Each time the demon takes bludgeoning, piercing, or slashing damage, the area within 5 feet of it becomes difficult terrain until the end of the demon's next turn.</t>
  </si>
  <si>
    <t>Thick Lead Skull. The demon can't use telepathy or be contacted by telepathy. It can't be charmed, frightened, or stunned.</t>
  </si>
  <si>
    <t>Worm Tongue. The demon can't speak any language.</t>
  </si>
  <si>
    <t>Head Hands. The demon has heads where its hands should be and uses the heads' mouths to manipulate objects. If the demon had claw attacks, they become bite attacks that deal piercing damage.</t>
  </si>
  <si>
    <t>Blimp Body. The demon can float at will as if under the effect of the levitate spell (no concentration required). While it has half its hit points or less, it loses this ability.</t>
  </si>
  <si>
    <t>Immaterial. The demon has resistance to all damage except psychic damage, and all damage it deals is halved.</t>
  </si>
  <si>
    <t>Long Arms. The demon's reach is 5 feet longer than normal.</t>
  </si>
  <si>
    <t>Eyeless. The demon is blind. It has blindsight with a radius of 60 feet.</t>
  </si>
  <si>
    <t>Vestigial Demon. A miniature vestigial twin of the demon grows from its body. The demon can't be blinded, deafened, or stunned.</t>
  </si>
  <si>
    <t>This table can be found in Mordenkainen’s Tome of Foes Ch. 1, The Blood War.</t>
  </si>
  <si>
    <t>Demon Personality Traits</t>
  </si>
  <si>
    <t>I enjoy telling lies.</t>
  </si>
  <si>
    <t>Threats are my only language.</t>
  </si>
  <si>
    <t>I fawn over others to make my betrayal more unexpected.</t>
  </si>
  <si>
    <t>I crush those I can defeat, and lie in wait to weaken and overwhelm those I must respect.</t>
  </si>
  <si>
    <t>I will do anything to survive. Anything.</t>
  </si>
  <si>
    <t>Someday all will worship me. Until then, I track their insults with obsessive attention.</t>
  </si>
  <si>
    <t>Demon Ideals</t>
  </si>
  <si>
    <t>Ideal</t>
  </si>
  <si>
    <t>Self-Preservation. It's everything and everyone for themselves in this cruel world.</t>
  </si>
  <si>
    <t>Might. The world is divided into the strong who rule and the weak who obey or die.</t>
  </si>
  <si>
    <t>Cunning. Always have a backup plan ready, especially if it involves betraying someone.</t>
  </si>
  <si>
    <t>Strength. Strength is the one coin accepted in all realms and by all folk.</t>
  </si>
  <si>
    <t>Ambition. We reach the station in the cosmos that we deserve due to our drive and talents.</t>
  </si>
  <si>
    <t>Cruelty. Strength without regular demonstrations of its potential is an empty weapon.</t>
  </si>
  <si>
    <t>Demon Flaws</t>
  </si>
  <si>
    <t>I act based on instinct, rarely with a plan.</t>
  </si>
  <si>
    <t>I am cowed by threats, and even preposterous ones make me pause.</t>
  </si>
  <si>
    <t>Deep down, I know I am doomed to anonymity.</t>
  </si>
  <si>
    <t>My natural inclination is to grovel and beg for the favor of those stronger than me.</t>
  </si>
  <si>
    <t>I rage, but I use anger to distract from my fear of confrontation.</t>
  </si>
  <si>
    <t>I become entangled and betrayed by my own machinations.</t>
  </si>
  <si>
    <t>Demon Bonds</t>
  </si>
  <si>
    <t>I am a perfect product of creation, destined to one day shape the cosmos to my whims. Everything I do verifies my destiny.</t>
  </si>
  <si>
    <t>Special Circumstances</t>
  </si>
  <si>
    <t>Suspicious of all outsiders</t>
  </si>
  <si>
    <t>Carrying secret message</t>
  </si>
  <si>
    <t>Pursued by foe</t>
  </si>
  <si>
    <t>Returning home laden with treasure</t>
  </si>
  <si>
    <t>Special Allies</t>
  </si>
  <si>
    <t>Ally</t>
  </si>
  <si>
    <t>Dwarf Acolytes</t>
  </si>
  <si>
    <t>Earth Elementals</t>
  </si>
  <si>
    <t>Trained Griffons</t>
  </si>
  <si>
    <t>Azers</t>
  </si>
  <si>
    <t>Dwarf Mage</t>
  </si>
  <si>
    <t>Purpose of Travel</t>
  </si>
  <si>
    <t>Merchant caravan</t>
  </si>
  <si>
    <t>Seeking a specific enemy</t>
  </si>
  <si>
    <t>Patrolling to keep roads safe</t>
  </si>
  <si>
    <t>Delivering ransom for captive clan member</t>
  </si>
  <si>
    <t>Fleeing attack on stronghold</t>
  </si>
  <si>
    <t>Diplomatic mission</t>
  </si>
  <si>
    <t>Group Leader</t>
  </si>
  <si>
    <t>Dwarf Priest</t>
  </si>
  <si>
    <t>Dwarf Noble</t>
  </si>
  <si>
    <t>Dwarf Knight</t>
  </si>
  <si>
    <t>Water from the sky! It always surprises you.</t>
  </si>
  <si>
    <t>You have a fascination with the ocean and its chaos.</t>
  </si>
  <si>
    <t>Any creature larger than a human makes you nervous.</t>
  </si>
  <si>
    <t>You prefer to travel with a parasol or similar item that puts a comforting shelter over your head.</t>
  </si>
  <si>
    <t>You prefer to sleep during the day.</t>
  </si>
  <si>
    <t>You speak Common or any other non-dwarf language only if you must.</t>
  </si>
  <si>
    <t>For you, relaxation is putting in a day at the forge.</t>
  </si>
  <si>
    <t>You avoid contact with other dwarves, since you mistrust those who would leave their strongholds.</t>
  </si>
  <si>
    <t>You were accused of stealing a fellow artisan's item and claiming it as your work. Innocent or guilty, you were made an outcast.</t>
  </si>
  <si>
    <t>Your wanderlust prompted you to shirk your duties as a crafter in favor of wandering the world. Your clan isn't pleased with this choice.</t>
  </si>
  <si>
    <t>You became separated from your clan due to an earthquake, a drow slave raid, or similar event and hope to return home.</t>
  </si>
  <si>
    <t>You were assigned to become a merchant by the priests of Moradin and have yet to forgive them for their mistake. You should be working a forge, not wandering the outside world!</t>
  </si>
  <si>
    <t>You are a spy, traveling incognito to gather information for the clan elders.</t>
  </si>
  <si>
    <t>You struggle to resist the lure of Abbathor, but can't hold it at bay. Better to walk the world and sate your greed on non-dwarves.</t>
  </si>
  <si>
    <t>Refugees. Stronghold lost, survivors occupy a neighborhood or ward in human city</t>
  </si>
  <si>
    <t>Scattered. Stronghold recently lost, many folk slain, survivors scattered</t>
  </si>
  <si>
    <t>Prosperous. Clan occupies original stronghold, currently flourishing</t>
  </si>
  <si>
    <t>Declining. Clan population stagnant or decreasing</t>
  </si>
  <si>
    <t>Beleaguered. Victimized by goblinoid and dragon attacks, intact but severely weakened</t>
  </si>
  <si>
    <t>Founder was one of the greatest artisans in history</t>
  </si>
  <si>
    <t>Clan owns a powerful artifact, such as an Axe of the Dwarvish Lords</t>
  </si>
  <si>
    <t>Clan noted for expertise in a specific craft, such as brewing or armorsmithing</t>
  </si>
  <si>
    <t>Clan has a sinister reputation, history plagued by scandal and mark of Abbathor</t>
  </si>
  <si>
    <t>Militaristic clan, known for excellent fighting skills</t>
  </si>
  <si>
    <t>Unusual stronghold, such as an undersea castle, a former cloud giant fortress, or an aboveground city</t>
  </si>
  <si>
    <t>Prophecies indicate clan is destined to play a pivotal role in history</t>
  </si>
  <si>
    <t>Heretical clan has rejected dwarf teachings in favor of human deities</t>
  </si>
  <si>
    <t>Unique marker or curse, such as all clan members are hairless</t>
  </si>
  <si>
    <t>Clan is known for its evil ways or a particularly sinister, notable member</t>
  </si>
  <si>
    <t>Vocation</t>
  </si>
  <si>
    <t>Armorer</t>
  </si>
  <si>
    <t>Blacksmith</t>
  </si>
  <si>
    <t>Brewer</t>
  </si>
  <si>
    <t>Carpenter</t>
  </si>
  <si>
    <t>Envoy</t>
  </si>
  <si>
    <t>Farmer</t>
  </si>
  <si>
    <t>Hunter</t>
  </si>
  <si>
    <t>Jeweler</t>
  </si>
  <si>
    <t>Mason</t>
  </si>
  <si>
    <t>Merchant</t>
  </si>
  <si>
    <t>Messenger</t>
  </si>
  <si>
    <t>Potter</t>
  </si>
  <si>
    <t>Scout</t>
  </si>
  <si>
    <t>Sculptor</t>
  </si>
  <si>
    <t>Shepherd</t>
  </si>
  <si>
    <t>Warrior</t>
  </si>
  <si>
    <t>Weaponsmith</t>
  </si>
  <si>
    <t>Weaver</t>
  </si>
  <si>
    <t>NPC Talents</t>
  </si>
  <si>
    <t>Plays a musical instrument</t>
  </si>
  <si>
    <t>Speaks several languages fluently</t>
  </si>
  <si>
    <t>Unbelievably lucky</t>
  </si>
  <si>
    <t>Perfect memory</t>
  </si>
  <si>
    <t>Great with animals</t>
  </si>
  <si>
    <t>Great with children</t>
  </si>
  <si>
    <t>Great at solving puzzles</t>
  </si>
  <si>
    <t>Great at one game</t>
  </si>
  <si>
    <t>Great at impersonations</t>
  </si>
  <si>
    <t>Draws beautifully</t>
  </si>
  <si>
    <t>Paints beautifully</t>
  </si>
  <si>
    <t>Sings beautifully</t>
  </si>
  <si>
    <t>Drinks everyone under the table</t>
  </si>
  <si>
    <t>Expert carpenter</t>
  </si>
  <si>
    <t>Expert cook</t>
  </si>
  <si>
    <t>Expert dart thrower and rock skipper</t>
  </si>
  <si>
    <t>Expert juggler</t>
  </si>
  <si>
    <t>Skilled actor and master of disguise</t>
  </si>
  <si>
    <t>Skilled dancer</t>
  </si>
  <si>
    <t>Knows thieves' cant</t>
  </si>
  <si>
    <t>NPC Mannerisms</t>
  </si>
  <si>
    <t>Mannerism</t>
  </si>
  <si>
    <t>Prone to singing, whistling, or humming quietly</t>
  </si>
  <si>
    <t>Speaks in rhyme or some other peculiar way</t>
  </si>
  <si>
    <t>Particularly low or high voice</t>
  </si>
  <si>
    <t>Enunciates overly clearly</t>
  </si>
  <si>
    <t>Speaks loudly</t>
  </si>
  <si>
    <t>Whispers</t>
  </si>
  <si>
    <t>Makes constant jokes or puns</t>
  </si>
  <si>
    <t>Prone to predictions of doom</t>
  </si>
  <si>
    <t>Fidgets</t>
  </si>
  <si>
    <t>Stares into the distance</t>
  </si>
  <si>
    <t>Paces</t>
  </si>
  <si>
    <t>Taps fingers</t>
  </si>
  <si>
    <t>Bites fingernails</t>
  </si>
  <si>
    <t>Twirls hair or tugs beard</t>
  </si>
  <si>
    <t>NPC Low Abilities</t>
  </si>
  <si>
    <t>Low Ability</t>
  </si>
  <si>
    <t>Strength-feeble, scrawny</t>
  </si>
  <si>
    <t>Dexterity-clumsy, fumbling</t>
  </si>
  <si>
    <t>Constitution-sickly, pale</t>
  </si>
  <si>
    <t>Intelligence-dim-witted, slow</t>
  </si>
  <si>
    <t>Wisdom-oblivious, absentminded</t>
  </si>
  <si>
    <t>Charisma-dull, boring</t>
  </si>
  <si>
    <t>NPC Bonds</t>
  </si>
  <si>
    <t>Dedicated to fulfilling a personal life goal</t>
  </si>
  <si>
    <t>Protective of close family members</t>
  </si>
  <si>
    <t>Protective of colleagues or compatriots</t>
  </si>
  <si>
    <t>Loyal to a benefactor, patron, or employer</t>
  </si>
  <si>
    <t>Captivated by a romantic interest</t>
  </si>
  <si>
    <t>Drawn to a special place</t>
  </si>
  <si>
    <t>Protective of a sentimental keepsake</t>
  </si>
  <si>
    <t>Protective of a valuable possession</t>
  </si>
  <si>
    <t>Out for revenge</t>
  </si>
  <si>
    <t>Roll twice, ignoring result of 10.</t>
  </si>
  <si>
    <t>NPC Appearance</t>
  </si>
  <si>
    <t>Distinctive jewelry: earrings, necklace, circlet, bracelets</t>
  </si>
  <si>
    <t>Piercings</t>
  </si>
  <si>
    <t>Flamboyant or outlandish clothes</t>
  </si>
  <si>
    <t>Formal, clean clothes</t>
  </si>
  <si>
    <t>Ragged, dirty clothes</t>
  </si>
  <si>
    <t>Missing teeth</t>
  </si>
  <si>
    <t>Missing fingers</t>
  </si>
  <si>
    <t>Unusual eye color (or two different colors)</t>
  </si>
  <si>
    <t>Tattoos</t>
  </si>
  <si>
    <t>Birthmark</t>
  </si>
  <si>
    <t>Unusual skin color</t>
  </si>
  <si>
    <t>Bald</t>
  </si>
  <si>
    <t>Braided beard or hair</t>
  </si>
  <si>
    <t>Unusual hair color</t>
  </si>
  <si>
    <t>Nervous eye twitch</t>
  </si>
  <si>
    <t>Distinctive nose</t>
  </si>
  <si>
    <t>Distinctive posture (crooked or rigid)</t>
  </si>
  <si>
    <t>Exceptionally beautiful</t>
  </si>
  <si>
    <t>Exceptionally ugly</t>
  </si>
  <si>
    <t>NPC Abilities</t>
  </si>
  <si>
    <t>High Ability</t>
  </si>
  <si>
    <t>Strength-powerful, brawny, strong as an ox</t>
  </si>
  <si>
    <t>Dexterity-lithe, agile, graceful</t>
  </si>
  <si>
    <t>Constitution-hardy, hale, healthy</t>
  </si>
  <si>
    <t>Intelligence-studious, learned, inquisitive</t>
  </si>
  <si>
    <t>Wisdom-perceptive, spiritual, insightful</t>
  </si>
  <si>
    <t>Charisma-persuasive, forceful, born leader</t>
  </si>
  <si>
    <t>New Organizations</t>
  </si>
  <si>
    <t>Crime syndicate/bandit confederacy</t>
  </si>
  <si>
    <t>Guild (masons, apothecaries, goldsmiths)</t>
  </si>
  <si>
    <t>Magical circle/society</t>
  </si>
  <si>
    <t>Military/knightly order</t>
  </si>
  <si>
    <t>New family dynasty/tribe/clan</t>
  </si>
  <si>
    <t>Philosophy/discipline dedicated to a principle or ideal</t>
  </si>
  <si>
    <t>Realm (village, town, duchy, kingdom)</t>
  </si>
  <si>
    <t>Religion/sect/denomination</t>
  </si>
  <si>
    <t>School/university</t>
  </si>
  <si>
    <t>Secret society/cult/cabal</t>
  </si>
  <si>
    <t>Moral Quandaries</t>
  </si>
  <si>
    <t>Quandary</t>
  </si>
  <si>
    <t>Ally quandary</t>
  </si>
  <si>
    <t>Friend quandary</t>
  </si>
  <si>
    <t>Honor quandary</t>
  </si>
  <si>
    <t>Rescue quandary</t>
  </si>
  <si>
    <t>Respect quandary</t>
  </si>
  <si>
    <t>Monster Motivation</t>
  </si>
  <si>
    <t>Goals</t>
  </si>
  <si>
    <t>Find a sanctuary</t>
  </si>
  <si>
    <t>Conquer the dungeon</t>
  </si>
  <si>
    <t>Seek an item in the dungeon</t>
  </si>
  <si>
    <t>Slay a rival</t>
  </si>
  <si>
    <t>Hide from enemies</t>
  </si>
  <si>
    <t>Recover from a battle</t>
  </si>
  <si>
    <t>Avoid danger</t>
  </si>
  <si>
    <t>Seek wealth</t>
  </si>
  <si>
    <t>This table can be found in Dungeon Master’s Guide App. A, Random Dungeons.</t>
  </si>
  <si>
    <t>d12 + d8</t>
  </si>
  <si>
    <t>Animals on the loose</t>
  </si>
  <si>
    <t>Announcement</t>
  </si>
  <si>
    <t>Brawl</t>
  </si>
  <si>
    <t>Bullies</t>
  </si>
  <si>
    <t>Companion</t>
  </si>
  <si>
    <t>Contest</t>
  </si>
  <si>
    <t>Corpse</t>
  </si>
  <si>
    <t>Draft</t>
  </si>
  <si>
    <t>Drunk</t>
  </si>
  <si>
    <t>Fire</t>
  </si>
  <si>
    <t>Found trinket</t>
  </si>
  <si>
    <t>Guard harassment</t>
  </si>
  <si>
    <t>Pickpocket</t>
  </si>
  <si>
    <t>Procession</t>
  </si>
  <si>
    <t>Protest</t>
  </si>
  <si>
    <t>Runaway cart</t>
  </si>
  <si>
    <t>Shady transaction</t>
  </si>
  <si>
    <t>Spectacle</t>
  </si>
  <si>
    <t>Random Urban Encounters</t>
  </si>
  <si>
    <t>This table can be found in Dungeon Master’s Guide Ch. 5, Adventure Environments.</t>
  </si>
  <si>
    <t>Urchin</t>
  </si>
  <si>
    <t>Random Tricks; Tricks</t>
  </si>
  <si>
    <t>DMG</t>
  </si>
  <si>
    <t>Tricks</t>
  </si>
  <si>
    <t>Trick Effect</t>
  </si>
  <si>
    <t>Ages the first person to touch the object</t>
  </si>
  <si>
    <t>The touched object animates, or it animates other objects nearby</t>
  </si>
  <si>
    <t>Asks three skill-testing questions (if all three are answered correctly, a reward appears)</t>
  </si>
  <si>
    <t>Bestows resistance or vulnerability</t>
  </si>
  <si>
    <t>Changes a character's alignment, personality, size, appearance, or sex when touched</t>
  </si>
  <si>
    <t>17-19</t>
  </si>
  <si>
    <t>Changes one substance to another, such as gold to lead or metal to brittle crystal</t>
  </si>
  <si>
    <t>20-22</t>
  </si>
  <si>
    <t>Creates a force field</t>
  </si>
  <si>
    <t>Creates an illusion</t>
  </si>
  <si>
    <t>Suppresses magic items for a time</t>
  </si>
  <si>
    <t>30-32</t>
  </si>
  <si>
    <t>Enlarges or reduces characters</t>
  </si>
  <si>
    <t>Magic mouth speaks a riddle</t>
  </si>
  <si>
    <t>36-38</t>
  </si>
  <si>
    <t>Confusion (targets all creatures within 10 ft.)</t>
  </si>
  <si>
    <t>Gives directions (true or false)</t>
  </si>
  <si>
    <t>Grants a wish</t>
  </si>
  <si>
    <t>Flies about to avoid being touched</t>
  </si>
  <si>
    <t>48-50</t>
  </si>
  <si>
    <t>Casts geas on the characters</t>
  </si>
  <si>
    <t>51-53</t>
  </si>
  <si>
    <t>Increases, reduces, negates, or reverses gravity</t>
  </si>
  <si>
    <t>54-56</t>
  </si>
  <si>
    <t>Induces greed</t>
  </si>
  <si>
    <t>Contains an imprisoned creature</t>
  </si>
  <si>
    <t>Locks or unlocks exits</t>
  </si>
  <si>
    <t>63-65</t>
  </si>
  <si>
    <t>Offers a game of chance, with the promise of a reward or valuable information</t>
  </si>
  <si>
    <t>66-68</t>
  </si>
  <si>
    <t>Helps or harms certain types of creatures</t>
  </si>
  <si>
    <t>69-71</t>
  </si>
  <si>
    <t>Casts polymorph on the characters (lasts 1 hour)</t>
  </si>
  <si>
    <t>72-75</t>
  </si>
  <si>
    <t>Presents a puzzle or riddle</t>
  </si>
  <si>
    <t>76-78</t>
  </si>
  <si>
    <t>Prevents movement</t>
  </si>
  <si>
    <t>79-81</t>
  </si>
  <si>
    <t>Releases coins, false coins, gems, false gems, a magic item, or a map</t>
  </si>
  <si>
    <t>82-84</t>
  </si>
  <si>
    <t>Releases, summons, or turns into a monster</t>
  </si>
  <si>
    <t>85-87</t>
  </si>
  <si>
    <t>Casts suggestion on the characters</t>
  </si>
  <si>
    <t>88-90</t>
  </si>
  <si>
    <t>Wails loudly when touched</t>
  </si>
  <si>
    <t>Talks (normal speech, nonsense, poetry and rhymes, singing, spellcasting, or screaming)</t>
  </si>
  <si>
    <t>94-97</t>
  </si>
  <si>
    <t>Teleports characters to another place</t>
  </si>
  <si>
    <t>98-00</t>
  </si>
  <si>
    <t>Swaps two or more characters' minds</t>
  </si>
  <si>
    <t>Random Tricks; Trick Objects</t>
  </si>
  <si>
    <t>Trick Objects</t>
  </si>
  <si>
    <t>Object</t>
  </si>
  <si>
    <t>Brain preserved in a jar</t>
  </si>
  <si>
    <t>Burning fire</t>
  </si>
  <si>
    <t>Cracked gem</t>
  </si>
  <si>
    <t>Door energy</t>
  </si>
  <si>
    <t>Fresco</t>
  </si>
  <si>
    <t>Furniture</t>
  </si>
  <si>
    <t>Glass sculpture</t>
  </si>
  <si>
    <t>Mushroom field</t>
  </si>
  <si>
    <t>Painting</t>
  </si>
  <si>
    <t>Plant or tree</t>
  </si>
  <si>
    <t>Pool of water</t>
  </si>
  <si>
    <t>Runes engraved on wall or floor</t>
  </si>
  <si>
    <t>Skull</t>
  </si>
  <si>
    <t>Sphere of magical</t>
  </si>
  <si>
    <t>Statue</t>
  </si>
  <si>
    <t>Stone obelisk</t>
  </si>
  <si>
    <t>Suit of armor</t>
  </si>
  <si>
    <t>Tapestry or rug</t>
  </si>
  <si>
    <t>Target dummy</t>
  </si>
  <si>
    <t>Random Traps; Trap Trigger</t>
  </si>
  <si>
    <t>Trap Trigger</t>
  </si>
  <si>
    <t>Trigger</t>
  </si>
  <si>
    <t>stepped on (floor, stairs)</t>
  </si>
  <si>
    <t>moved through (doorway, hallway)</t>
  </si>
  <si>
    <t>touched (doorknob, statue)</t>
  </si>
  <si>
    <t>opened (door, treasure chest)</t>
  </si>
  <si>
    <t>looked at (mural, arcane symbol)</t>
  </si>
  <si>
    <t>moved (cart, stone block)</t>
  </si>
  <si>
    <t>Random Traps; Trap Effects</t>
  </si>
  <si>
    <t>Trap Effects</t>
  </si>
  <si>
    <t>Magic missiles shoot from a statue or object</t>
  </si>
  <si>
    <t>Collapsing staircase creates a ramp that deposits characters into a pit at its lower end</t>
  </si>
  <si>
    <t>Ceiling block falls, or entire ceiling collapses</t>
  </si>
  <si>
    <t>Ceiling lowers slowly in locked room</t>
  </si>
  <si>
    <t>Chute opens in floor</t>
  </si>
  <si>
    <t>Clanging noise attracts nearby monsters</t>
  </si>
  <si>
    <t>Touching an object triggers a disintegrate spell</t>
  </si>
  <si>
    <t>20-23</t>
  </si>
  <si>
    <t>Door or other object is coated with contact poison</t>
  </si>
  <si>
    <t>24-27</t>
  </si>
  <si>
    <t>Fire shoots out from wall, floor, or object</t>
  </si>
  <si>
    <t>Touching an object triggers a flesh to stone spell</t>
  </si>
  <si>
    <t>Floor collapses or is an illusion</t>
  </si>
  <si>
    <t>Vent releases gas: blinding, acidic, obscuring, paralyzing, poisonous, or sleep-inducing</t>
  </si>
  <si>
    <t>37-39</t>
  </si>
  <si>
    <t>Floor tiles are electrified</t>
  </si>
  <si>
    <t>40-43</t>
  </si>
  <si>
    <t>Glyph of warding</t>
  </si>
  <si>
    <t>44-46</t>
  </si>
  <si>
    <t>Huge wheeled statue rolls down corridor</t>
  </si>
  <si>
    <t>47-49</t>
  </si>
  <si>
    <t>Lightning bolt shoots from wall or object</t>
  </si>
  <si>
    <t>Locked room floods with water or acid</t>
  </si>
  <si>
    <t>53-56</t>
  </si>
  <si>
    <t>Darts shoot out of an opened chest</t>
  </si>
  <si>
    <t>A weapon, suit of armor, or rug animates and attacks when touched (see "Animated Objects" in the Monster Manual)</t>
  </si>
  <si>
    <t>Pendulum, either bladed or weighted as a maul, swings across the room or hall</t>
  </si>
  <si>
    <t>63-67</t>
  </si>
  <si>
    <t>Hidden pit opens beneath characters (25 percent chance that a black pudding or gelatinous cube fills the bottom of the pit)</t>
  </si>
  <si>
    <t>68-70</t>
  </si>
  <si>
    <t>Hidden pit floods with acid or fire</t>
  </si>
  <si>
    <t>71-73</t>
  </si>
  <si>
    <t>Locking pit floods with water</t>
  </si>
  <si>
    <t>74-77</t>
  </si>
  <si>
    <t>Scything blade emerges from wall or object</t>
  </si>
  <si>
    <t>78-81</t>
  </si>
  <si>
    <t>Spears (possibly poisoned) spring out</t>
  </si>
  <si>
    <t>Brittle stairs collapse over spikes</t>
  </si>
  <si>
    <t>Thunderwave knocks characters into a pit or spikes</t>
  </si>
  <si>
    <t>89-91</t>
  </si>
  <si>
    <t>Steel or stone jaws restrain a character</t>
  </si>
  <si>
    <t>92-94</t>
  </si>
  <si>
    <t>Stone block smashes across hallway</t>
  </si>
  <si>
    <t>Symbol</t>
  </si>
  <si>
    <t>98-100</t>
  </si>
  <si>
    <t>Walls slide together</t>
  </si>
  <si>
    <t>Random Traps; Trap Damage Severity</t>
  </si>
  <si>
    <t>Trap Damage Severity</t>
  </si>
  <si>
    <t>Damage Severity</t>
  </si>
  <si>
    <t>Setback</t>
  </si>
  <si>
    <t>Dangerous</t>
  </si>
  <si>
    <t>Deadly</t>
  </si>
  <si>
    <t>Random Buildings; Shop</t>
  </si>
  <si>
    <t>Shop</t>
  </si>
  <si>
    <t>Type</t>
  </si>
  <si>
    <t>Pawnshop</t>
  </si>
  <si>
    <t>Herbs/incense</t>
  </si>
  <si>
    <t>Fruits/vegetables</t>
  </si>
  <si>
    <t>Dried meats</t>
  </si>
  <si>
    <t>Pottery</t>
  </si>
  <si>
    <t>Undertaker</t>
  </si>
  <si>
    <t>Books</t>
  </si>
  <si>
    <t>Moneylender</t>
  </si>
  <si>
    <t>Weapons/armor</t>
  </si>
  <si>
    <t>Chandler</t>
  </si>
  <si>
    <t>Smithy</t>
  </si>
  <si>
    <t>Baker</t>
  </si>
  <si>
    <t>Mapmaker</t>
  </si>
  <si>
    <t>Tailor</t>
  </si>
  <si>
    <t>Ropemaker</t>
  </si>
  <si>
    <t>Random Buildings; Tavern</t>
  </si>
  <si>
    <t>Tavern</t>
  </si>
  <si>
    <t>Quiet, low-key bar</t>
  </si>
  <si>
    <t>Raucous dive</t>
  </si>
  <si>
    <t>Thieves' guild hangout</t>
  </si>
  <si>
    <t>Gathering place for a secret society</t>
  </si>
  <si>
    <t>Upper-class dining club</t>
  </si>
  <si>
    <t>Gambling den</t>
  </si>
  <si>
    <t>Caters to specific race or guild</t>
  </si>
  <si>
    <t>Members-only club</t>
  </si>
  <si>
    <t>Brothel</t>
  </si>
  <si>
    <t>Random Buildings; Tavern Name Generator</t>
  </si>
  <si>
    <t>Tavern Name Generator</t>
  </si>
  <si>
    <t>First Part</t>
  </si>
  <si>
    <t>Second Part</t>
  </si>
  <si>
    <t>The Silver</t>
  </si>
  <si>
    <t>Eel</t>
  </si>
  <si>
    <t>The Golden</t>
  </si>
  <si>
    <t>Dolphin</t>
  </si>
  <si>
    <t>The Staggering</t>
  </si>
  <si>
    <t>The Laughing</t>
  </si>
  <si>
    <t>The Prancing</t>
  </si>
  <si>
    <t>The Gilded</t>
  </si>
  <si>
    <t>Rose</t>
  </si>
  <si>
    <t>The Running</t>
  </si>
  <si>
    <t>Stag</t>
  </si>
  <si>
    <t>The Howling</t>
  </si>
  <si>
    <t>The Slaughtered</t>
  </si>
  <si>
    <t>Lamb</t>
  </si>
  <si>
    <t>The Leering</t>
  </si>
  <si>
    <t>Demon</t>
  </si>
  <si>
    <t>The Drunken</t>
  </si>
  <si>
    <t>The Leaping</t>
  </si>
  <si>
    <t>Spirit</t>
  </si>
  <si>
    <t>The Roaring</t>
  </si>
  <si>
    <t>Horde</t>
  </si>
  <si>
    <t>The Frowning</t>
  </si>
  <si>
    <t>Jester</t>
  </si>
  <si>
    <t>The Lonely</t>
  </si>
  <si>
    <t>The Wandering</t>
  </si>
  <si>
    <t>The Mysterious</t>
  </si>
  <si>
    <t>Satyr</t>
  </si>
  <si>
    <t>The Barking</t>
  </si>
  <si>
    <t>Dog</t>
  </si>
  <si>
    <t>The Black</t>
  </si>
  <si>
    <t>Spider</t>
  </si>
  <si>
    <t>The Gleaming</t>
  </si>
  <si>
    <t>Random Buildings; Warehouse</t>
  </si>
  <si>
    <t>Warehouse</t>
  </si>
  <si>
    <t>Empty or abandoned</t>
  </si>
  <si>
    <t>Heavily guarded, expensive goods</t>
  </si>
  <si>
    <t>Cheap goods</t>
  </si>
  <si>
    <t>Bulk goods</t>
  </si>
  <si>
    <t>Live animals</t>
  </si>
  <si>
    <t>18-19</t>
  </si>
  <si>
    <t>Goods from a distant land</t>
  </si>
  <si>
    <t>Secret smuggler's den</t>
  </si>
  <si>
    <t>Random Encounters at Sea</t>
  </si>
  <si>
    <t>Ghost ship</t>
  </si>
  <si>
    <t>Friendly and curious bronze dragon</t>
  </si>
  <si>
    <t>Whirlpool (25 percent chance that the whirlpool is a portal to the Elemental Plane of Water)</t>
  </si>
  <si>
    <t>Merfolk traders</t>
  </si>
  <si>
    <t>Passing warship (friendly or hostile)</t>
  </si>
  <si>
    <t>Pirate ship (hostile)</t>
  </si>
  <si>
    <t>Passing merchant ship (galley or sailing ship)</t>
  </si>
  <si>
    <t>Killer whale sighting</t>
  </si>
  <si>
    <t>Floating debris</t>
  </si>
  <si>
    <t>Longship crewed by hostile berserkers</t>
  </si>
  <si>
    <t>Hostile griffons or harpies</t>
  </si>
  <si>
    <t>Iceberg (easily avoided if seen from a distance)</t>
  </si>
  <si>
    <t>Sahuagin boarding party</t>
  </si>
  <si>
    <t>NPC in the water (clinging to floating debris)</t>
  </si>
  <si>
    <t>Sea monster (such as a dragon turtle or kraken)</t>
  </si>
  <si>
    <t>Trap Effects; Trap Save DCs and Attack Bonuses</t>
  </si>
  <si>
    <t>Trap Save DCs and Attack Bonuses</t>
  </si>
  <si>
    <t>Trap Danger</t>
  </si>
  <si>
    <t>Save DC</t>
  </si>
  <si>
    <t>Attack Bonus</t>
  </si>
  <si>
    <t>+3 to +5</t>
  </si>
  <si>
    <t>+6 to +8</t>
  </si>
  <si>
    <t>+9 to +12</t>
  </si>
  <si>
    <t>Buying Scrolls</t>
  </si>
  <si>
    <t>AL9PHB</t>
  </si>
  <si>
    <t>Spell Scroll Level</t>
  </si>
  <si>
    <t>Cost*</t>
  </si>
  <si>
    <t>* The cost of scrolls below is in addition to any component cost.</t>
  </si>
  <si>
    <t>Buying Potions</t>
  </si>
  <si>
    <t>Potion of...</t>
  </si>
  <si>
    <t>Spellcasting Services</t>
  </si>
  <si>
    <t>AL9DMG</t>
  </si>
  <si>
    <t>Magic Item Table</t>
  </si>
  <si>
    <t>90 gp</t>
  </si>
  <si>
    <t>210 gp</t>
  </si>
  <si>
    <t>Greater Restoration</t>
  </si>
  <si>
    <t>450 gp</t>
  </si>
  <si>
    <t>Raise dead*</t>
  </si>
  <si>
    <t>Resurrection*</t>
  </si>
  <si>
    <t>True resurrection*</t>
  </si>
  <si>
    <t>* Characters can instead receive these services by purchasing spell scrolls.</t>
  </si>
  <si>
    <t>Gnoll/Cultist Physical Features</t>
  </si>
  <si>
    <t>Physical Feature</t>
  </si>
  <si>
    <t>Missing an arm</t>
  </si>
  <si>
    <t>Infested with maggots</t>
  </si>
  <si>
    <t>Fur matted with dried blood</t>
  </si>
  <si>
    <t>Missing an eye</t>
  </si>
  <si>
    <t>Walks with a severe limp</t>
  </si>
  <si>
    <t>Covered in burn wounds</t>
  </si>
  <si>
    <t>Vestigial twin embedded on back</t>
  </si>
  <si>
    <t>Loud, wheezing breaths</t>
  </si>
  <si>
    <t>Drool is mildly acidic</t>
  </si>
  <si>
    <t>Covered in weeping sores</t>
  </si>
  <si>
    <t>Horrific smell of rot</t>
  </si>
  <si>
    <t>Weapon still embedded in old wound</t>
  </si>
  <si>
    <t>Gnoll/Cultist Personality Trait</t>
  </si>
  <si>
    <t>Once an enemy defies me, I dedicate everything to its destruction.</t>
  </si>
  <si>
    <t>The best enemy to fight is one caught by surprise.</t>
  </si>
  <si>
    <t>I hate the sun and travel only by night.</t>
  </si>
  <si>
    <t>I have stopped using language and instead rely on growls and shrieks.</t>
  </si>
  <si>
    <t>I have no fear of death and welcome it in battle.</t>
  </si>
  <si>
    <t>My berserk fury makes a rabid dog look gentle.</t>
  </si>
  <si>
    <t>Gnoll/Cultist Ideals</t>
  </si>
  <si>
    <t>Strength. I must remain strong to survive. (Any)</t>
  </si>
  <si>
    <t>Slaughter. If I destroy the weak, I please Yeenoghu. (Evil)</t>
  </si>
  <si>
    <t>Destruction. Yeenoghu will return when only those worthy of his fury remain. (Evil)</t>
  </si>
  <si>
    <t>Paranoia. Others are planning to kill and eat me. I must find a way to kill and eat them first. (Chaotic)</t>
  </si>
  <si>
    <t>Self-Sufficiency. When the time comes, even my allies will die by my hand. (Evil)</t>
  </si>
  <si>
    <t>Leadership. I am not part of the pack. I am above it. (Chaotic)</t>
  </si>
  <si>
    <t>Gnoll/Cultist Bonds</t>
  </si>
  <si>
    <t>I would die before betraying the Lord of Savagery.</t>
  </si>
  <si>
    <t>I would follow the leader of our war band anywhere and gladly sacrifice myself to protect him or her.</t>
  </si>
  <si>
    <t>I cull the weak from our war band, so that we remain strong.</t>
  </si>
  <si>
    <t>Yeenoghu's omens guide my every choice.</t>
  </si>
  <si>
    <t>If I die in battle, I was simply too weak to please Yeenoghu.</t>
  </si>
  <si>
    <t>I devour the weak to purge them from the world, the strong to blunt their power.</t>
  </si>
  <si>
    <t>Gnoll/Cultist Flaws</t>
  </si>
  <si>
    <t>I lack tactical guile and rely on overwhelming attacks.</t>
  </si>
  <si>
    <t>I flee from opponents that can match my strength.</t>
  </si>
  <si>
    <t>My supposed allies are my first victims.</t>
  </si>
  <si>
    <t>Deep down inside, I am terrified I will fail Yeenoghu.</t>
  </si>
  <si>
    <t>My desire to torment my foes sometimes gives them the opportunity to outwit me.</t>
  </si>
  <si>
    <t>Height</t>
  </si>
  <si>
    <t>Roleplaying an Orc; Orc Personality Traits</t>
  </si>
  <si>
    <t>Orc Personality Traits</t>
  </si>
  <si>
    <t>I never relinquish my weapon.</t>
  </si>
  <si>
    <t>I welcome any chance to prove my battle skills.</t>
  </si>
  <si>
    <t>I always appear like I am about to kill everyone around me.</t>
  </si>
  <si>
    <t>I love a good brawl.</t>
  </si>
  <si>
    <t>I drink the blood of monsters to consume their power.</t>
  </si>
  <si>
    <t>I chant orcish war dirges during combat.</t>
  </si>
  <si>
    <t>This table can be found in Volo’s Guide to Monsters Ch. 1, Monster Lore.</t>
  </si>
  <si>
    <t>Roleplaying an Orc; Orc Ideals</t>
  </si>
  <si>
    <t>Orc Ideals</t>
  </si>
  <si>
    <t>Strength. Showing superior strength brings honor to Gruumsh. (Any)</t>
  </si>
  <si>
    <t>Prowess. Killing all your enemies is the path to greatness. (Evil)</t>
  </si>
  <si>
    <t>Dominance. I will have achieved glory when all cower before my might. (Evil)</t>
  </si>
  <si>
    <t>Intimidation. I can get what I want from weaklings that fear me. (Evil)</t>
  </si>
  <si>
    <t>Glory. The goals of the tribe don't concern me. Personal glory is what I crave. (Chaotic)</t>
  </si>
  <si>
    <t>Savagery. I will not be controlled. (Chaotic)</t>
  </si>
  <si>
    <t>Roleplaying an Orc; Orc Flaws</t>
  </si>
  <si>
    <t>Orc Flaws</t>
  </si>
  <si>
    <t>I have a calm temperament and let insults roll off my back.</t>
  </si>
  <si>
    <t>I don't fear the gods and have no patience for superstitions.</t>
  </si>
  <si>
    <t>I am slow to anger, but when I do become enraged I fight until my enemies are dead, no matter the cost.</t>
  </si>
  <si>
    <t>I understand the value of civilization and the order that society brings.</t>
  </si>
  <si>
    <t>I don't trust anyone.</t>
  </si>
  <si>
    <t>I believe in living to fight another day.</t>
  </si>
  <si>
    <t>Roleplaying an Orc; Orc Bonds</t>
  </si>
  <si>
    <t>Orc Bonds</t>
  </si>
  <si>
    <t>I will defend my tribe to the death.</t>
  </si>
  <si>
    <t>Every serious choice I make must be decided by signs or omens from the gods.</t>
  </si>
  <si>
    <t>I carry the teeth of a great warrior. They inspire me to commit great deeds in battle.</t>
  </si>
  <si>
    <t>To avenge Gruumsh, I will kill every elf I see.</t>
  </si>
  <si>
    <t>I will seek and destroy those who murdered my tribe.</t>
  </si>
  <si>
    <t>I owe my survival to a non-orc.</t>
  </si>
  <si>
    <t>Treasure; Orc Trophies</t>
  </si>
  <si>
    <t>Yuan-ti Names</t>
  </si>
  <si>
    <t>Asutali</t>
  </si>
  <si>
    <t>Eztli</t>
  </si>
  <si>
    <t>Hessatal</t>
  </si>
  <si>
    <t>Hitotee</t>
  </si>
  <si>
    <t>Issahu</t>
  </si>
  <si>
    <t>Itstli</t>
  </si>
  <si>
    <t>Manuya</t>
  </si>
  <si>
    <t>Meztli</t>
  </si>
  <si>
    <t>Nesalli</t>
  </si>
  <si>
    <t>Otleh</t>
  </si>
  <si>
    <t>Shalkashlah</t>
  </si>
  <si>
    <t>Sisava</t>
  </si>
  <si>
    <t>Sitlali</t>
  </si>
  <si>
    <t>Soakosh</t>
  </si>
  <si>
    <t>Ssimalli</t>
  </si>
  <si>
    <t>Suisatal</t>
  </si>
  <si>
    <t>Talash</t>
  </si>
  <si>
    <t>Teoshi</t>
  </si>
  <si>
    <t>Yaotal</t>
  </si>
  <si>
    <t>Zihu</t>
  </si>
  <si>
    <t>Roleplaying a Yuan-ti; Yuan-ti Personality Traits</t>
  </si>
  <si>
    <t>Yuan-ti Personality Traits</t>
  </si>
  <si>
    <t>I see omens in every event and action. The serpent gods continue to advise us.</t>
  </si>
  <si>
    <t>I have very high standards for food, drink, and physical pleasures.</t>
  </si>
  <si>
    <t>I prefer to be alone rather than among other creatures, including my own kind.</t>
  </si>
  <si>
    <t>I sometimes become consumed by philosophy.</t>
  </si>
  <si>
    <t>I believe I am superior to others of my caste.</t>
  </si>
  <si>
    <t>I am driven by wanderlust and want to explore lands far from our cities.</t>
  </si>
  <si>
    <t>I am interested in modern human culture, even as primitive as it is.</t>
  </si>
  <si>
    <t>I await the day when we again conquer lands by force, as we did in the old times.</t>
  </si>
  <si>
    <t>Roleplaying a Yuan-ti; Yuan-ti Ideals</t>
  </si>
  <si>
    <t>Yuan-ti Ideals</t>
  </si>
  <si>
    <t>Greed. I display my wealth as a sign of my power and prosperity. (Evil)</t>
  </si>
  <si>
    <t>Aspiration. I strive to follow the path toward becoming an anathema. (Evil)</t>
  </si>
  <si>
    <t>Unity. No leader shall put personal goals above those of our race. (Any)</t>
  </si>
  <si>
    <t>Kinship. My allegiance is to my caste and my city. Other settlements can burn for all I care. (Any)</t>
  </si>
  <si>
    <t>Inspiration. My actions set an example for the lesser castes to emulate. (Any)</t>
  </si>
  <si>
    <t>Power. Everything I choose to do is determined by whether it will make me smarter and stronger. (Evil)</t>
  </si>
  <si>
    <t>Roleplaying a Yuan-ti; Yuan-ti Flaws</t>
  </si>
  <si>
    <t>Yuan-ti Flaws</t>
  </si>
  <si>
    <t>I feel twinges of emotion, and it shames me that I am imperfect in this way.</t>
  </si>
  <si>
    <t>I put too much credence in the dictates of a particular god.</t>
  </si>
  <si>
    <t>I frequently overindulge in food and wine, and I am impaired and lethargic for days afterward.</t>
  </si>
  <si>
    <t>I worship a forbidden god.</t>
  </si>
  <si>
    <t>I secretly believe things would be better if I was in charge.</t>
  </si>
  <si>
    <t>If I could get away with it, I would gladly kill and eat a superior yuan-ti.</t>
  </si>
  <si>
    <t>Roleplaying a Yuan-ti; Yuan-ti Bonds</t>
  </si>
  <si>
    <t>Yuan-ti Bonds</t>
  </si>
  <si>
    <t>I will see our empire rise again and, in so doing, win the favor of the serpent gods.</t>
  </si>
  <si>
    <t>I am enamored with the culture and trappings of another society and wish to be part of it.</t>
  </si>
  <si>
    <t>I respect my superiors and obey them without question. My fate is theirs to decide.</t>
  </si>
  <si>
    <t>I have an interest in an unsuitable mate, which I can't suppress.</t>
  </si>
  <si>
    <t>I respect and emulate a great hero or ancestor.</t>
  </si>
  <si>
    <t>An enemy destroyed something of value to me, and I will find where it lives and kill the offender.</t>
  </si>
  <si>
    <t>Urban Beast Friends</t>
  </si>
  <si>
    <t>Beast</t>
  </si>
  <si>
    <t>Rat</t>
  </si>
  <si>
    <t>Pigeon</t>
  </si>
  <si>
    <t>Skunk</t>
  </si>
  <si>
    <t>Crow</t>
  </si>
  <si>
    <t>Raccoon</t>
  </si>
  <si>
    <t>Possum</t>
  </si>
  <si>
    <t>Snake</t>
  </si>
  <si>
    <t>Toad</t>
  </si>
  <si>
    <t>Giant beetle</t>
  </si>
  <si>
    <t>Lizard</t>
  </si>
  <si>
    <t>Baseline Costs</t>
  </si>
  <si>
    <t>AI</t>
  </si>
  <si>
    <t>Franchise Headquarters</t>
  </si>
  <si>
    <t>Monthly Cost</t>
  </si>
  <si>
    <t>Horse-drawn carriage or wagon</t>
  </si>
  <si>
    <t>Farm or rural enterprise</t>
  </si>
  <si>
    <t>Settlement enterprise (guildhall, inn, tavern, shop, and so forth)</t>
  </si>
  <si>
    <t>120 gp</t>
  </si>
  <si>
    <t>Sailing ship, including all port fees</t>
  </si>
  <si>
    <t>Remote enterprise (fort, lighthouse, trading post, roadhouse, and so forth)</t>
  </si>
  <si>
    <t>Noble estate, large manor, fortified tower</t>
  </si>
  <si>
    <t>350 gp</t>
  </si>
  <si>
    <t>800 gp</t>
  </si>
  <si>
    <t>Giant walking statue, magic locomotive</t>
  </si>
  <si>
    <t>Keep or small castle</t>
  </si>
  <si>
    <t>Large castle or palace</t>
  </si>
  <si>
    <t>12,000 gp</t>
  </si>
  <si>
    <t>By the Book; Ancient Tomes</t>
  </si>
  <si>
    <t>Ancient Tomes</t>
  </si>
  <si>
    <t>Gambling with the Gods</t>
  </si>
  <si>
    <t>Plowshares into Swords</t>
  </si>
  <si>
    <t>The Poetry of Flumphism</t>
  </si>
  <si>
    <t>Monsters are People Too</t>
  </si>
  <si>
    <t>Oracles of the Future</t>
  </si>
  <si>
    <t>The Sociable Hermit</t>
  </si>
  <si>
    <t>The Enigma of Air</t>
  </si>
  <si>
    <t>The Compendium of Limitless Space</t>
  </si>
  <si>
    <t>The Organic Sun and Moon Cookbook</t>
  </si>
  <si>
    <t>Life is Endless Calamities, What Are You Going to Do About It?</t>
  </si>
  <si>
    <t>Clerical Routine; Meditative Rituals</t>
  </si>
  <si>
    <t>Meditative Rituals</t>
  </si>
  <si>
    <t>Ritual</t>
  </si>
  <si>
    <t>Fifteen minutes of deity-mandated calisthenics</t>
  </si>
  <si>
    <t>Handwriting a detailed agenda for the next 24 hours</t>
  </si>
  <si>
    <t>Sitting in silence for 15 minutes, while screaming "Shut up!" at anyone who makes noise</t>
  </si>
  <si>
    <t>Sleep another hour; your deity says it's fine</t>
  </si>
  <si>
    <t>Burning incense and lighting a candle on a makeshift altar while you recite your vows</t>
  </si>
  <si>
    <t>Practicing battle forms and stances</t>
  </si>
  <si>
    <t>Creating a new likeness of your deity out of whatever materials you have on hand</t>
  </si>
  <si>
    <t>Drinking a lot of wine (sacramental, of course)</t>
  </si>
  <si>
    <t>This table can be found in Acquisitions Incorporated Ch. 3, Player Options.</t>
  </si>
  <si>
    <t>Cutting Wit and Wicked Barbs; Insults to Die For</t>
  </si>
  <si>
    <t>Insults to Die For</t>
  </si>
  <si>
    <t>Insult</t>
  </si>
  <si>
    <t>Did your mother have any children who lived?</t>
  </si>
  <si>
    <t>Who dressed you, a grimlock?</t>
  </si>
  <si>
    <t>You smell like a hell hound's hindquarters.</t>
  </si>
  <si>
    <t>You're as helpful as a halfling.</t>
  </si>
  <si>
    <t>Let me guess. You're a self-taught wizard?</t>
  </si>
  <si>
    <t>Your personality has all the warmth of a winter wolf.</t>
  </si>
  <si>
    <t>You're the loveliest hag in the coven.</t>
  </si>
  <si>
    <t>You're not the sharpest piercer in the cave.</t>
  </si>
  <si>
    <t>Aren't you a little short for a giant?</t>
  </si>
  <si>
    <t>Truly, your intellect is as deep as a Tenser's floating disk.</t>
  </si>
  <si>
    <t>Did you wake up in a troglodyte den this morning, or is that how you normally smell?</t>
  </si>
  <si>
    <t>You must have been sick the day they taught fighting at warrior school.</t>
  </si>
  <si>
    <t>Gruumsh must have closed his eye when he created you.</t>
  </si>
  <si>
    <t>I can see you, but where's the dragon that pooped you out?</t>
  </si>
  <si>
    <t>You've got all the good sense of a mind flayer's last meal.</t>
  </si>
  <si>
    <t>You don't know a beholder from a gas spore.</t>
  </si>
  <si>
    <t>I suspected you'd fallen out of the idiot tree, but I didn't know you were dragged through Stupid Forest afterward.</t>
  </si>
  <si>
    <t>There's nothing about your looks that a full-face helmet wouldn't improve.</t>
  </si>
  <si>
    <t>You're about as useful as an orc horde at a tea party.</t>
  </si>
  <si>
    <t>I've seen better-looking faces on a gibbering mouther.</t>
  </si>
  <si>
    <t>Faction Training</t>
  </si>
  <si>
    <t>AL</t>
  </si>
  <si>
    <t>Faction</t>
  </si>
  <si>
    <t>Available Training</t>
  </si>
  <si>
    <t>Harpers</t>
  </si>
  <si>
    <t>Order of the Gauntlet</t>
  </si>
  <si>
    <t>Emerald Enclave</t>
  </si>
  <si>
    <t>Lords' Alliance</t>
  </si>
  <si>
    <t>Musical Instrument, Calligrapher's supplies, or Disguise Kit</t>
  </si>
  <si>
    <t>Smith's tools, Leatherworker's tools, Carpenter's tools, Mason's tools, Vehicles</t>
  </si>
  <si>
    <t>Herbalism kit, Woodcarver's tools, Cartographer's tools</t>
  </si>
  <si>
    <t>Jeweler's tools, Mason's tools, Navigator's tools, Painter's supplies, Gaming Set, Any Standard Language</t>
  </si>
  <si>
    <t>Disguise Kit, Forgery kit, Poisoner's kit Thieves' tools,</t>
  </si>
  <si>
    <t>Wielding the Best; Signature Equipment</t>
  </si>
  <si>
    <t>Signature Equipment</t>
  </si>
  <si>
    <t>Equipment</t>
  </si>
  <si>
    <t>Handcrafted arrows whose heads bear the mark of a lightning bolt, and which give a distinctive whistle when fired</t>
  </si>
  <si>
    <t>A shield made from the shell of a giant turtle</t>
  </si>
  <si>
    <t>A matching shortsword and dagger, decorated to look like the upper and lower jaws of a carnivorous dinosaur</t>
  </si>
  <si>
    <t>A battleaxe with its head shaped like the flowing hair of a dwarf warrior</t>
  </si>
  <si>
    <t>A suit of armor made from the discarded chitin of giant arthropods</t>
  </si>
  <si>
    <t>A pair of boots fashioned to look like the paws of a large feline</t>
  </si>
  <si>
    <t>A sword whose pommel is shaped in the form of a hand, so that you shake the hand when you wield it</t>
  </si>
  <si>
    <t>A hammer forged to resemble a giant's fist on one side and a dragon's head on the other</t>
  </si>
  <si>
    <t>A helmet shaped like the head of a hare, with tiny diamonds for eyes</t>
  </si>
  <si>
    <t>A bow carved with images of the phases of the moon</t>
  </si>
  <si>
    <t>A dagger with a handle made of bone, etched with worn and unreadable runes</t>
  </si>
  <si>
    <t>A backpack made from the leather and fur of a skunk</t>
  </si>
  <si>
    <t>Astral Color Pools</t>
  </si>
  <si>
    <t>Plane</t>
  </si>
  <si>
    <t>Pool Color</t>
  </si>
  <si>
    <t>Ysgard</t>
  </si>
  <si>
    <t>Indigo</t>
  </si>
  <si>
    <t>Limbo</t>
  </si>
  <si>
    <t>Jet black</t>
  </si>
  <si>
    <t>Pandemonium</t>
  </si>
  <si>
    <t>Magenta</t>
  </si>
  <si>
    <t>The Abyss</t>
  </si>
  <si>
    <t>Amethyst</t>
  </si>
  <si>
    <t>Carceri</t>
  </si>
  <si>
    <t>Olive</t>
  </si>
  <si>
    <t>Hades</t>
  </si>
  <si>
    <t>Rust</t>
  </si>
  <si>
    <t>Gehenna</t>
  </si>
  <si>
    <t>Russet</t>
  </si>
  <si>
    <t>The Nine Hells</t>
  </si>
  <si>
    <t>Ruby</t>
  </si>
  <si>
    <t>Acheron</t>
  </si>
  <si>
    <t>Flame red</t>
  </si>
  <si>
    <t>Mechanus</t>
  </si>
  <si>
    <t>Diamond blue</t>
  </si>
  <si>
    <t>Arcadia</t>
  </si>
  <si>
    <t>Mount Celestia</t>
  </si>
  <si>
    <t>Gold</t>
  </si>
  <si>
    <t>Bytopia</t>
  </si>
  <si>
    <t>Amber</t>
  </si>
  <si>
    <t>Elysium</t>
  </si>
  <si>
    <t>Orange</t>
  </si>
  <si>
    <t>The Beastlands</t>
  </si>
  <si>
    <t>Emerald green</t>
  </si>
  <si>
    <t>Arborea</t>
  </si>
  <si>
    <t>Sapphire blue</t>
  </si>
  <si>
    <t>The Outlands</t>
  </si>
  <si>
    <t>Leather brown</t>
  </si>
  <si>
    <t>Ethereal Plane</t>
  </si>
  <si>
    <t>Spiraling white</t>
  </si>
  <si>
    <t>Material Plane</t>
  </si>
  <si>
    <t>This table can be found in Dungeon Master’s Guide Ch. 2, Creating a Multiverse.</t>
  </si>
  <si>
    <t>HAZARD</t>
  </si>
  <si>
    <t>SOURCE</t>
  </si>
  <si>
    <t>NOTES</t>
  </si>
  <si>
    <t>XP Gain Type</t>
  </si>
  <si>
    <t>Qty.</t>
  </si>
  <si>
    <t>Description</t>
  </si>
  <si>
    <t>Complete Quest - But Your Princess Is In Another Castle</t>
  </si>
  <si>
    <t>variable</t>
  </si>
  <si>
    <t>Generally the XP value of a quest will be announced in advance depending on the GMs estimate of how epic and hard it will be.</t>
  </si>
  <si>
    <t>Baseline Exploration</t>
  </si>
  <si>
    <t>100 xp / game hour</t>
  </si>
  <si>
    <t>PCs will gain a small xp bonus for each real-time hour spent actively exploring a dungeon, wilderness or other dangerous environment. The baseline rate is adjusted by the GM (me) depending on how tough and horrible that hour is for the PCs.</t>
  </si>
  <si>
    <t>Burning Gold - Carousing</t>
  </si>
  <si>
    <t>2 xp / gp</t>
  </si>
  <si>
    <t>PCs gain 2 xp for each 1 gp of treasure spent in sword-and-sorcery style debauched spending sprees (food, drink, romantic partners, fancy personal accoutrements, etc.). Only 100gp / level can be spent this way. There is a 1 in 6 chance of a "complication" (mammoth hangovers, duels, hostile constabulary, angry spouses, etc.). Roll on the Carousing Table for details.</t>
  </si>
  <si>
    <t>Available if starting game session in town.</t>
  </si>
  <si>
    <t>Burning Gold - Research and Training</t>
  </si>
  <si>
    <t>1 xp / gp</t>
  </si>
  <si>
    <t>PCs gain 1 xp for each 1 gp of treasure spent on training or research. This will probably require a mentor of the same class at least 3 levels higher than they are. Use the PHB training rules do determine training time.</t>
  </si>
  <si>
    <t>Discovery - New Creature</t>
  </si>
  <si>
    <t>100 xp / CR</t>
  </si>
  <si>
    <t>The first time a PC encounters a new creature, the PC gains some xp based on the CR of the monster (e.g. 1300 xp for meeting their first Beholder, 100 xp for their first Ork)</t>
  </si>
  <si>
    <t>Yes, you too can be a wily explorer of wildernesses!</t>
  </si>
  <si>
    <t>Discovery - New Dungeon</t>
  </si>
  <si>
    <t>The first time a PC enters a dungeon or dangerous adventure site and spends an hour (6 turns) there, the PC gains some knowledge of the dungeon and thus some xp.</t>
  </si>
  <si>
    <t>CR is approximately equal to the average challenge of the enemies in the dungeon. Yes, your GM (me) is going to be eyeballing this.</t>
  </si>
  <si>
    <t>Discovery - New Wonder</t>
  </si>
  <si>
    <t>50 xp / PC level</t>
  </si>
  <si>
    <t>The first time a PC sees a natural or artificial wonder, he gains some xp, because exploration, you know. This also applies to gazing upon epic artifacts for the first time.</t>
  </si>
  <si>
    <t>The higher level a PC is, the more he takes away from seeing that the world is not all horror and pain.</t>
  </si>
  <si>
    <t>Experience - First Death</t>
  </si>
  <si>
    <t>13 xp</t>
  </si>
  <si>
    <t>The first time a PC dies, he gains 13 xp. This doesn't help unless he is raised from the dead.</t>
  </si>
  <si>
    <t>Experience - First Resurrection</t>
  </si>
  <si>
    <t>500 xp</t>
  </si>
  <si>
    <t>The first time a PC is raised from the dead, he gains some xp. Obviously, no xp are gained while dead.</t>
  </si>
  <si>
    <t>Killing - Putting Down Horrors</t>
  </si>
  <si>
    <t>creature xp</t>
  </si>
  <si>
    <t>PCs gain xp every time they kill actively hostile or malevolent monsters out to kill or maim them. Setting upon ordinary animals, peasants or neutral monsters that mean them no harm does not net xp. Fortunately most monsters in dungeons are hostile - though perhaps it's because the PCs are trespassing in their houses and trying to steal their gold.</t>
  </si>
  <si>
    <t>This interpretation is a bit loose and may be redefined depending on character background and goals, but yeah - generally no xp for going around and slaughtering everybody (you still get the loot, though).</t>
  </si>
  <si>
    <t>Killing - Murder Bloody Murder</t>
  </si>
  <si>
    <t>Evil or Chaotic PCs gain xp when they assassinate a target for payment. Lawful or Good PCs doing that will probably not stay Lawful or Good. Just saying.</t>
  </si>
  <si>
    <t>See? Killing is still encouraged.</t>
  </si>
  <si>
    <t>Protection - Saving the Innocent</t>
  </si>
  <si>
    <t>Lawful or Good PCs gain xp equal to the xp of innocent creatures they save from lethal dangers. Yes, even saving a kitty will give xp. Of course, saving them by killing their captors means more xp ...</t>
  </si>
  <si>
    <t>Wits - Outwitting Monsters</t>
  </si>
  <si>
    <t>half creature xp</t>
  </si>
  <si>
    <t>Outwitting a dangerous monster and getting its loot, sneaking past town guards to pilfer the Golden Cabbage, and the like, nets XP if goal is achieved (i.e. no xp just for running away! Though if it's your first encountered Beholder, that might also be worth something ...).</t>
  </si>
  <si>
    <t>The benefit being they don't manage to run you through.</t>
  </si>
  <si>
    <t>XYZ - Bribe the GM / Whine at the GM / Bring Food</t>
  </si>
  <si>
    <t>+10% xp for session</t>
  </si>
  <si>
    <t>More a joke than reality, but if your PC does something cool and epic, he will probably be rewarded. If I miss that, you can "Whine at the GM"</t>
  </si>
  <si>
    <t>This is a very importa</t>
  </si>
  <si>
    <t>a lookout point, the (2d4: 2 top of an abandoned and cracked monolith, 3 crown of a tangled growth of dessicated plants, 4 windswept hilltop, 5 panoramic concealed outcrop, 6 the top of a small mesa, 7 a flat shelf on a cliff face, 8 brow o</t>
  </si>
  <si>
    <t>Moat</t>
  </si>
  <si>
    <t>01.окт</t>
  </si>
  <si>
    <t>ENCOUNTER</t>
  </si>
  <si>
    <t>2d10</t>
  </si>
  <si>
    <t>2d20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</si>
</sst>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171">
    <font>
      <sz val="11"/>
      <color theme="1"/>
      <name val="Segoe UI"/>
      <family val="2"/>
      <charset val="204"/>
    </font>
    <font>
      <sz val="11"/>
      <color theme="1"/>
      <name val="Calibri"/>
      <family val="2"/>
      <charset val="204"/>
    </font>
    <font>
      <sz val="11"/>
      <color rgb="FF000000"/>
      <name val="Arial"/>
      <family val="2"/>
      <charset val="204"/>
    </font>
    <font>
      <vertAlign val="superscript"/>
      <sz val="11"/>
      <color rgb="FF000000"/>
      <name val="Arial"/>
      <family val="2"/>
      <charset val="204"/>
    </font>
    <font>
      <u/>
      <sz val="11"/>
      <color theme="10"/>
      <name val="Segoe UI"/>
      <family val="2"/>
      <charset val="204"/>
    </font>
    <font>
      <b/>
      <sz val="11"/>
      <color rgb="FF000000"/>
      <name val="Arial"/>
      <family val="2"/>
      <charset val="204"/>
    </font>
    <font>
      <i/>
      <sz val="11"/>
      <color rgb="FF000000"/>
      <name val="Arial"/>
      <family val="2"/>
      <charset val="204"/>
    </font>
    <font>
      <sz val="12"/>
      <color rgb="FF000000"/>
      <name val="Arial Unicode MS"/>
      <family val="2"/>
      <charset val="204"/>
    </font>
    <font>
      <b/>
      <sz val="17"/>
      <color rgb="FF000000"/>
      <name val="Arial"/>
      <family val="2"/>
      <charset val="204"/>
    </font>
    <font>
      <b/>
      <sz val="14"/>
      <color rgb="FF000000"/>
      <name val="Arial"/>
      <family val="2"/>
      <charset val="204"/>
    </font>
    <font>
      <sz val="7.5"/>
      <color rgb="FF000000"/>
      <name val="Times New Roman"/>
      <family val="1"/>
      <charset val="204"/>
    </font>
    <font>
      <b/>
      <sz val="14"/>
      <color theme="1"/>
      <name val="Arial"/>
      <family val="2"/>
      <charset val="204"/>
    </font>
    <font>
      <b/>
      <sz val="17"/>
      <color theme="1"/>
      <name val="Arial"/>
      <family val="2"/>
      <charset val="204"/>
    </font>
    <font>
      <sz val="11"/>
      <color theme="1"/>
      <name val="Calibri"/>
      <family val="2"/>
      <charset val="204"/>
      <scheme val="minor"/>
    </font>
    <font>
      <b/>
      <sz val="11"/>
      <color theme="1"/>
      <name val="Calibri"/>
      <family val="2"/>
      <charset val="204"/>
      <scheme val="minor"/>
    </font>
    <font>
      <u/>
      <sz val="11"/>
      <color theme="10"/>
      <name val="Calibri"/>
      <family val="2"/>
      <charset val="204"/>
      <scheme val="minor"/>
    </font>
    <font>
      <sz val="9.5"/>
      <color rgb="FF000000"/>
      <name val="Times New Roman"/>
      <family val="1"/>
      <charset val="204"/>
    </font>
    <font>
      <b/>
      <sz val="11"/>
      <color theme="0"/>
      <name val="Calibri"/>
      <family val="2"/>
      <charset val="204"/>
      <scheme val="minor"/>
    </font>
    <font>
      <vertAlign val="superscript"/>
      <sz val="11"/>
      <color theme="1"/>
      <name val="Calibri"/>
      <family val="2"/>
      <charset val="204"/>
      <scheme val="minor"/>
    </font>
    <font>
      <sz val="12"/>
      <color theme="1"/>
      <name val="Calibri"/>
      <family val="2"/>
      <charset val="204"/>
      <scheme val="minor"/>
    </font>
    <font>
      <sz val="6"/>
      <color theme="1"/>
      <name val="Calibri"/>
      <family val="2"/>
      <charset val="204"/>
      <scheme val="minor"/>
    </font>
    <font>
      <u/>
      <sz val="11"/>
      <color theme="1"/>
      <name val="Calibri"/>
      <family val="2"/>
      <charset val="204"/>
      <scheme val="minor"/>
    </font>
    <font>
      <sz val="5"/>
      <color theme="1"/>
      <name val="Calibri"/>
      <family val="2"/>
      <charset val="204"/>
      <scheme val="minor"/>
    </font>
    <font>
      <sz val="10"/>
      <color theme="1"/>
      <name val="Calibri"/>
      <family val="2"/>
      <charset val="204"/>
      <scheme val="minor"/>
    </font>
    <font>
      <i/>
      <sz val="11"/>
      <color theme="1"/>
      <name val="Segoe UI"/>
      <family val="2"/>
      <charset val="204"/>
    </font>
    <font>
      <i/>
      <vertAlign val="superscript"/>
      <sz val="11"/>
      <color rgb="FF000000"/>
      <name val="Arial"/>
      <family val="2"/>
      <charset val="204"/>
    </font>
    <font>
      <b/>
      <sz val="12"/>
      <color rgb="FFFFFF00"/>
      <name val="Calibri"/>
      <family val="2"/>
      <charset val="204"/>
      <scheme val="minor"/>
    </font>
    <font>
      <sz val="11"/>
      <color theme="1"/>
      <name val="Segoe UI"/>
      <family val="2"/>
      <charset val="204"/>
    </font>
    <font>
      <b/>
      <sz val="11"/>
      <color theme="1"/>
      <name val="Segoe UI"/>
      <family val="2"/>
      <charset val="204"/>
    </font>
    <font>
      <sz val="10"/>
      <color rgb="FF000000"/>
      <name val="Arial"/>
      <family val="2"/>
      <charset val="204"/>
    </font>
    <font>
      <b/>
      <sz val="12"/>
      <name val="Philosopher"/>
    </font>
    <font>
      <sz val="11"/>
      <color rgb="FF3A3A3A"/>
      <name val="Arial"/>
      <family val="2"/>
      <charset val="204"/>
    </font>
    <font>
      <sz val="24"/>
      <name val="Marcellus SC"/>
    </font>
    <font>
      <sz val="12"/>
      <name val="Marcellus SC"/>
    </font>
    <font>
      <sz val="11"/>
      <color rgb="FF0B5394"/>
      <name val="Philosopher"/>
    </font>
    <font>
      <sz val="10"/>
      <color rgb="FF999999"/>
      <name val="Philosopher"/>
    </font>
    <font>
      <sz val="11"/>
      <color rgb="FFB45F06"/>
      <name val="Philosopher"/>
    </font>
    <font>
      <b/>
      <u/>
      <sz val="11"/>
      <color rgb="FFB45F06"/>
      <name val="Philosopher"/>
      <charset val="204"/>
    </font>
    <font>
      <sz val="10"/>
      <name val="Arial"/>
      <family val="2"/>
      <charset val="204"/>
    </font>
    <font>
      <i/>
      <sz val="11"/>
      <color rgb="FF666666"/>
      <name val="Philosopher"/>
    </font>
    <font>
      <sz val="18"/>
      <name val="Marcellus SC"/>
    </font>
    <font>
      <sz val="36"/>
      <name val="Marcellus SC"/>
    </font>
    <font>
      <sz val="11"/>
      <color rgb="FFBF9000"/>
      <name val="Philosopher"/>
    </font>
    <font>
      <sz val="12"/>
      <name val="Philosopher"/>
    </font>
    <font>
      <sz val="11"/>
      <color rgb="FF38761D"/>
      <name val="Philosopher"/>
    </font>
    <font>
      <b/>
      <u/>
      <sz val="11"/>
      <color rgb="FF38761D"/>
      <name val="Philosopher"/>
      <charset val="204"/>
    </font>
    <font>
      <sz val="8"/>
      <color theme="1"/>
      <name val="Calibri"/>
      <family val="2"/>
      <charset val="204"/>
      <scheme val="minor"/>
    </font>
    <font>
      <b/>
      <sz val="10"/>
      <color theme="1"/>
      <name val="Arial"/>
      <family val="2"/>
      <charset val="204"/>
    </font>
    <font>
      <sz val="10"/>
      <color theme="1"/>
      <name val="Arial"/>
      <family val="2"/>
      <charset val="204"/>
    </font>
    <font>
      <sz val="14"/>
      <color rgb="FF222222"/>
      <name val="Arial"/>
      <family val="2"/>
      <charset val="204"/>
    </font>
    <font>
      <sz val="14"/>
      <color theme="1"/>
      <name val="Calibri"/>
      <family val="2"/>
      <charset val="204"/>
      <scheme val="minor"/>
    </font>
    <font>
      <b/>
      <sz val="10.5"/>
      <color rgb="FFFFFFFF"/>
      <name val="Calibri"/>
      <family val="2"/>
      <charset val="204"/>
      <scheme val="minor"/>
    </font>
    <font>
      <b/>
      <sz val="8"/>
      <color rgb="FFFF0000"/>
      <name val="Calibri"/>
      <family val="2"/>
      <charset val="204"/>
      <scheme val="minor"/>
    </font>
    <font>
      <b/>
      <sz val="16"/>
      <color theme="0"/>
      <name val="Algerian"/>
      <family val="5"/>
    </font>
    <font>
      <sz val="8"/>
      <color rgb="FFBFBFBF"/>
      <name val="Calibri"/>
      <family val="2"/>
      <charset val="204"/>
      <scheme val="minor"/>
    </font>
    <font>
      <sz val="20"/>
      <color theme="0"/>
      <name val="Algerian"/>
      <family val="5"/>
    </font>
    <font>
      <sz val="11"/>
      <color theme="1"/>
      <name val="Calibri"/>
      <family val="2"/>
      <scheme val="minor"/>
    </font>
    <font>
      <sz val="12"/>
      <color theme="1"/>
      <name val="Calibri"/>
      <family val="2"/>
      <scheme val="minor"/>
    </font>
    <font>
      <sz val="18"/>
      <color theme="1"/>
      <name val="Calibri"/>
      <family val="2"/>
      <charset val="204"/>
      <scheme val="minor"/>
    </font>
    <font>
      <sz val="22"/>
      <color theme="1"/>
      <name val="Calibri"/>
      <family val="2"/>
      <charset val="204"/>
      <scheme val="minor"/>
    </font>
    <font>
      <sz val="12"/>
      <color theme="1"/>
      <name val="Baldur"/>
    </font>
    <font>
      <sz val="12"/>
      <color theme="0"/>
      <name val="Baldur"/>
    </font>
    <font>
      <b/>
      <sz val="16"/>
      <color theme="1"/>
      <name val="Calibri"/>
      <family val="2"/>
      <scheme val="minor"/>
    </font>
    <font>
      <b/>
      <sz val="12"/>
      <color theme="1"/>
      <name val="Calibri"/>
      <family val="2"/>
      <scheme val="minor"/>
    </font>
    <font>
      <b/>
      <sz val="18"/>
      <color theme="1"/>
      <name val="Calibri"/>
      <family val="2"/>
      <charset val="204"/>
      <scheme val="minor"/>
    </font>
    <font>
      <b/>
      <sz val="22"/>
      <color theme="1"/>
      <name val="Calibri"/>
      <family val="2"/>
      <charset val="204"/>
      <scheme val="minor"/>
    </font>
    <font>
      <sz val="8"/>
      <color theme="1"/>
      <name val="Calibri"/>
      <family val="2"/>
      <scheme val="minor"/>
    </font>
    <font>
      <sz val="6"/>
      <color theme="1"/>
      <name val="Calibri"/>
      <family val="2"/>
      <scheme val="minor"/>
    </font>
    <font>
      <b/>
      <sz val="8"/>
      <color theme="1"/>
      <name val="Calibri"/>
      <family val="2"/>
      <scheme val="minor"/>
    </font>
    <font>
      <b/>
      <sz val="10"/>
      <color theme="1"/>
      <name val="Calibri"/>
      <family val="2"/>
      <scheme val="minor"/>
    </font>
    <font>
      <b/>
      <sz val="10"/>
      <color rgb="FF000000"/>
      <name val="Calibri"/>
      <family val="2"/>
      <scheme val="minor"/>
    </font>
    <font>
      <b/>
      <u/>
      <sz val="8"/>
      <color rgb="FF000000"/>
      <name val="Calibri"/>
      <family val="2"/>
      <scheme val="minor"/>
    </font>
    <font>
      <sz val="6"/>
      <color theme="0"/>
      <name val="Calibri"/>
      <family val="2"/>
      <scheme val="minor"/>
    </font>
    <font>
      <sz val="8"/>
      <color rgb="FF000000"/>
      <name val="Calibri"/>
      <family val="2"/>
      <scheme val="minor"/>
    </font>
    <font>
      <sz val="8"/>
      <name val="Calibri"/>
      <family val="2"/>
      <scheme val="minor"/>
    </font>
    <font>
      <b/>
      <u/>
      <sz val="8"/>
      <color theme="1"/>
      <name val="Calibri"/>
      <family val="2"/>
      <scheme val="minor"/>
    </font>
    <font>
      <b/>
      <u/>
      <sz val="6"/>
      <color rgb="FF000000"/>
      <name val="Calibri"/>
      <family val="2"/>
      <scheme val="minor"/>
    </font>
    <font>
      <b/>
      <sz val="18"/>
      <color theme="1"/>
      <name val="Calibri"/>
      <family val="2"/>
      <scheme val="minor"/>
    </font>
    <font>
      <b/>
      <sz val="18"/>
      <color rgb="FFFFFF00"/>
      <name val="Calibri"/>
      <family val="2"/>
      <scheme val="minor"/>
    </font>
    <font>
      <sz val="6"/>
      <color rgb="FF000000"/>
      <name val="Calibri"/>
      <family val="2"/>
      <scheme val="minor"/>
    </font>
    <font>
      <sz val="6"/>
      <color rgb="FF000000"/>
      <name val="Calibri"/>
      <family val="2"/>
    </font>
    <font>
      <sz val="7"/>
      <color theme="1"/>
      <name val="Calibri"/>
      <family val="2"/>
      <scheme val="minor"/>
    </font>
    <font>
      <b/>
      <u/>
      <sz val="6"/>
      <color theme="1"/>
      <name val="Calibri"/>
      <family val="2"/>
      <scheme val="minor"/>
    </font>
    <font>
      <b/>
      <sz val="18"/>
      <color rgb="FFFFFF00"/>
      <name val="Baldur"/>
    </font>
    <font>
      <sz val="7"/>
      <color rgb="FF000000"/>
      <name val="Calibri"/>
      <family val="2"/>
      <scheme val="minor"/>
    </font>
    <font>
      <u/>
      <sz val="8"/>
      <color rgb="FF000000"/>
      <name val="Calibri"/>
      <family val="2"/>
      <scheme val="minor"/>
    </font>
    <font>
      <sz val="6"/>
      <name val="Calibri"/>
      <family val="2"/>
      <scheme val="minor"/>
    </font>
    <font>
      <u/>
      <sz val="8"/>
      <color theme="1"/>
      <name val="Calibri"/>
      <family val="2"/>
      <scheme val="minor"/>
    </font>
    <font>
      <u/>
      <sz val="6"/>
      <color theme="1"/>
      <name val="Calibri"/>
      <family val="2"/>
      <scheme val="minor"/>
    </font>
    <font>
      <sz val="8"/>
      <color theme="1"/>
      <name val="Calibri"/>
      <family val="2"/>
    </font>
    <font>
      <sz val="12"/>
      <color rgb="FF808080"/>
      <name val="Calibri"/>
      <family val="2"/>
      <charset val="204"/>
      <scheme val="minor"/>
    </font>
    <font>
      <sz val="12"/>
      <name val="Abhaya Libre"/>
    </font>
    <font>
      <sz val="12"/>
      <color rgb="FF808080"/>
      <name val="Abhaya Libre"/>
    </font>
    <font>
      <b/>
      <sz val="12"/>
      <color rgb="FFFFFF00"/>
      <name val="Abhaya Libre"/>
      <charset val="204"/>
    </font>
    <font>
      <sz val="12"/>
      <color rgb="FF000000"/>
      <name val="Abhaya Libre"/>
    </font>
    <font>
      <b/>
      <sz val="14"/>
      <color rgb="FFFFFF00"/>
      <name val="Calibri"/>
      <family val="2"/>
      <charset val="204"/>
      <scheme val="minor"/>
    </font>
    <font>
      <i/>
      <sz val="18"/>
      <name val="Alegreya"/>
    </font>
    <font>
      <sz val="26"/>
      <color theme="0"/>
      <name val="GoudyMedieval"/>
    </font>
    <font>
      <b/>
      <sz val="26"/>
      <color theme="0"/>
      <name val="GoudyMedieval"/>
    </font>
    <font>
      <sz val="10"/>
      <name val="Abhaya Libre"/>
    </font>
    <font>
      <sz val="10"/>
      <color rgb="FF767676"/>
      <name val="Calibri"/>
      <family val="2"/>
      <charset val="204"/>
      <scheme val="minor"/>
    </font>
    <font>
      <sz val="20"/>
      <color theme="1"/>
      <name val="Calibri Light"/>
      <family val="2"/>
      <charset val="204"/>
    </font>
    <font>
      <u/>
      <sz val="11"/>
      <color theme="1"/>
      <name val="Segoe UI"/>
      <family val="2"/>
      <charset val="204"/>
    </font>
    <font>
      <sz val="10"/>
      <color theme="1"/>
      <name val="Segoe UI"/>
      <family val="2"/>
      <charset val="204"/>
    </font>
    <font>
      <sz val="12"/>
      <color theme="1"/>
      <name val="Segoe UI"/>
      <family val="2"/>
      <charset val="204"/>
    </font>
    <font>
      <i/>
      <sz val="9"/>
      <color theme="1"/>
      <name val="Segoe UI"/>
      <family val="2"/>
      <charset val="204"/>
    </font>
    <font>
      <sz val="11"/>
      <color rgb="FF000000"/>
      <name val="Cambria"/>
      <family val="1"/>
      <charset val="204"/>
    </font>
    <font>
      <sz val="11"/>
      <color theme="0"/>
      <name val="Calibri"/>
      <family val="2"/>
      <charset val="204"/>
      <scheme val="minor"/>
    </font>
    <font>
      <b/>
      <u/>
      <sz val="14"/>
      <color theme="0"/>
      <name val="Calibri"/>
      <family val="2"/>
      <charset val="204"/>
      <scheme val="minor"/>
    </font>
    <font>
      <u/>
      <sz val="12"/>
      <color theme="0"/>
      <name val="Algerian"/>
      <family val="5"/>
    </font>
    <font>
      <b/>
      <u/>
      <sz val="10"/>
      <color theme="1"/>
      <name val="Segoe UI"/>
      <family val="2"/>
      <charset val="204"/>
    </font>
    <font>
      <b/>
      <sz val="14"/>
      <color theme="0"/>
      <name val="Algerian"/>
      <family val="5"/>
    </font>
    <font>
      <sz val="11"/>
      <color rgb="FF222222"/>
      <name val="Arial"/>
      <family val="2"/>
      <charset val="204"/>
    </font>
    <font>
      <sz val="11"/>
      <name val="Calibri"/>
      <family val="2"/>
      <charset val="204"/>
      <scheme val="minor"/>
    </font>
    <font>
      <sz val="8"/>
      <color rgb="FF000000"/>
      <name val="Arial"/>
      <family val="2"/>
      <charset val="204"/>
    </font>
    <font>
      <sz val="11"/>
      <name val="Calibri"/>
      <family val="2"/>
      <charset val="204"/>
    </font>
    <font>
      <i/>
      <sz val="11"/>
      <name val="Calibri"/>
      <family val="2"/>
      <charset val="204"/>
    </font>
    <font>
      <sz val="18"/>
      <color rgb="FF000000"/>
      <name val="Arial"/>
      <family val="2"/>
      <charset val="204"/>
    </font>
    <font>
      <sz val="11"/>
      <color theme="0"/>
      <name val="Calibri"/>
      <family val="2"/>
      <charset val="204"/>
    </font>
    <font>
      <sz val="11"/>
      <color theme="0"/>
      <name val="Algerian"/>
      <family val="5"/>
    </font>
    <font>
      <sz val="11"/>
      <color rgb="FF000000"/>
      <name val="Calibri"/>
      <family val="2"/>
      <charset val="204"/>
      <scheme val="minor"/>
    </font>
    <font>
      <b/>
      <i/>
      <sz val="11"/>
      <color theme="0"/>
      <name val="Calibri"/>
      <family val="2"/>
      <charset val="204"/>
      <scheme val="minor"/>
    </font>
    <font>
      <sz val="11"/>
      <color rgb="FFFFFF00"/>
      <name val="Calibri"/>
      <family val="2"/>
      <charset val="204"/>
      <scheme val="minor"/>
    </font>
    <font>
      <sz val="11"/>
      <color rgb="FF000099"/>
      <name val="Calibri"/>
      <family val="2"/>
      <charset val="204"/>
      <scheme val="minor"/>
    </font>
    <font>
      <sz val="12"/>
      <color theme="0"/>
      <name val="Calibri"/>
      <family val="2"/>
      <charset val="204"/>
      <scheme val="minor"/>
    </font>
    <font>
      <u/>
      <sz val="11"/>
      <color theme="0"/>
      <name val="a_AntiqueTrady"/>
      <family val="1"/>
      <charset val="204"/>
    </font>
    <font>
      <sz val="12"/>
      <color theme="0"/>
      <name val="Book Antiqua"/>
      <family val="1"/>
      <charset val="204"/>
    </font>
    <font>
      <sz val="8"/>
      <color rgb="FF444444"/>
      <name val="Verdana"/>
      <family val="2"/>
      <charset val="204"/>
    </font>
    <font>
      <b/>
      <sz val="11"/>
      <name val="Calibri"/>
      <family val="2"/>
      <charset val="204"/>
    </font>
    <font>
      <sz val="10"/>
      <color rgb="FF000000"/>
      <name val="Verdana"/>
      <family val="2"/>
      <charset val="204"/>
    </font>
    <font>
      <sz val="12"/>
      <color rgb="FF000000"/>
      <name val="Verdana"/>
      <family val="2"/>
      <charset val="204"/>
    </font>
    <font>
      <sz val="11"/>
      <color theme="1"/>
      <name val="Cambria Math"/>
      <family val="1"/>
      <charset val="204"/>
    </font>
    <font>
      <sz val="9.75"/>
      <color theme="1"/>
      <name val="Arial"/>
      <family val="2"/>
      <charset val="204"/>
    </font>
    <font>
      <b/>
      <sz val="9.75"/>
      <color theme="1"/>
      <name val="Arial"/>
      <family val="2"/>
      <charset val="204"/>
    </font>
    <font>
      <sz val="9.75"/>
      <color rgb="FF333333"/>
      <name val="Arial"/>
      <family val="2"/>
      <charset val="204"/>
    </font>
    <font>
      <sz val="9"/>
      <color rgb="FF000000"/>
      <name val="Arial"/>
      <family val="2"/>
      <charset val="204"/>
    </font>
    <font>
      <i/>
      <sz val="9.75"/>
      <color theme="1"/>
      <name val="Calibri"/>
      <family val="2"/>
      <charset val="204"/>
    </font>
    <font>
      <vertAlign val="superscript"/>
      <sz val="11"/>
      <color theme="1"/>
      <name val="Calibri"/>
      <family val="2"/>
      <charset val="204"/>
    </font>
    <font>
      <b/>
      <vertAlign val="superscript"/>
      <sz val="11"/>
      <color rgb="FFFFFFFF"/>
      <name val="Calibri"/>
      <family val="2"/>
      <charset val="204"/>
    </font>
    <font>
      <b/>
      <vertAlign val="superscript"/>
      <sz val="11"/>
      <color theme="1"/>
      <name val="Calibri"/>
      <family val="2"/>
      <charset val="204"/>
    </font>
    <font>
      <sz val="9"/>
      <color theme="1"/>
      <name val="Arial"/>
      <family val="2"/>
      <charset val="204"/>
    </font>
    <font>
      <sz val="7"/>
      <color rgb="FF000000"/>
      <name val="Times New Roman"/>
      <family val="1"/>
      <charset val="204"/>
    </font>
    <font>
      <sz val="9.5"/>
      <color theme="1"/>
      <name val="Times New Roman"/>
      <family val="1"/>
      <charset val="204"/>
    </font>
    <font>
      <i/>
      <sz val="9"/>
      <color theme="1"/>
      <name val="Arial"/>
      <family val="2"/>
      <charset val="204"/>
    </font>
    <font>
      <sz val="11"/>
      <color rgb="FF7DB6E8"/>
      <name val="Segoe UI"/>
      <family val="2"/>
      <charset val="204"/>
    </font>
    <font>
      <b/>
      <sz val="9"/>
      <color rgb="FF000000"/>
      <name val="Arial"/>
      <family val="2"/>
      <charset val="204"/>
    </font>
    <font>
      <b/>
      <sz val="7"/>
      <color rgb="FF000000"/>
      <name val="Times New Roman"/>
      <family val="1"/>
      <charset val="204"/>
    </font>
    <font>
      <i/>
      <sz val="9"/>
      <color rgb="FF000000"/>
      <name val="Arial"/>
      <family val="2"/>
      <charset val="204"/>
    </font>
    <font>
      <b/>
      <sz val="18"/>
      <color rgb="FF58180D"/>
      <name val="Times New Roman"/>
      <family val="1"/>
      <charset val="204"/>
    </font>
    <font>
      <b/>
      <sz val="36"/>
      <color rgb="FFFFFF00"/>
      <name val="Andada SC"/>
    </font>
    <font>
      <sz val="20"/>
      <color rgb="FFFFFF00"/>
      <name val="Calibri"/>
      <family val="2"/>
      <charset val="204"/>
      <scheme val="minor"/>
    </font>
    <font>
      <sz val="6.5"/>
      <color rgb="FF000000"/>
      <name val="Arial"/>
      <family val="2"/>
      <charset val="204"/>
    </font>
    <font>
      <b/>
      <sz val="6.5"/>
      <color rgb="FF000000"/>
      <name val="Arial"/>
      <family val="2"/>
      <charset val="204"/>
    </font>
    <font>
      <b/>
      <sz val="7.8"/>
      <color theme="1"/>
      <name val="Arial"/>
      <family val="2"/>
      <charset val="204"/>
    </font>
    <font>
      <sz val="7.8"/>
      <color theme="1"/>
      <name val="Arial"/>
      <family val="2"/>
      <charset val="204"/>
    </font>
    <font>
      <sz val="12"/>
      <color rgb="FF231F20"/>
      <name val="Calibri"/>
      <family val="2"/>
      <charset val="204"/>
      <scheme val="minor"/>
    </font>
    <font>
      <sz val="12"/>
      <color rgb="FF000000"/>
      <name val="Calibri"/>
      <family val="2"/>
      <charset val="204"/>
      <scheme val="minor"/>
    </font>
    <font>
      <i/>
      <sz val="12"/>
      <color rgb="FF231F20"/>
      <name val="Calibri"/>
      <family val="2"/>
      <charset val="204"/>
      <scheme val="minor"/>
    </font>
    <font>
      <b/>
      <sz val="12"/>
      <color rgb="FF000000"/>
      <name val="Calibri"/>
      <family val="2"/>
      <charset val="204"/>
      <scheme val="minor"/>
    </font>
    <font>
      <sz val="12"/>
      <color rgb="FF24292E"/>
      <name val="Segoe UI"/>
      <family val="2"/>
      <charset val="204"/>
    </font>
    <font>
      <sz val="12"/>
      <color rgb="FF24292E"/>
      <name val="Segoe UI"/>
      <family val="2"/>
      <charset val="204"/>
    </font>
    <font>
      <b/>
      <sz val="12"/>
      <color rgb="FF990033"/>
      <name val="Arial"/>
      <family val="2"/>
      <charset val="204"/>
    </font>
    <font>
      <b/>
      <sz val="12"/>
      <color rgb="FFA47944"/>
      <name val="Arial"/>
      <family val="2"/>
      <charset val="204"/>
    </font>
    <font>
      <sz val="12"/>
      <color rgb="FF000000"/>
      <name val="Arial"/>
      <family val="2"/>
      <charset val="204"/>
    </font>
    <font>
      <sz val="10.8"/>
      <color rgb="FF000000"/>
      <name val="Arial"/>
      <family val="2"/>
      <charset val="204"/>
    </font>
    <font>
      <b/>
      <sz val="12"/>
      <color theme="0"/>
      <name val="Calibri"/>
      <family val="2"/>
      <scheme val="minor"/>
    </font>
    <font>
      <sz val="11"/>
      <color theme="0"/>
      <name val="Calibri"/>
      <family val="2"/>
      <scheme val="minor"/>
    </font>
    <font>
      <b/>
      <sz val="11"/>
      <color theme="1"/>
      <name val="Calibri"/>
      <family val="2"/>
      <scheme val="minor"/>
    </font>
    <font>
      <sz val="8"/>
      <color rgb="FF172B4D"/>
      <name val="Segoe UI"/>
      <family val="2"/>
      <charset val="204"/>
    </font>
    <font>
      <b/>
      <sz val="11"/>
      <color theme="0"/>
      <name val="Segoe UI"/>
      <family val="2"/>
      <charset val="204"/>
    </font>
    <font>
      <sz val="9.9"/>
      <color rgb="FFBBBBBB"/>
      <name val="Convergence"/>
      <family val="2"/>
    </font>
  </fonts>
  <fills count="51">
    <fill>
      <patternFill patternType="none"/>
    </fill>
    <fill>
      <patternFill patternType="gray125"/>
    </fill>
    <fill>
      <patternFill patternType="solid">
        <fgColor rgb="FFD2D3D5"/>
        <bgColor indexed="64"/>
      </patternFill>
    </fill>
    <fill>
      <patternFill patternType="solid">
        <fgColor rgb="FFFFFFFF"/>
        <bgColor indexed="64"/>
      </patternFill>
    </fill>
    <fill>
      <patternFill patternType="solid">
        <fgColor theme="1"/>
        <bgColor theme="1"/>
      </patternFill>
    </fill>
    <fill>
      <patternFill patternType="solid">
        <fgColor theme="0" tint="-0.34998626667073579"/>
        <bgColor theme="0" tint="-0.34998626667073579"/>
      </patternFill>
    </fill>
    <fill>
      <patternFill patternType="solid">
        <fgColor theme="0" tint="-0.14999847407452621"/>
        <bgColor theme="0" tint="-0.14999847407452621"/>
      </patternFill>
    </fill>
    <fill>
      <patternFill patternType="solid">
        <fgColor rgb="FFFFFF00"/>
        <bgColor indexed="64"/>
      </patternFill>
    </fill>
    <fill>
      <patternFill patternType="solid">
        <fgColor rgb="FFFF0000"/>
        <bgColor indexed="64"/>
      </patternFill>
    </fill>
    <fill>
      <patternFill patternType="solid">
        <fgColor rgb="FF002060"/>
        <bgColor indexed="64"/>
      </patternFill>
    </fill>
    <fill>
      <patternFill patternType="solid">
        <fgColor rgb="FFF2F2F2"/>
        <bgColor indexed="64"/>
      </patternFill>
    </fill>
    <fill>
      <patternFill patternType="solid">
        <fgColor rgb="FF0C0C0C"/>
        <bgColor indexed="64"/>
      </patternFill>
    </fill>
    <fill>
      <patternFill patternType="solid">
        <fgColor rgb="FFD8D8D8"/>
        <bgColor indexed="64"/>
      </patternFill>
    </fill>
    <fill>
      <patternFill patternType="solid">
        <fgColor theme="5" tint="-0.499984740745262"/>
        <bgColor indexed="64"/>
      </patternFill>
    </fill>
    <fill>
      <patternFill patternType="solid">
        <fgColor theme="8" tint="-0.499984740745262"/>
        <bgColor indexed="64"/>
      </patternFill>
    </fill>
    <fill>
      <patternFill patternType="solid">
        <fgColor rgb="FFCCFFFF"/>
        <bgColor indexed="64"/>
      </patternFill>
    </fill>
    <fill>
      <patternFill patternType="solid">
        <fgColor rgb="FFFFD9B3"/>
        <bgColor indexed="64"/>
      </patternFill>
    </fill>
    <fill>
      <patternFill patternType="solid">
        <fgColor rgb="FF7030A0"/>
        <bgColor indexed="64"/>
      </patternFill>
    </fill>
    <fill>
      <patternFill patternType="solid">
        <fgColor theme="9" tint="-0.499984740745262"/>
        <bgColor indexed="64"/>
      </patternFill>
    </fill>
    <fill>
      <patternFill patternType="solid">
        <fgColor rgb="FFFFFFCC"/>
        <bgColor indexed="64"/>
      </patternFill>
    </fill>
    <fill>
      <patternFill patternType="solid">
        <fgColor theme="1"/>
        <bgColor indexed="64"/>
      </patternFill>
    </fill>
    <fill>
      <patternFill patternType="solid">
        <fgColor theme="7" tint="0.39997558519241921"/>
        <bgColor indexed="64"/>
      </patternFill>
    </fill>
    <fill>
      <patternFill patternType="solid">
        <fgColor rgb="FFCCFFCC"/>
        <bgColor indexed="64"/>
      </patternFill>
    </fill>
    <fill>
      <patternFill patternType="solid">
        <fgColor theme="0" tint="-0.49998474074526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1" tint="0.34998626667073579"/>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00B050"/>
        <bgColor indexed="64"/>
      </patternFill>
    </fill>
    <fill>
      <patternFill patternType="solid">
        <fgColor theme="5" tint="0.79998168889431442"/>
        <bgColor indexed="64"/>
      </patternFill>
    </fill>
    <fill>
      <patternFill patternType="solid">
        <fgColor theme="7" tint="0.59999389629810485"/>
        <bgColor rgb="FF000000"/>
      </patternFill>
    </fill>
    <fill>
      <patternFill patternType="solid">
        <fgColor theme="6" tint="0.79998168889431442"/>
        <bgColor indexed="64"/>
      </patternFill>
    </fill>
    <fill>
      <patternFill patternType="solid">
        <fgColor rgb="FF000099"/>
        <bgColor indexed="64"/>
      </patternFill>
    </fill>
    <fill>
      <patternFill patternType="solid">
        <fgColor theme="6" tint="-0.499984740745262"/>
        <bgColor indexed="64"/>
      </patternFill>
    </fill>
    <fill>
      <patternFill patternType="solid">
        <fgColor theme="4" tint="0.79998168889431442"/>
        <bgColor indexed="64"/>
      </patternFill>
    </fill>
    <fill>
      <patternFill patternType="solid">
        <fgColor theme="8" tint="-0.249977111117893"/>
        <bgColor rgb="FF000099"/>
      </patternFill>
    </fill>
    <fill>
      <patternFill patternType="solid">
        <fgColor theme="4" tint="-0.499984740745262"/>
        <bgColor indexed="64"/>
      </patternFill>
    </fill>
    <fill>
      <patternFill patternType="solid">
        <fgColor rgb="FFEEEEEE"/>
        <bgColor indexed="64"/>
      </patternFill>
    </fill>
    <fill>
      <patternFill patternType="solid">
        <fgColor rgb="FF222222"/>
        <bgColor indexed="64"/>
      </patternFill>
    </fill>
    <fill>
      <patternFill patternType="solid">
        <fgColor rgb="FFF6F8FA"/>
        <bgColor indexed="64"/>
      </patternFill>
    </fill>
    <fill>
      <patternFill patternType="solid">
        <fgColor rgb="FFF6F1EA"/>
        <bgColor indexed="64"/>
      </patternFill>
    </fill>
    <fill>
      <patternFill patternType="solid">
        <fgColor rgb="FFFFFFCC"/>
      </patternFill>
    </fill>
  </fills>
  <borders count="118">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style="medium">
        <color rgb="FFA3A3A3"/>
      </bottom>
      <diagonal/>
    </border>
    <border>
      <left style="medium">
        <color rgb="FFA3A3A3"/>
      </left>
      <right/>
      <top style="medium">
        <color rgb="FFA3A3A3"/>
      </top>
      <bottom style="medium">
        <color rgb="FFA3A3A3"/>
      </bottom>
      <diagonal/>
    </border>
    <border>
      <left style="medium">
        <color rgb="FFA3A3A3"/>
      </left>
      <right/>
      <top style="medium">
        <color rgb="FFA3A3A3"/>
      </top>
      <bottom/>
      <diagonal/>
    </border>
    <border>
      <left/>
      <right style="medium">
        <color rgb="FFA3A3A3"/>
      </right>
      <top/>
      <bottom/>
      <diagonal/>
    </border>
    <border>
      <left/>
      <right style="medium">
        <color rgb="FFA3A3A3"/>
      </right>
      <top/>
      <bottom style="medium">
        <color rgb="FFA3A3A3"/>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medium">
        <color rgb="FFA3A3A3"/>
      </right>
      <top style="medium">
        <color rgb="FFA3A3A3"/>
      </top>
      <bottom style="medium">
        <color rgb="FFA3A3A3"/>
      </bottom>
      <diagonal/>
    </border>
    <border>
      <left style="medium">
        <color rgb="FFA3A3A3"/>
      </left>
      <right/>
      <top/>
      <bottom style="medium">
        <color rgb="FFA3A3A3"/>
      </bottom>
      <diagonal/>
    </border>
    <border>
      <left/>
      <right style="medium">
        <color rgb="FFA3A3A3"/>
      </right>
      <top style="medium">
        <color rgb="FFA3A3A3"/>
      </top>
      <bottom/>
      <diagonal/>
    </border>
    <border>
      <left style="medium">
        <color rgb="FFA3A3A3"/>
      </left>
      <right/>
      <top/>
      <bottom/>
      <diagonal/>
    </border>
    <border>
      <left/>
      <right style="thin">
        <color theme="0"/>
      </right>
      <top style="thin">
        <color theme="0"/>
      </top>
      <bottom/>
      <diagonal/>
    </border>
    <border>
      <left style="medium">
        <color rgb="FFA3A3A3"/>
      </left>
      <right style="medium">
        <color rgb="FFA3A3A3"/>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bottom style="thin">
        <color rgb="FF000000"/>
      </bottom>
      <diagonal/>
    </border>
    <border>
      <left/>
      <right/>
      <top/>
      <bottom style="thin">
        <color rgb="FF000000"/>
      </bottom>
      <diagonal/>
    </border>
    <border>
      <left style="medium">
        <color indexed="64"/>
      </left>
      <right/>
      <top/>
      <bottom style="thin">
        <color rgb="FF000000"/>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rgb="FFE69138"/>
      </right>
      <top style="medium">
        <color rgb="FFE69138"/>
      </top>
      <bottom style="medium">
        <color rgb="FFE69138"/>
      </bottom>
      <diagonal/>
    </border>
    <border>
      <left style="medium">
        <color indexed="64"/>
      </left>
      <right style="medium">
        <color indexed="64"/>
      </right>
      <top style="medium">
        <color indexed="64"/>
      </top>
      <bottom style="medium">
        <color indexed="64"/>
      </bottom>
      <diagonal/>
    </border>
    <border>
      <left style="medium">
        <color rgb="FFFFD966"/>
      </left>
      <right style="medium">
        <color indexed="64"/>
      </right>
      <top style="medium">
        <color rgb="FFFFD966"/>
      </top>
      <bottom style="medium">
        <color rgb="FFFFD966"/>
      </bottom>
      <diagonal/>
    </border>
    <border>
      <left style="medium">
        <color rgb="FF6AA84F"/>
      </left>
      <right style="medium">
        <color rgb="FF6AA84F"/>
      </right>
      <top style="medium">
        <color rgb="FF6AA84F"/>
      </top>
      <bottom style="medium">
        <color rgb="FF6AA84F"/>
      </bottom>
      <diagonal/>
    </border>
    <border>
      <left style="medium">
        <color rgb="FFA3A3A3"/>
      </left>
      <right style="double">
        <color rgb="FFFF0000"/>
      </right>
      <top/>
      <bottom style="double">
        <color rgb="FFFF0000"/>
      </bottom>
      <diagonal/>
    </border>
    <border>
      <left style="medium">
        <color rgb="FFA3A3A3"/>
      </left>
      <right style="medium">
        <color rgb="FFA3A3A3"/>
      </right>
      <top/>
      <bottom style="double">
        <color rgb="FFFF0000"/>
      </bottom>
      <diagonal/>
    </border>
    <border>
      <left style="double">
        <color rgb="FFFF0000"/>
      </left>
      <right style="medium">
        <color rgb="FFA3A3A3"/>
      </right>
      <top/>
      <bottom style="double">
        <color rgb="FFFF0000"/>
      </bottom>
      <diagonal/>
    </border>
    <border>
      <left style="medium">
        <color rgb="FFA3A3A3"/>
      </left>
      <right style="double">
        <color rgb="FFFF0000"/>
      </right>
      <top/>
      <bottom/>
      <diagonal/>
    </border>
    <border>
      <left style="double">
        <color rgb="FFFF0000"/>
      </left>
      <right style="medium">
        <color rgb="FFA3A3A3"/>
      </right>
      <top/>
      <bottom/>
      <diagonal/>
    </border>
    <border>
      <left style="medium">
        <color rgb="FFA3A3A3"/>
      </left>
      <right style="double">
        <color rgb="FFFF0000"/>
      </right>
      <top style="medium">
        <color rgb="FFA3A3A3"/>
      </top>
      <bottom/>
      <diagonal/>
    </border>
    <border>
      <left style="double">
        <color rgb="FFFF0000"/>
      </left>
      <right style="medium">
        <color rgb="FFA3A3A3"/>
      </right>
      <top style="medium">
        <color rgb="FFA3A3A3"/>
      </top>
      <bottom/>
      <diagonal/>
    </border>
    <border>
      <left style="medium">
        <color rgb="FFA3A3A3"/>
      </left>
      <right style="double">
        <color rgb="FFFF0000"/>
      </right>
      <top/>
      <bottom style="medium">
        <color rgb="FFA3A3A3"/>
      </bottom>
      <diagonal/>
    </border>
    <border>
      <left style="double">
        <color rgb="FFFF0000"/>
      </left>
      <right style="medium">
        <color rgb="FFA3A3A3"/>
      </right>
      <top/>
      <bottom style="medium">
        <color rgb="FFA3A3A3"/>
      </bottom>
      <diagonal/>
    </border>
    <border>
      <left/>
      <right style="double">
        <color rgb="FFFF0000"/>
      </right>
      <top/>
      <bottom style="medium">
        <color rgb="FFA3A3A3"/>
      </bottom>
      <diagonal/>
    </border>
    <border>
      <left/>
      <right/>
      <top/>
      <bottom style="medium">
        <color rgb="FFA3A3A3"/>
      </bottom>
      <diagonal/>
    </border>
    <border>
      <left style="double">
        <color rgb="FFFF0000"/>
      </left>
      <right/>
      <top/>
      <bottom style="medium">
        <color rgb="FFA3A3A3"/>
      </bottom>
      <diagonal/>
    </border>
    <border>
      <left style="thin">
        <color indexed="64"/>
      </left>
      <right style="thin">
        <color indexed="64"/>
      </right>
      <top style="thin">
        <color indexed="64"/>
      </top>
      <bottom style="thin">
        <color indexed="64"/>
      </bottom>
      <diagonal/>
    </border>
    <border>
      <left style="thin">
        <color rgb="FF000000"/>
      </left>
      <right/>
      <top/>
      <bottom style="thin">
        <color rgb="FF000000"/>
      </bottom>
      <diagonal/>
    </border>
    <border>
      <left style="thin">
        <color auto="1"/>
      </left>
      <right style="thin">
        <color auto="1"/>
      </right>
      <top style="thin">
        <color auto="1"/>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indexed="64"/>
      </bottom>
      <diagonal/>
    </border>
    <border>
      <left/>
      <right/>
      <top style="thin">
        <color rgb="FF000000"/>
      </top>
      <bottom/>
      <diagonal/>
    </border>
    <border>
      <left style="thin">
        <color rgb="FF000000"/>
      </left>
      <right/>
      <top style="thin">
        <color rgb="FF000000"/>
      </top>
      <bottom/>
      <diagonal/>
    </border>
    <border>
      <left style="dashed">
        <color auto="1"/>
      </left>
      <right/>
      <top style="dashed">
        <color auto="1"/>
      </top>
      <bottom/>
      <diagonal/>
    </border>
    <border>
      <left style="dashed">
        <color auto="1"/>
      </left>
      <right style="dashed">
        <color auto="1"/>
      </right>
      <top style="dashed">
        <color auto="1"/>
      </top>
      <bottom/>
      <diagonal/>
    </border>
    <border>
      <left/>
      <right style="dashed">
        <color auto="1"/>
      </right>
      <top style="dashed">
        <color auto="1"/>
      </top>
      <bottom/>
      <diagonal/>
    </border>
    <border>
      <left/>
      <right style="dashed">
        <color auto="1"/>
      </right>
      <top style="dashed">
        <color auto="1"/>
      </top>
      <bottom style="dashed">
        <color auto="1"/>
      </bottom>
      <diagonal/>
    </border>
    <border>
      <left style="dashed">
        <color auto="1"/>
      </left>
      <right style="dashed">
        <color auto="1"/>
      </right>
      <top style="dashed">
        <color auto="1"/>
      </top>
      <bottom style="dashed">
        <color auto="1"/>
      </bottom>
      <diagonal/>
    </border>
    <border>
      <left style="dashed">
        <color auto="1"/>
      </left>
      <right/>
      <top style="dashed">
        <color auto="1"/>
      </top>
      <bottom style="dashed">
        <color auto="1"/>
      </bottom>
      <diagonal/>
    </border>
    <border>
      <left style="dashed">
        <color auto="1"/>
      </left>
      <right/>
      <top/>
      <bottom/>
      <diagonal/>
    </border>
    <border>
      <left/>
      <right style="dashed">
        <color auto="1"/>
      </right>
      <top/>
      <bottom/>
      <diagonal/>
    </border>
    <border>
      <left style="dashed">
        <color auto="1"/>
      </left>
      <right/>
      <top/>
      <bottom style="dashed">
        <color auto="1"/>
      </bottom>
      <diagonal/>
    </border>
    <border>
      <left style="dashed">
        <color auto="1"/>
      </left>
      <right style="dashed">
        <color auto="1"/>
      </right>
      <top/>
      <bottom style="dashed">
        <color auto="1"/>
      </bottom>
      <diagonal/>
    </border>
    <border>
      <left/>
      <right style="dashed">
        <color auto="1"/>
      </right>
      <top/>
      <bottom style="dashed">
        <color auto="1"/>
      </bottom>
      <diagonal/>
    </border>
    <border>
      <left style="thin">
        <color theme="1"/>
      </left>
      <right/>
      <top/>
      <bottom/>
      <diagonal/>
    </border>
    <border>
      <left style="thin">
        <color auto="1"/>
      </left>
      <right style="thin">
        <color auto="1"/>
      </right>
      <top/>
      <bottom style="thin">
        <color auto="1"/>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auto="1"/>
      </left>
      <right/>
      <top style="thin">
        <color auto="1"/>
      </top>
      <bottom/>
      <diagonal/>
    </border>
    <border>
      <left style="thin">
        <color indexed="64"/>
      </left>
      <right/>
      <top style="thin">
        <color indexed="64"/>
      </top>
      <bottom style="thin">
        <color indexed="64"/>
      </bottom>
      <diagonal/>
    </border>
    <border>
      <left/>
      <right style="thin">
        <color auto="1"/>
      </right>
      <top style="thin">
        <color auto="1"/>
      </top>
      <bottom/>
      <diagonal/>
    </border>
    <border>
      <left/>
      <right style="thin">
        <color indexed="64"/>
      </right>
      <top style="thin">
        <color indexed="64"/>
      </top>
      <bottom style="thin">
        <color indexed="64"/>
      </bottom>
      <diagonal/>
    </border>
    <border>
      <left/>
      <right/>
      <top/>
      <bottom style="medium">
        <color rgb="FFA2A9B1"/>
      </bottom>
      <diagonal/>
    </border>
    <border>
      <left style="thin">
        <color auto="1"/>
      </left>
      <right/>
      <top/>
      <bottom style="thin">
        <color auto="1"/>
      </bottom>
      <diagonal/>
    </border>
    <border>
      <left/>
      <right style="thin">
        <color auto="1"/>
      </right>
      <top/>
      <bottom style="thin">
        <color auto="1"/>
      </bottom>
      <diagonal/>
    </border>
    <border>
      <left/>
      <right/>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bottom/>
      <diagonal/>
    </border>
    <border>
      <left style="thick">
        <color rgb="FFFFFF00"/>
      </left>
      <right/>
      <top style="thick">
        <color rgb="FFFFFF00"/>
      </top>
      <bottom/>
      <diagonal/>
    </border>
    <border>
      <left/>
      <right/>
      <top style="thick">
        <color rgb="FFFFFF00"/>
      </top>
      <bottom/>
      <diagonal/>
    </border>
    <border>
      <left/>
      <right style="thick">
        <color rgb="FFFFFF00"/>
      </right>
      <top style="thick">
        <color rgb="FFFFFF00"/>
      </top>
      <bottom/>
      <diagonal/>
    </border>
    <border>
      <left style="thick">
        <color rgb="FFFFFF00"/>
      </left>
      <right/>
      <top/>
      <bottom/>
      <diagonal/>
    </border>
    <border>
      <left/>
      <right style="thick">
        <color rgb="FFFFFF00"/>
      </right>
      <top/>
      <bottom/>
      <diagonal/>
    </border>
    <border>
      <left style="thick">
        <color rgb="FFFFFF00"/>
      </left>
      <right/>
      <top/>
      <bottom style="thick">
        <color rgb="FFFFFF00"/>
      </bottom>
      <diagonal/>
    </border>
    <border>
      <left/>
      <right/>
      <top/>
      <bottom style="thick">
        <color rgb="FFFFFF00"/>
      </bottom>
      <diagonal/>
    </border>
    <border>
      <left/>
      <right style="thick">
        <color rgb="FFFFFF00"/>
      </right>
      <top/>
      <bottom style="thick">
        <color rgb="FFFFFF00"/>
      </bottom>
      <diagonal/>
    </border>
    <border>
      <left style="medium">
        <color rgb="FFDFE2E5"/>
      </left>
      <right style="medium">
        <color rgb="FFDFE2E5"/>
      </right>
      <top style="medium">
        <color rgb="FFDFE2E5"/>
      </top>
      <bottom style="medium">
        <color rgb="FFDFE2E5"/>
      </bottom>
      <diagonal/>
    </border>
    <border>
      <left/>
      <right style="medium">
        <color rgb="FFDFE2E5"/>
      </right>
      <top style="medium">
        <color rgb="FFDFE2E5"/>
      </top>
      <bottom style="medium">
        <color rgb="FFDFE2E5"/>
      </bottom>
      <diagonal/>
    </border>
    <border>
      <left/>
      <right style="medium">
        <color rgb="FFDFE2E5"/>
      </right>
      <top/>
      <bottom style="medium">
        <color rgb="FFDFE2E5"/>
      </bottom>
      <diagonal/>
    </border>
    <border>
      <left style="medium">
        <color rgb="FFDFE2E5"/>
      </left>
      <right style="medium">
        <color rgb="FFDFE2E5"/>
      </right>
      <top/>
      <bottom style="medium">
        <color rgb="FFDFE2E5"/>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9">
    <xf numFmtId="0" fontId="0" fillId="0" borderId="0"/>
    <xf numFmtId="0" fontId="4" fillId="0" borderId="0" applyNumberFormat="0" applyFill="0" applyBorder="0" applyAlignment="0" applyProtection="0"/>
    <xf numFmtId="0" fontId="13" fillId="0" borderId="0"/>
    <xf numFmtId="0" fontId="15" fillId="0" borderId="0" applyNumberFormat="0" applyFill="0" applyBorder="0" applyAlignment="0" applyProtection="0"/>
    <xf numFmtId="0" fontId="29" fillId="0" borderId="0"/>
    <xf numFmtId="0" fontId="56" fillId="0" borderId="0"/>
    <xf numFmtId="0" fontId="66" fillId="0" borderId="0"/>
    <xf numFmtId="0" fontId="29" fillId="0" borderId="0"/>
    <xf numFmtId="0" fontId="27" fillId="50" borderId="111" applyNumberFormat="0" applyFont="0" applyAlignment="0" applyProtection="0"/>
  </cellStyleXfs>
  <cellXfs count="664">
    <xf numFmtId="0" fontId="0" fillId="0" borderId="0" xfId="0"/>
    <xf numFmtId="0" fontId="1" fillId="0" borderId="1" xfId="0" applyFont="1" applyBorder="1" applyAlignment="1">
      <alignment vertical="center"/>
    </xf>
    <xf numFmtId="0" fontId="2" fillId="2" borderId="1" xfId="0" applyFont="1" applyFill="1" applyBorder="1" applyAlignment="1">
      <alignment vertical="center"/>
    </xf>
    <xf numFmtId="0" fontId="2" fillId="3" borderId="1" xfId="0" applyFont="1" applyFill="1" applyBorder="1" applyAlignment="1">
      <alignment vertical="center"/>
    </xf>
    <xf numFmtId="0" fontId="2" fillId="0" borderId="0" xfId="0" applyFont="1" applyAlignment="1">
      <alignment vertical="center"/>
    </xf>
    <xf numFmtId="0" fontId="2" fillId="0" borderId="0" xfId="0" applyFont="1" applyAlignment="1">
      <alignment horizontal="left" vertical="center" indent="1"/>
    </xf>
    <xf numFmtId="0" fontId="0" fillId="0" borderId="0" xfId="0" applyAlignment="1">
      <alignment horizontal="left" vertical="center" indent="3"/>
    </xf>
    <xf numFmtId="0" fontId="2" fillId="0" borderId="0" xfId="0" applyFont="1" applyAlignment="1">
      <alignment horizontal="left" vertical="center" indent="3"/>
    </xf>
    <xf numFmtId="0" fontId="6" fillId="0" borderId="0" xfId="0" applyFont="1" applyAlignment="1">
      <alignment horizontal="left" vertical="center" indent="3"/>
    </xf>
    <xf numFmtId="0" fontId="1" fillId="0" borderId="0" xfId="0" applyFont="1" applyAlignment="1">
      <alignment horizontal="left" vertical="center" indent="3"/>
    </xf>
    <xf numFmtId="0" fontId="5" fillId="0" borderId="0" xfId="0" applyFont="1" applyAlignment="1">
      <alignment vertical="center"/>
    </xf>
    <xf numFmtId="0" fontId="8" fillId="0" borderId="0" xfId="0" applyFont="1" applyAlignment="1">
      <alignment horizontal="left" vertical="center" indent="3"/>
    </xf>
    <xf numFmtId="0" fontId="7" fillId="0" borderId="0" xfId="0" applyFont="1" applyAlignment="1">
      <alignment horizontal="left" vertical="center" indent="3"/>
    </xf>
    <xf numFmtId="0" fontId="1" fillId="0" borderId="0" xfId="0" applyFont="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0" fillId="0" borderId="0" xfId="0" applyAlignment="1"/>
    <xf numFmtId="0" fontId="5" fillId="3" borderId="2" xfId="0" applyFont="1" applyFill="1" applyBorder="1" applyAlignment="1">
      <alignment vertical="center"/>
    </xf>
    <xf numFmtId="0" fontId="2" fillId="3" borderId="3" xfId="0" applyFont="1" applyFill="1" applyBorder="1" applyAlignment="1">
      <alignment vertical="center"/>
    </xf>
    <xf numFmtId="0" fontId="2" fillId="2" borderId="4" xfId="0" applyFont="1" applyFill="1" applyBorder="1" applyAlignment="1">
      <alignment vertical="center"/>
    </xf>
    <xf numFmtId="0" fontId="2" fillId="3" borderId="4" xfId="0" applyFont="1" applyFill="1" applyBorder="1" applyAlignment="1">
      <alignment vertical="center"/>
    </xf>
    <xf numFmtId="0" fontId="2" fillId="3" borderId="10" xfId="0" applyFont="1" applyFill="1" applyBorder="1" applyAlignment="1">
      <alignment vertical="center"/>
    </xf>
    <xf numFmtId="0" fontId="2" fillId="2" borderId="11" xfId="0" applyFont="1" applyFill="1" applyBorder="1" applyAlignment="1">
      <alignment vertical="center"/>
    </xf>
    <xf numFmtId="0" fontId="2" fillId="2" borderId="12" xfId="0" applyFont="1" applyFill="1" applyBorder="1" applyAlignment="1">
      <alignment vertical="center"/>
    </xf>
    <xf numFmtId="0" fontId="2" fillId="2" borderId="5" xfId="0" applyFont="1" applyFill="1" applyBorder="1" applyAlignment="1">
      <alignment vertical="center"/>
    </xf>
    <xf numFmtId="0" fontId="2" fillId="2" borderId="2" xfId="0" applyFont="1" applyFill="1" applyBorder="1" applyAlignment="1">
      <alignment vertical="center"/>
    </xf>
    <xf numFmtId="0" fontId="2" fillId="0" borderId="0" xfId="0" applyFont="1" applyAlignment="1">
      <alignment horizontal="left" vertical="center"/>
    </xf>
    <xf numFmtId="16" fontId="2" fillId="3" borderId="3" xfId="0" applyNumberFormat="1" applyFont="1" applyFill="1" applyBorder="1" applyAlignment="1">
      <alignment vertical="center"/>
    </xf>
    <xf numFmtId="17" fontId="2" fillId="2" borderId="1" xfId="0" applyNumberFormat="1" applyFont="1" applyFill="1" applyBorder="1" applyAlignment="1">
      <alignment vertical="center"/>
    </xf>
    <xf numFmtId="17" fontId="2" fillId="3" borderId="3" xfId="0" applyNumberFormat="1" applyFont="1" applyFill="1" applyBorder="1" applyAlignment="1">
      <alignment vertical="center"/>
    </xf>
    <xf numFmtId="17" fontId="2" fillId="2" borderId="10" xfId="0" applyNumberFormat="1" applyFont="1" applyFill="1" applyBorder="1" applyAlignment="1">
      <alignment vertical="center"/>
    </xf>
    <xf numFmtId="0" fontId="11" fillId="0" borderId="0" xfId="0" applyFont="1" applyAlignment="1">
      <alignment horizontal="left" vertical="center"/>
    </xf>
    <xf numFmtId="0" fontId="10" fillId="2" borderId="10" xfId="0" applyFont="1" applyFill="1" applyBorder="1" applyAlignment="1">
      <alignment vertical="center"/>
    </xf>
    <xf numFmtId="16" fontId="2" fillId="3" borderId="10" xfId="0" applyNumberFormat="1" applyFont="1" applyFill="1" applyBorder="1" applyAlignment="1">
      <alignment vertical="center"/>
    </xf>
    <xf numFmtId="0" fontId="10" fillId="2" borderId="7" xfId="0" applyFont="1" applyFill="1" applyBorder="1" applyAlignment="1">
      <alignment vertical="center"/>
    </xf>
    <xf numFmtId="0" fontId="2" fillId="2" borderId="3" xfId="0" applyFont="1" applyFill="1" applyBorder="1" applyAlignment="1">
      <alignment vertical="center"/>
    </xf>
    <xf numFmtId="0" fontId="1" fillId="0" borderId="0" xfId="0" applyFont="1" applyAlignment="1"/>
    <xf numFmtId="0" fontId="13" fillId="0" borderId="0" xfId="2"/>
    <xf numFmtId="0" fontId="13" fillId="0" borderId="1" xfId="2" applyBorder="1" applyAlignment="1">
      <alignment vertical="center"/>
    </xf>
    <xf numFmtId="16" fontId="13" fillId="0" borderId="0" xfId="2" applyNumberFormat="1"/>
    <xf numFmtId="0" fontId="13" fillId="0" borderId="0" xfId="2" applyAlignment="1">
      <alignment vertical="center"/>
    </xf>
    <xf numFmtId="0" fontId="15" fillId="0" borderId="0" xfId="3"/>
    <xf numFmtId="0" fontId="13" fillId="5" borderId="9" xfId="2" applyNumberFormat="1" applyFont="1" applyFill="1" applyBorder="1" applyAlignment="1"/>
    <xf numFmtId="0" fontId="13" fillId="6" borderId="9" xfId="2" applyNumberFormat="1" applyFont="1" applyFill="1" applyBorder="1" applyAlignment="1"/>
    <xf numFmtId="0" fontId="13" fillId="6" borderId="14" xfId="2" applyNumberFormat="1" applyFont="1" applyFill="1" applyBorder="1" applyAlignment="1"/>
    <xf numFmtId="0" fontId="17" fillId="4" borderId="8" xfId="2" applyNumberFormat="1" applyFont="1" applyFill="1" applyBorder="1" applyAlignment="1"/>
    <xf numFmtId="0" fontId="13" fillId="0" borderId="0" xfId="2" applyFill="1"/>
    <xf numFmtId="0" fontId="14" fillId="0" borderId="10" xfId="2" applyFont="1" applyBorder="1" applyAlignment="1">
      <alignment vertical="center"/>
    </xf>
    <xf numFmtId="0" fontId="13" fillId="0" borderId="4" xfId="2" applyBorder="1" applyAlignment="1">
      <alignment vertical="center"/>
    </xf>
    <xf numFmtId="0" fontId="14" fillId="0" borderId="7" xfId="2" applyFont="1" applyBorder="1" applyAlignment="1">
      <alignment vertical="center"/>
    </xf>
    <xf numFmtId="0" fontId="14" fillId="0" borderId="3" xfId="2" applyFont="1" applyBorder="1" applyAlignment="1">
      <alignment vertical="center"/>
    </xf>
    <xf numFmtId="0" fontId="14" fillId="0" borderId="11" xfId="2" applyFont="1" applyBorder="1" applyAlignment="1">
      <alignment vertical="center"/>
    </xf>
    <xf numFmtId="0" fontId="14" fillId="0" borderId="12" xfId="2" applyFont="1" applyBorder="1" applyAlignment="1">
      <alignment vertical="center"/>
    </xf>
    <xf numFmtId="0" fontId="13" fillId="0" borderId="2" xfId="2" applyBorder="1" applyAlignment="1">
      <alignment vertical="center"/>
    </xf>
    <xf numFmtId="0" fontId="13" fillId="0" borderId="5" xfId="2" applyBorder="1" applyAlignment="1">
      <alignment vertical="center"/>
    </xf>
    <xf numFmtId="0" fontId="0" fillId="0" borderId="0" xfId="0" quotePrefix="1"/>
    <xf numFmtId="0" fontId="13" fillId="0" borderId="0" xfId="0" applyFont="1" applyFill="1" applyAlignment="1"/>
    <xf numFmtId="0" fontId="13" fillId="0" borderId="1" xfId="0" applyFont="1" applyFill="1" applyBorder="1" applyAlignment="1">
      <alignment vertical="center"/>
    </xf>
    <xf numFmtId="0" fontId="13" fillId="0" borderId="0" xfId="0" applyFont="1" applyFill="1" applyAlignment="1">
      <alignment vertical="center"/>
    </xf>
    <xf numFmtId="0" fontId="13" fillId="0" borderId="0" xfId="0" applyFont="1" applyFill="1" applyAlignment="1">
      <alignment horizontal="left" vertical="center"/>
    </xf>
    <xf numFmtId="0" fontId="13" fillId="0" borderId="7" xfId="0" applyFont="1" applyFill="1" applyBorder="1" applyAlignment="1">
      <alignment vertical="center"/>
    </xf>
    <xf numFmtId="0" fontId="13" fillId="0" borderId="3" xfId="0" applyFont="1" applyFill="1" applyBorder="1" applyAlignment="1">
      <alignment vertical="center"/>
    </xf>
    <xf numFmtId="0" fontId="13" fillId="0" borderId="11" xfId="0" applyFont="1" applyFill="1" applyBorder="1" applyAlignment="1">
      <alignment vertical="center"/>
    </xf>
    <xf numFmtId="0" fontId="20" fillId="0" borderId="0" xfId="0" applyFont="1" applyFill="1" applyAlignment="1">
      <alignment horizontal="left" vertical="center"/>
    </xf>
    <xf numFmtId="0" fontId="13" fillId="0" borderId="10" xfId="0" applyFont="1" applyFill="1" applyBorder="1" applyAlignment="1">
      <alignment vertical="center"/>
    </xf>
    <xf numFmtId="0" fontId="13" fillId="0" borderId="4" xfId="0" applyFont="1" applyFill="1" applyBorder="1" applyAlignment="1">
      <alignment vertical="center"/>
    </xf>
    <xf numFmtId="0" fontId="18" fillId="0" borderId="0" xfId="0" applyFont="1" applyFill="1" applyAlignment="1">
      <alignment vertical="center"/>
    </xf>
    <xf numFmtId="17" fontId="13" fillId="0" borderId="1" xfId="0" applyNumberFormat="1" applyFont="1" applyFill="1" applyBorder="1" applyAlignment="1">
      <alignment vertical="center"/>
    </xf>
    <xf numFmtId="0" fontId="18" fillId="0" borderId="4" xfId="0" applyFont="1" applyFill="1" applyBorder="1" applyAlignment="1">
      <alignment vertical="center"/>
    </xf>
    <xf numFmtId="9" fontId="13" fillId="0" borderId="3" xfId="0" applyNumberFormat="1" applyFont="1" applyFill="1" applyBorder="1" applyAlignment="1">
      <alignment vertical="center"/>
    </xf>
    <xf numFmtId="16" fontId="13" fillId="0" borderId="1" xfId="0" applyNumberFormat="1" applyFont="1" applyFill="1" applyBorder="1" applyAlignment="1">
      <alignment vertical="center"/>
    </xf>
    <xf numFmtId="9" fontId="13" fillId="0" borderId="1" xfId="0" applyNumberFormat="1" applyFont="1" applyFill="1" applyBorder="1" applyAlignment="1">
      <alignment vertical="center"/>
    </xf>
    <xf numFmtId="0" fontId="21" fillId="0" borderId="10" xfId="1" applyFont="1" applyFill="1" applyBorder="1" applyAlignment="1">
      <alignment vertical="center"/>
    </xf>
    <xf numFmtId="0" fontId="13" fillId="0" borderId="12" xfId="0" applyFont="1" applyFill="1" applyBorder="1" applyAlignment="1">
      <alignment vertical="center"/>
    </xf>
    <xf numFmtId="0" fontId="13" fillId="0" borderId="2" xfId="0" applyFont="1" applyFill="1" applyBorder="1" applyAlignment="1">
      <alignment vertical="center"/>
    </xf>
    <xf numFmtId="0" fontId="13" fillId="0" borderId="5" xfId="0" applyFont="1" applyFill="1" applyBorder="1" applyAlignment="1">
      <alignment vertical="center"/>
    </xf>
    <xf numFmtId="0" fontId="21" fillId="0" borderId="1" xfId="1" applyFont="1" applyFill="1" applyBorder="1" applyAlignment="1">
      <alignment vertical="center"/>
    </xf>
    <xf numFmtId="0" fontId="21" fillId="0" borderId="5" xfId="1" applyFont="1" applyFill="1" applyBorder="1" applyAlignment="1">
      <alignment vertical="center"/>
    </xf>
    <xf numFmtId="16" fontId="13" fillId="0" borderId="7" xfId="0" applyNumberFormat="1" applyFont="1" applyFill="1" applyBorder="1" applyAlignment="1">
      <alignment vertical="center"/>
    </xf>
    <xf numFmtId="0" fontId="22" fillId="0" borderId="1" xfId="0" applyFont="1" applyFill="1" applyBorder="1" applyAlignment="1">
      <alignment vertical="center"/>
    </xf>
    <xf numFmtId="17" fontId="13" fillId="0" borderId="10" xfId="0" applyNumberFormat="1" applyFont="1" applyFill="1" applyBorder="1" applyAlignment="1">
      <alignment vertical="center"/>
    </xf>
    <xf numFmtId="0" fontId="23" fillId="0" borderId="1" xfId="0" applyFont="1" applyFill="1" applyBorder="1" applyAlignment="1">
      <alignment vertical="center"/>
    </xf>
    <xf numFmtId="0" fontId="23" fillId="0" borderId="2" xfId="0" applyFont="1" applyFill="1" applyBorder="1" applyAlignment="1">
      <alignment vertical="center"/>
    </xf>
    <xf numFmtId="17" fontId="13" fillId="0" borderId="7" xfId="0" applyNumberFormat="1" applyFont="1" applyFill="1" applyBorder="1" applyAlignment="1">
      <alignment vertical="center"/>
    </xf>
    <xf numFmtId="0" fontId="13" fillId="0" borderId="6" xfId="0" applyFont="1" applyFill="1" applyBorder="1" applyAlignment="1">
      <alignment vertical="center"/>
    </xf>
    <xf numFmtId="0" fontId="13" fillId="0" borderId="15" xfId="0" applyFont="1" applyFill="1" applyBorder="1" applyAlignment="1">
      <alignment vertical="center"/>
    </xf>
    <xf numFmtId="0" fontId="13" fillId="0" borderId="13" xfId="0" applyFont="1" applyFill="1" applyBorder="1" applyAlignment="1">
      <alignment vertical="center"/>
    </xf>
    <xf numFmtId="0" fontId="23" fillId="0" borderId="3" xfId="0" applyFont="1" applyFill="1" applyBorder="1" applyAlignment="1">
      <alignment vertical="center"/>
    </xf>
    <xf numFmtId="0" fontId="19" fillId="0" borderId="0" xfId="0" applyFont="1" applyFill="1" applyAlignment="1">
      <alignment horizontal="left" vertical="center"/>
    </xf>
    <xf numFmtId="0" fontId="24" fillId="7" borderId="0" xfId="0" applyFont="1" applyFill="1"/>
    <xf numFmtId="0" fontId="0" fillId="8" borderId="0" xfId="0" applyFill="1"/>
    <xf numFmtId="0" fontId="29" fillId="0" borderId="0" xfId="4"/>
    <xf numFmtId="0" fontId="30" fillId="0" borderId="0" xfId="4" applyFont="1"/>
    <xf numFmtId="0" fontId="31" fillId="0" borderId="0" xfId="2" applyFont="1"/>
    <xf numFmtId="0" fontId="32" fillId="0" borderId="0" xfId="4" applyFont="1"/>
    <xf numFmtId="0" fontId="29" fillId="0" borderId="16" xfId="4" applyBorder="1"/>
    <xf numFmtId="0" fontId="29" fillId="0" borderId="17" xfId="4" applyBorder="1"/>
    <xf numFmtId="0" fontId="29" fillId="0" borderId="18" xfId="4" applyBorder="1"/>
    <xf numFmtId="0" fontId="33" fillId="0" borderId="17" xfId="4" applyFont="1" applyBorder="1" applyAlignment="1">
      <alignment horizontal="right"/>
    </xf>
    <xf numFmtId="0" fontId="29" fillId="0" borderId="19" xfId="4" applyBorder="1"/>
    <xf numFmtId="0" fontId="29" fillId="0" borderId="20" xfId="4" applyBorder="1"/>
    <xf numFmtId="0" fontId="33" fillId="0" borderId="19" xfId="4" applyFont="1" applyBorder="1" applyAlignment="1">
      <alignment horizontal="right"/>
    </xf>
    <xf numFmtId="0" fontId="33" fillId="0" borderId="0" xfId="4" applyFont="1" applyAlignment="1">
      <alignment horizontal="right"/>
    </xf>
    <xf numFmtId="0" fontId="33" fillId="0" borderId="20" xfId="4" applyFont="1" applyBorder="1" applyAlignment="1">
      <alignment horizontal="right"/>
    </xf>
    <xf numFmtId="0" fontId="34" fillId="0" borderId="19" xfId="4" applyFont="1" applyBorder="1"/>
    <xf numFmtId="0" fontId="34" fillId="0" borderId="0" xfId="4" applyFont="1"/>
    <xf numFmtId="0" fontId="34" fillId="0" borderId="20" xfId="4" applyFont="1" applyBorder="1"/>
    <xf numFmtId="0" fontId="35" fillId="0" borderId="0" xfId="4" applyFont="1"/>
    <xf numFmtId="0" fontId="36" fillId="0" borderId="19" xfId="4" applyFont="1" applyBorder="1"/>
    <xf numFmtId="0" fontId="36" fillId="0" borderId="0" xfId="4" applyFont="1"/>
    <xf numFmtId="0" fontId="36" fillId="0" borderId="20" xfId="4" applyFont="1" applyBorder="1"/>
    <xf numFmtId="0" fontId="37" fillId="0" borderId="19" xfId="4" applyFont="1" applyBorder="1" applyAlignment="1">
      <alignment horizontal="right"/>
    </xf>
    <xf numFmtId="0" fontId="36" fillId="0" borderId="19" xfId="4" applyFont="1" applyBorder="1" applyAlignment="1">
      <alignment horizontal="right"/>
    </xf>
    <xf numFmtId="0" fontId="36" fillId="0" borderId="0" xfId="4" applyFont="1" applyAlignment="1">
      <alignment horizontal="right"/>
    </xf>
    <xf numFmtId="0" fontId="36" fillId="0" borderId="20" xfId="4" applyFont="1" applyBorder="1" applyAlignment="1">
      <alignment horizontal="right"/>
    </xf>
    <xf numFmtId="0" fontId="38" fillId="0" borderId="0" xfId="4" applyFont="1"/>
    <xf numFmtId="0" fontId="37" fillId="0" borderId="27" xfId="4" applyFont="1" applyBorder="1" applyAlignment="1">
      <alignment horizontal="right"/>
    </xf>
    <xf numFmtId="0" fontId="42" fillId="0" borderId="19" xfId="4" applyFont="1" applyBorder="1"/>
    <xf numFmtId="0" fontId="42" fillId="0" borderId="0" xfId="4" applyFont="1"/>
    <xf numFmtId="0" fontId="42" fillId="0" borderId="20" xfId="4" applyFont="1" applyBorder="1"/>
    <xf numFmtId="0" fontId="37" fillId="0" borderId="28" xfId="4" applyFont="1" applyBorder="1" applyAlignment="1">
      <alignment horizontal="right"/>
    </xf>
    <xf numFmtId="0" fontId="42" fillId="0" borderId="19" xfId="4" applyFont="1" applyBorder="1" applyAlignment="1">
      <alignment horizontal="right"/>
    </xf>
    <xf numFmtId="0" fontId="42" fillId="0" borderId="0" xfId="4" applyFont="1" applyAlignment="1">
      <alignment horizontal="right"/>
    </xf>
    <xf numFmtId="0" fontId="42" fillId="0" borderId="20" xfId="4" applyFont="1" applyBorder="1" applyAlignment="1">
      <alignment horizontal="right"/>
    </xf>
    <xf numFmtId="0" fontId="43" fillId="0" borderId="17" xfId="4" applyFont="1" applyBorder="1" applyAlignment="1">
      <alignment horizontal="right"/>
    </xf>
    <xf numFmtId="0" fontId="44" fillId="0" borderId="19" xfId="4" applyFont="1" applyBorder="1"/>
    <xf numFmtId="0" fontId="44" fillId="0" borderId="0" xfId="4" applyFont="1"/>
    <xf numFmtId="0" fontId="44" fillId="0" borderId="20" xfId="4" applyFont="1" applyBorder="1"/>
    <xf numFmtId="0" fontId="45" fillId="0" borderId="29" xfId="3" applyFont="1" applyBorder="1" applyAlignment="1">
      <alignment horizontal="right"/>
    </xf>
    <xf numFmtId="0" fontId="44" fillId="0" borderId="19" xfId="4" applyFont="1" applyBorder="1" applyAlignment="1">
      <alignment horizontal="right"/>
    </xf>
    <xf numFmtId="0" fontId="44" fillId="0" borderId="0" xfId="4" applyFont="1" applyAlignment="1">
      <alignment horizontal="right"/>
    </xf>
    <xf numFmtId="0" fontId="44" fillId="0" borderId="20" xfId="4" applyFont="1" applyBorder="1" applyAlignment="1">
      <alignment horizontal="right"/>
    </xf>
    <xf numFmtId="0" fontId="45" fillId="0" borderId="30" xfId="3" applyFont="1" applyBorder="1" applyAlignment="1">
      <alignment horizontal="right"/>
    </xf>
    <xf numFmtId="0" fontId="34" fillId="0" borderId="19" xfId="4" applyFont="1" applyBorder="1" applyAlignment="1">
      <alignment horizontal="right"/>
    </xf>
    <xf numFmtId="0" fontId="34" fillId="0" borderId="0" xfId="4" applyFont="1" applyAlignment="1">
      <alignment horizontal="right"/>
    </xf>
    <xf numFmtId="0" fontId="34" fillId="0" borderId="20" xfId="4" applyFont="1" applyBorder="1" applyAlignment="1">
      <alignment horizontal="right"/>
    </xf>
    <xf numFmtId="0" fontId="46" fillId="0" borderId="0" xfId="2" applyFont="1"/>
    <xf numFmtId="0" fontId="47" fillId="3" borderId="0" xfId="2" applyFont="1" applyFill="1" applyAlignment="1">
      <alignment vertical="center"/>
    </xf>
    <xf numFmtId="0" fontId="49" fillId="0" borderId="0" xfId="2" applyFont="1" applyAlignment="1">
      <alignment horizontal="center" vertical="center"/>
    </xf>
    <xf numFmtId="0" fontId="50" fillId="0" borderId="0" xfId="2" applyFont="1" applyAlignment="1">
      <alignment horizontal="center" vertical="center"/>
    </xf>
    <xf numFmtId="0" fontId="27" fillId="3" borderId="0" xfId="2" applyFont="1" applyFill="1" applyAlignment="1">
      <alignment vertical="center"/>
    </xf>
    <xf numFmtId="0" fontId="46" fillId="10" borderId="0" xfId="2" applyFont="1" applyFill="1" applyAlignment="1">
      <alignment horizontal="center" vertical="top" wrapText="1"/>
    </xf>
    <xf numFmtId="0" fontId="46" fillId="10" borderId="31" xfId="2" applyFont="1" applyFill="1" applyBorder="1" applyAlignment="1">
      <alignment vertical="top" wrapText="1"/>
    </xf>
    <xf numFmtId="0" fontId="46" fillId="10" borderId="34" xfId="2" applyFont="1" applyFill="1" applyBorder="1" applyAlignment="1">
      <alignment vertical="top" wrapText="1"/>
    </xf>
    <xf numFmtId="0" fontId="46" fillId="10" borderId="34" xfId="2" applyFont="1" applyFill="1" applyBorder="1" applyAlignment="1">
      <alignment vertical="center" wrapText="1"/>
    </xf>
    <xf numFmtId="0" fontId="52" fillId="10" borderId="36" xfId="2" applyFont="1" applyFill="1" applyBorder="1" applyAlignment="1">
      <alignment vertical="center" wrapText="1"/>
    </xf>
    <xf numFmtId="0" fontId="13" fillId="10" borderId="2" xfId="2" applyFill="1" applyBorder="1" applyAlignment="1">
      <alignment horizontal="left" vertical="top" wrapText="1"/>
    </xf>
    <xf numFmtId="0" fontId="56" fillId="0" borderId="0" xfId="5"/>
    <xf numFmtId="0" fontId="56" fillId="0" borderId="0" xfId="5" applyAlignment="1">
      <alignment horizontal="center" vertical="center"/>
    </xf>
    <xf numFmtId="0" fontId="57" fillId="0" borderId="0" xfId="5" applyFont="1"/>
    <xf numFmtId="0" fontId="58" fillId="0" borderId="0" xfId="5" applyFont="1" applyAlignment="1">
      <alignment textRotation="90" wrapText="1"/>
    </xf>
    <xf numFmtId="0" fontId="59" fillId="0" borderId="0" xfId="5" applyFont="1" applyAlignment="1">
      <alignment textRotation="90" wrapText="1"/>
    </xf>
    <xf numFmtId="0" fontId="57" fillId="0" borderId="0" xfId="5" applyFont="1" applyAlignment="1">
      <alignment horizontal="center" vertical="center"/>
    </xf>
    <xf numFmtId="0" fontId="60" fillId="15" borderId="43" xfId="5" applyFont="1" applyFill="1" applyBorder="1" applyAlignment="1">
      <alignment horizontal="center" vertical="center" wrapText="1"/>
    </xf>
    <xf numFmtId="0" fontId="60" fillId="15" borderId="43" xfId="5" applyFont="1" applyFill="1" applyBorder="1" applyAlignment="1">
      <alignment horizontal="center" vertical="center"/>
    </xf>
    <xf numFmtId="0" fontId="60" fillId="16" borderId="43" xfId="5" applyFont="1" applyFill="1" applyBorder="1" applyAlignment="1">
      <alignment horizontal="center" vertical="center"/>
    </xf>
    <xf numFmtId="0" fontId="60" fillId="16" borderId="43" xfId="5" applyFont="1" applyFill="1" applyBorder="1" applyAlignment="1">
      <alignment horizontal="center" vertical="center" wrapText="1"/>
    </xf>
    <xf numFmtId="0" fontId="60" fillId="19" borderId="43" xfId="5" applyFont="1" applyFill="1" applyBorder="1" applyAlignment="1">
      <alignment horizontal="center" vertical="center"/>
    </xf>
    <xf numFmtId="0" fontId="60" fillId="19" borderId="43" xfId="5" applyFont="1" applyFill="1" applyBorder="1" applyAlignment="1">
      <alignment horizontal="center" vertical="center" wrapText="1"/>
    </xf>
    <xf numFmtId="0" fontId="60" fillId="22" borderId="43" xfId="5" applyFont="1" applyFill="1" applyBorder="1" applyAlignment="1">
      <alignment horizontal="center" vertical="center"/>
    </xf>
    <xf numFmtId="0" fontId="60" fillId="22" borderId="43" xfId="5" applyFont="1" applyFill="1" applyBorder="1" applyAlignment="1">
      <alignment horizontal="center" vertical="center" wrapText="1"/>
    </xf>
    <xf numFmtId="0" fontId="62" fillId="0" borderId="0" xfId="5" applyFont="1"/>
    <xf numFmtId="0" fontId="62" fillId="0" borderId="0" xfId="5" applyFont="1" applyAlignment="1">
      <alignment horizontal="center" vertical="center"/>
    </xf>
    <xf numFmtId="0" fontId="63" fillId="0" borderId="0" xfId="5" applyFont="1"/>
    <xf numFmtId="0" fontId="64" fillId="0" borderId="0" xfId="5" applyFont="1" applyAlignment="1">
      <alignment textRotation="90" wrapText="1"/>
    </xf>
    <xf numFmtId="0" fontId="65" fillId="0" borderId="0" xfId="5" applyFont="1"/>
    <xf numFmtId="0" fontId="66" fillId="0" borderId="0" xfId="6" applyAlignment="1">
      <alignment horizontal="center" vertical="center"/>
    </xf>
    <xf numFmtId="0" fontId="66" fillId="0" borderId="0" xfId="6" applyAlignment="1">
      <alignment horizontal="left" vertical="center"/>
    </xf>
    <xf numFmtId="164" fontId="66" fillId="0" borderId="0" xfId="6" applyNumberFormat="1" applyAlignment="1">
      <alignment horizontal="center" vertical="center"/>
    </xf>
    <xf numFmtId="164" fontId="67" fillId="0" borderId="0" xfId="6" applyNumberFormat="1" applyFont="1" applyAlignment="1">
      <alignment horizontal="center" vertical="center"/>
    </xf>
    <xf numFmtId="0" fontId="68" fillId="0" borderId="0" xfId="6" applyFont="1" applyAlignment="1">
      <alignment horizontal="center" vertical="center"/>
    </xf>
    <xf numFmtId="0" fontId="66" fillId="24" borderId="0" xfId="6" applyFill="1" applyAlignment="1">
      <alignment vertical="center"/>
    </xf>
    <xf numFmtId="0" fontId="71" fillId="27" borderId="0" xfId="6" applyFont="1" applyFill="1" applyAlignment="1">
      <alignment vertical="center"/>
    </xf>
    <xf numFmtId="0" fontId="66" fillId="28" borderId="0" xfId="6" applyFill="1" applyAlignment="1">
      <alignment horizontal="left" vertical="center"/>
    </xf>
    <xf numFmtId="0" fontId="66" fillId="28" borderId="0" xfId="6" applyFill="1" applyAlignment="1">
      <alignment horizontal="center" vertical="center"/>
    </xf>
    <xf numFmtId="164" fontId="72" fillId="29" borderId="0" xfId="6" applyNumberFormat="1" applyFont="1" applyFill="1" applyAlignment="1">
      <alignment horizontal="center" vertical="center"/>
    </xf>
    <xf numFmtId="0" fontId="67" fillId="0" borderId="0" xfId="6" applyFont="1" applyAlignment="1">
      <alignment horizontal="center" vertical="center"/>
    </xf>
    <xf numFmtId="0" fontId="67" fillId="28" borderId="0" xfId="6" applyFont="1" applyFill="1" applyAlignment="1">
      <alignment horizontal="center" vertical="center"/>
    </xf>
    <xf numFmtId="0" fontId="68" fillId="28" borderId="0" xfId="6" applyFont="1" applyFill="1" applyAlignment="1">
      <alignment horizontal="center" vertical="center"/>
    </xf>
    <xf numFmtId="0" fontId="73" fillId="28" borderId="0" xfId="6" applyFont="1" applyFill="1" applyAlignment="1">
      <alignment horizontal="left" vertical="center"/>
    </xf>
    <xf numFmtId="0" fontId="67" fillId="0" borderId="0" xfId="6" applyFont="1" applyAlignment="1">
      <alignment horizontal="left" vertical="center"/>
    </xf>
    <xf numFmtId="0" fontId="68" fillId="30" borderId="0" xfId="6" applyFont="1" applyFill="1" applyAlignment="1">
      <alignment horizontal="center" vertical="center"/>
    </xf>
    <xf numFmtId="164" fontId="67" fillId="20" borderId="0" xfId="6" applyNumberFormat="1" applyFont="1" applyFill="1" applyAlignment="1">
      <alignment horizontal="center" vertical="center"/>
    </xf>
    <xf numFmtId="0" fontId="67" fillId="20" borderId="0" xfId="6" applyFont="1" applyFill="1" applyAlignment="1">
      <alignment horizontal="center" vertical="center"/>
    </xf>
    <xf numFmtId="164" fontId="66" fillId="31" borderId="0" xfId="6" applyNumberFormat="1" applyFill="1" applyAlignment="1">
      <alignment horizontal="center" vertical="center"/>
    </xf>
    <xf numFmtId="0" fontId="67" fillId="31" borderId="0" xfId="6" applyFont="1" applyFill="1" applyAlignment="1">
      <alignment horizontal="center" vertical="center"/>
    </xf>
    <xf numFmtId="0" fontId="69" fillId="32" borderId="0" xfId="6" applyFont="1" applyFill="1" applyAlignment="1">
      <alignment vertical="center"/>
    </xf>
    <xf numFmtId="0" fontId="68" fillId="33" borderId="0" xfId="6" applyFont="1" applyFill="1" applyAlignment="1">
      <alignment horizontal="center" vertical="center"/>
    </xf>
    <xf numFmtId="164" fontId="66" fillId="23" borderId="0" xfId="6" applyNumberFormat="1" applyFill="1" applyAlignment="1">
      <alignment horizontal="center" vertical="center"/>
    </xf>
    <xf numFmtId="0" fontId="67" fillId="23" borderId="0" xfId="6" applyFont="1" applyFill="1" applyAlignment="1">
      <alignment horizontal="center" vertical="center"/>
    </xf>
    <xf numFmtId="164" fontId="66" fillId="20" borderId="0" xfId="6" applyNumberFormat="1" applyFill="1" applyAlignment="1">
      <alignment horizontal="center" vertical="center"/>
    </xf>
    <xf numFmtId="164" fontId="74" fillId="0" borderId="0" xfId="6" applyNumberFormat="1" applyFont="1" applyAlignment="1">
      <alignment horizontal="center" vertical="center"/>
    </xf>
    <xf numFmtId="0" fontId="66" fillId="29" borderId="0" xfId="6" applyFill="1" applyAlignment="1">
      <alignment vertical="center"/>
    </xf>
    <xf numFmtId="0" fontId="73" fillId="28" borderId="0" xfId="6" applyFont="1" applyFill="1" applyAlignment="1">
      <alignment horizontal="left" vertical="center" wrapText="1"/>
    </xf>
    <xf numFmtId="0" fontId="75" fillId="0" borderId="0" xfId="6" applyFont="1" applyAlignment="1">
      <alignment horizontal="center" vertical="center"/>
    </xf>
    <xf numFmtId="0" fontId="75" fillId="34" borderId="0" xfId="6" applyFont="1" applyFill="1" applyAlignment="1">
      <alignment vertical="center"/>
    </xf>
    <xf numFmtId="0" fontId="75" fillId="34" borderId="0" xfId="6" applyFont="1" applyFill="1" applyAlignment="1">
      <alignment horizontal="center" vertical="center"/>
    </xf>
    <xf numFmtId="164" fontId="75" fillId="33" borderId="0" xfId="6" applyNumberFormat="1" applyFont="1" applyFill="1" applyAlignment="1">
      <alignment horizontal="center" vertical="center"/>
    </xf>
    <xf numFmtId="164" fontId="71" fillId="33" borderId="0" xfId="6" applyNumberFormat="1" applyFont="1" applyFill="1" applyAlignment="1">
      <alignment horizontal="center" vertical="center"/>
    </xf>
    <xf numFmtId="0" fontId="71" fillId="33" borderId="0" xfId="6" applyFont="1" applyFill="1" applyAlignment="1">
      <alignment horizontal="center" vertical="center"/>
    </xf>
    <xf numFmtId="164" fontId="71" fillId="35" borderId="0" xfId="6" applyNumberFormat="1" applyFont="1" applyFill="1" applyAlignment="1">
      <alignment horizontal="center" vertical="center"/>
    </xf>
    <xf numFmtId="164" fontId="76" fillId="35" borderId="0" xfId="6" applyNumberFormat="1" applyFont="1" applyFill="1" applyAlignment="1">
      <alignment horizontal="center" vertical="center"/>
    </xf>
    <xf numFmtId="164" fontId="71" fillId="36" borderId="0" xfId="6" applyNumberFormat="1" applyFont="1" applyFill="1" applyAlignment="1">
      <alignment horizontal="center" vertical="center"/>
    </xf>
    <xf numFmtId="0" fontId="71" fillId="36" borderId="0" xfId="6" applyFont="1" applyFill="1" applyAlignment="1">
      <alignment horizontal="center" vertical="center"/>
    </xf>
    <xf numFmtId="0" fontId="69" fillId="0" borderId="0" xfId="6" applyFont="1" applyAlignment="1">
      <alignment horizontal="center" vertical="center"/>
    </xf>
    <xf numFmtId="164" fontId="70" fillId="26" borderId="0" xfId="6" applyNumberFormat="1" applyFont="1" applyFill="1" applyAlignment="1">
      <alignment horizontal="center" vertical="center"/>
    </xf>
    <xf numFmtId="0" fontId="70" fillId="26" borderId="0" xfId="6" applyFont="1" applyFill="1" applyAlignment="1">
      <alignment horizontal="center" vertical="center"/>
    </xf>
    <xf numFmtId="164" fontId="70" fillId="26" borderId="0" xfId="6" applyNumberFormat="1" applyFont="1" applyFill="1" applyAlignment="1">
      <alignment vertical="center"/>
    </xf>
    <xf numFmtId="0" fontId="70" fillId="26" borderId="0" xfId="6" applyFont="1" applyFill="1" applyAlignment="1">
      <alignment vertical="center"/>
    </xf>
    <xf numFmtId="0" fontId="77" fillId="0" borderId="0" xfId="6" applyFont="1" applyAlignment="1">
      <alignment horizontal="center" vertical="center"/>
    </xf>
    <xf numFmtId="0" fontId="75" fillId="27" borderId="0" xfId="6" applyFont="1" applyFill="1" applyAlignment="1">
      <alignment vertical="center"/>
    </xf>
    <xf numFmtId="0" fontId="79" fillId="28" borderId="0" xfId="6" applyFont="1" applyFill="1" applyAlignment="1">
      <alignment horizontal="left" vertical="center"/>
    </xf>
    <xf numFmtId="0" fontId="81" fillId="28" borderId="0" xfId="6" applyFont="1" applyFill="1" applyAlignment="1">
      <alignment horizontal="center" vertical="center"/>
    </xf>
    <xf numFmtId="0" fontId="69" fillId="28" borderId="0" xfId="6" applyFont="1" applyFill="1" applyAlignment="1">
      <alignment horizontal="center" vertical="center" textRotation="90"/>
    </xf>
    <xf numFmtId="0" fontId="69" fillId="24" borderId="0" xfId="6" applyFont="1" applyFill="1" applyAlignment="1">
      <alignment vertical="center" textRotation="90"/>
    </xf>
    <xf numFmtId="0" fontId="73" fillId="28" borderId="0" xfId="6" applyFont="1" applyFill="1" applyAlignment="1">
      <alignment horizontal="center" vertical="center"/>
    </xf>
    <xf numFmtId="0" fontId="71" fillId="34" borderId="0" xfId="6" applyFont="1" applyFill="1" applyAlignment="1">
      <alignment vertical="center"/>
    </xf>
    <xf numFmtId="0" fontId="71" fillId="34" borderId="0" xfId="6" applyFont="1" applyFill="1" applyAlignment="1">
      <alignment horizontal="center" vertical="center"/>
    </xf>
    <xf numFmtId="0" fontId="75" fillId="33" borderId="0" xfId="6" applyFont="1" applyFill="1" applyAlignment="1">
      <alignment horizontal="center" vertical="center"/>
    </xf>
    <xf numFmtId="164" fontId="75" fillId="35" borderId="0" xfId="6" applyNumberFormat="1" applyFont="1" applyFill="1" applyAlignment="1">
      <alignment horizontal="center" vertical="center"/>
    </xf>
    <xf numFmtId="164" fontId="82" fillId="35" borderId="0" xfId="6" applyNumberFormat="1" applyFont="1" applyFill="1" applyAlignment="1">
      <alignment horizontal="center" vertical="center"/>
    </xf>
    <xf numFmtId="164" fontId="75" fillId="36" borderId="0" xfId="6" applyNumberFormat="1" applyFont="1" applyFill="1" applyAlignment="1">
      <alignment horizontal="center" vertical="center"/>
    </xf>
    <xf numFmtId="0" fontId="75" fillId="36" borderId="0" xfId="6" applyFont="1" applyFill="1" applyAlignment="1">
      <alignment horizontal="center" vertical="center"/>
    </xf>
    <xf numFmtId="164" fontId="69" fillId="26" borderId="0" xfId="6" applyNumberFormat="1" applyFont="1" applyFill="1" applyAlignment="1">
      <alignment horizontal="center" vertical="center"/>
    </xf>
    <xf numFmtId="0" fontId="69" fillId="26" borderId="0" xfId="6" applyFont="1" applyFill="1" applyAlignment="1">
      <alignment horizontal="center" vertical="center"/>
    </xf>
    <xf numFmtId="164" fontId="69" fillId="26" borderId="0" xfId="6" applyNumberFormat="1" applyFont="1" applyFill="1" applyAlignment="1">
      <alignment vertical="center"/>
    </xf>
    <xf numFmtId="0" fontId="69" fillId="26" borderId="0" xfId="6" applyFont="1" applyFill="1" applyAlignment="1">
      <alignment vertical="center"/>
    </xf>
    <xf numFmtId="0" fontId="79" fillId="28" borderId="0" xfId="6" applyFont="1" applyFill="1" applyAlignment="1">
      <alignment horizontal="center" vertical="center"/>
    </xf>
    <xf numFmtId="0" fontId="66" fillId="32" borderId="0" xfId="6" applyFill="1" applyAlignment="1">
      <alignment vertical="center"/>
    </xf>
    <xf numFmtId="0" fontId="68" fillId="38" borderId="0" xfId="6" applyFont="1" applyFill="1" applyAlignment="1">
      <alignment horizontal="center" vertical="center"/>
    </xf>
    <xf numFmtId="0" fontId="84" fillId="28" borderId="0" xfId="6" applyFont="1" applyFill="1" applyAlignment="1">
      <alignment horizontal="left" vertical="center"/>
    </xf>
    <xf numFmtId="0" fontId="73" fillId="0" borderId="0" xfId="6" applyFont="1" applyAlignment="1">
      <alignment horizontal="left" vertical="center"/>
    </xf>
    <xf numFmtId="0" fontId="73" fillId="0" borderId="0" xfId="6" applyFont="1" applyAlignment="1">
      <alignment horizontal="center" vertical="center"/>
    </xf>
    <xf numFmtId="0" fontId="73" fillId="39" borderId="0" xfId="6" applyFont="1" applyFill="1" applyAlignment="1">
      <alignment horizontal="left" vertical="center"/>
    </xf>
    <xf numFmtId="0" fontId="73" fillId="39" borderId="0" xfId="6" applyFont="1" applyFill="1" applyAlignment="1">
      <alignment horizontal="center" vertical="center"/>
    </xf>
    <xf numFmtId="164" fontId="86" fillId="20" borderId="0" xfId="6" applyNumberFormat="1" applyFont="1" applyFill="1" applyAlignment="1">
      <alignment horizontal="center" vertical="center"/>
    </xf>
    <xf numFmtId="0" fontId="86" fillId="20" borderId="0" xfId="6" applyFont="1" applyFill="1" applyAlignment="1">
      <alignment horizontal="center" vertical="center"/>
    </xf>
    <xf numFmtId="164" fontId="74" fillId="20" borderId="0" xfId="6" applyNumberFormat="1" applyFont="1" applyFill="1" applyAlignment="1">
      <alignment horizontal="center" vertical="center"/>
    </xf>
    <xf numFmtId="0" fontId="79" fillId="0" borderId="0" xfId="6" applyFont="1" applyAlignment="1">
      <alignment horizontal="center" vertical="center"/>
    </xf>
    <xf numFmtId="0" fontId="79" fillId="39" borderId="0" xfId="6" applyFont="1" applyFill="1" applyAlignment="1">
      <alignment horizontal="center" vertical="center"/>
    </xf>
    <xf numFmtId="0" fontId="79" fillId="0" borderId="0" xfId="6" applyFont="1" applyAlignment="1">
      <alignment horizontal="left" vertical="center"/>
    </xf>
    <xf numFmtId="0" fontId="87" fillId="0" borderId="0" xfId="6" applyFont="1" applyAlignment="1">
      <alignment horizontal="center" vertical="center"/>
    </xf>
    <xf numFmtId="0" fontId="85" fillId="34" borderId="0" xfId="6" applyFont="1" applyFill="1" applyAlignment="1">
      <alignment vertical="center"/>
    </xf>
    <xf numFmtId="0" fontId="85" fillId="34" borderId="0" xfId="6" applyFont="1" applyFill="1" applyAlignment="1">
      <alignment horizontal="center" vertical="center"/>
    </xf>
    <xf numFmtId="164" fontId="87" fillId="33" borderId="0" xfId="6" applyNumberFormat="1" applyFont="1" applyFill="1" applyAlignment="1">
      <alignment horizontal="center" vertical="center"/>
    </xf>
    <xf numFmtId="0" fontId="87" fillId="33" borderId="0" xfId="6" applyFont="1" applyFill="1" applyAlignment="1">
      <alignment horizontal="center" vertical="center"/>
    </xf>
    <xf numFmtId="164" fontId="87" fillId="35" borderId="0" xfId="6" applyNumberFormat="1" applyFont="1" applyFill="1" applyAlignment="1">
      <alignment horizontal="center" vertical="center"/>
    </xf>
    <xf numFmtId="164" fontId="88" fillId="35" borderId="0" xfId="6" applyNumberFormat="1" applyFont="1" applyFill="1" applyAlignment="1">
      <alignment horizontal="center" vertical="center"/>
    </xf>
    <xf numFmtId="164" fontId="87" fillId="36" borderId="0" xfId="6" applyNumberFormat="1" applyFont="1" applyFill="1" applyAlignment="1">
      <alignment horizontal="center" vertical="center"/>
    </xf>
    <xf numFmtId="0" fontId="87" fillId="36" borderId="0" xfId="6" applyFont="1" applyFill="1" applyAlignment="1">
      <alignment horizontal="center" vertical="center"/>
    </xf>
    <xf numFmtId="0" fontId="68" fillId="40" borderId="0" xfId="6" applyFont="1" applyFill="1" applyAlignment="1">
      <alignment horizontal="center" vertical="center"/>
    </xf>
    <xf numFmtId="0" fontId="71" fillId="34" borderId="0" xfId="6" applyFont="1" applyFill="1" applyAlignment="1">
      <alignment horizontal="left" vertical="center"/>
    </xf>
    <xf numFmtId="164" fontId="75" fillId="26" borderId="0" xfId="6" applyNumberFormat="1" applyFont="1" applyFill="1" applyAlignment="1">
      <alignment horizontal="center" vertical="center"/>
    </xf>
    <xf numFmtId="0" fontId="75" fillId="26" borderId="0" xfId="6" applyFont="1" applyFill="1" applyAlignment="1">
      <alignment horizontal="center" vertical="center"/>
    </xf>
    <xf numFmtId="0" fontId="81" fillId="28" borderId="0" xfId="6" applyFont="1" applyFill="1" applyAlignment="1">
      <alignment horizontal="left" vertical="center"/>
    </xf>
    <xf numFmtId="164" fontId="71" fillId="26" borderId="0" xfId="6" applyNumberFormat="1" applyFont="1" applyFill="1" applyAlignment="1">
      <alignment horizontal="center" vertical="center"/>
    </xf>
    <xf numFmtId="0" fontId="71" fillId="26" borderId="0" xfId="6" applyFont="1" applyFill="1" applyAlignment="1">
      <alignment horizontal="center" vertical="center"/>
    </xf>
    <xf numFmtId="164" fontId="67" fillId="23" borderId="0" xfId="6" applyNumberFormat="1" applyFont="1" applyFill="1" applyAlignment="1">
      <alignment horizontal="center" vertical="center"/>
    </xf>
    <xf numFmtId="164" fontId="75" fillId="26" borderId="0" xfId="6" applyNumberFormat="1" applyFont="1" applyFill="1"/>
    <xf numFmtId="0" fontId="75" fillId="26" borderId="0" xfId="6" applyFont="1" applyFill="1"/>
    <xf numFmtId="0" fontId="91" fillId="0" borderId="22" xfId="7" applyFont="1" applyBorder="1" applyAlignment="1">
      <alignment horizontal="left" vertical="top"/>
    </xf>
    <xf numFmtId="0" fontId="91" fillId="0" borderId="44" xfId="7" applyFont="1" applyBorder="1" applyAlignment="1">
      <alignment horizontal="left" vertical="top"/>
    </xf>
    <xf numFmtId="0" fontId="92" fillId="0" borderId="45" xfId="7" applyFont="1" applyBorder="1" applyAlignment="1">
      <alignment horizontal="center" vertical="top"/>
    </xf>
    <xf numFmtId="0" fontId="91" fillId="0" borderId="0" xfId="7" applyFont="1" applyAlignment="1">
      <alignment horizontal="left" vertical="top"/>
    </xf>
    <xf numFmtId="0" fontId="91" fillId="0" borderId="46" xfId="7" applyFont="1" applyBorder="1" applyAlignment="1">
      <alignment horizontal="left" vertical="top"/>
    </xf>
    <xf numFmtId="0" fontId="92" fillId="0" borderId="43" xfId="7" applyFont="1" applyBorder="1" applyAlignment="1">
      <alignment horizontal="center" vertical="top"/>
    </xf>
    <xf numFmtId="0" fontId="91" fillId="0" borderId="46" xfId="7" applyFont="1" applyBorder="1" applyAlignment="1">
      <alignment horizontal="center" vertical="top"/>
    </xf>
    <xf numFmtId="0" fontId="91" fillId="0" borderId="48" xfId="7" applyFont="1" applyBorder="1" applyAlignment="1">
      <alignment horizontal="center" vertical="top"/>
    </xf>
    <xf numFmtId="0" fontId="91" fillId="0" borderId="49" xfId="7" applyFont="1" applyBorder="1" applyAlignment="1">
      <alignment horizontal="center" vertical="top"/>
    </xf>
    <xf numFmtId="0" fontId="94" fillId="0" borderId="49" xfId="7" applyFont="1" applyBorder="1" applyAlignment="1">
      <alignment horizontal="center" vertical="top"/>
    </xf>
    <xf numFmtId="0" fontId="95" fillId="20" borderId="50" xfId="7" applyFont="1" applyFill="1" applyBorder="1" applyAlignment="1">
      <alignment horizontal="center"/>
    </xf>
    <xf numFmtId="0" fontId="91" fillId="0" borderId="0" xfId="7" applyFont="1" applyAlignment="1">
      <alignment horizontal="left"/>
    </xf>
    <xf numFmtId="0" fontId="91" fillId="0" borderId="48" xfId="7" applyFont="1" applyBorder="1" applyAlignment="1">
      <alignment horizontal="left" vertical="top"/>
    </xf>
    <xf numFmtId="0" fontId="91" fillId="0" borderId="49" xfId="7" applyFont="1" applyBorder="1" applyAlignment="1">
      <alignment horizontal="left" vertical="top"/>
    </xf>
    <xf numFmtId="0" fontId="91" fillId="0" borderId="0" xfId="7" applyFont="1" applyAlignment="1">
      <alignment horizontal="center" vertical="top"/>
    </xf>
    <xf numFmtId="0" fontId="95" fillId="20" borderId="49" xfId="7" applyFont="1" applyFill="1" applyBorder="1" applyAlignment="1">
      <alignment horizontal="center"/>
    </xf>
    <xf numFmtId="0" fontId="91" fillId="0" borderId="51" xfId="7" applyFont="1" applyBorder="1" applyAlignment="1">
      <alignment horizontal="center" vertical="top"/>
    </xf>
    <xf numFmtId="0" fontId="91" fillId="0" borderId="52" xfId="7" applyFont="1" applyBorder="1" applyAlignment="1">
      <alignment horizontal="center" vertical="top"/>
    </xf>
    <xf numFmtId="0" fontId="38" fillId="0" borderId="52" xfId="7" applyFont="1" applyBorder="1"/>
    <xf numFmtId="0" fontId="92" fillId="0" borderId="52" xfId="7" applyFont="1" applyBorder="1"/>
    <xf numFmtId="0" fontId="91" fillId="0" borderId="53" xfId="7" applyFont="1" applyBorder="1" applyAlignment="1">
      <alignment horizontal="center" vertical="top"/>
    </xf>
    <xf numFmtId="0" fontId="13" fillId="0" borderId="0" xfId="2" applyAlignment="1">
      <alignment horizontal="left" vertical="top"/>
    </xf>
    <xf numFmtId="20" fontId="13" fillId="0" borderId="0" xfId="2" applyNumberFormat="1" applyAlignment="1">
      <alignment horizontal="left" vertical="top"/>
    </xf>
    <xf numFmtId="14" fontId="13" fillId="0" borderId="0" xfId="2" applyNumberFormat="1" applyAlignment="1">
      <alignment horizontal="left" vertical="top"/>
    </xf>
    <xf numFmtId="20" fontId="100" fillId="0" borderId="0" xfId="2" applyNumberFormat="1" applyFont="1" applyAlignment="1">
      <alignment horizontal="left" vertical="top"/>
    </xf>
    <xf numFmtId="0" fontId="100" fillId="0" borderId="0" xfId="2" applyFont="1" applyAlignment="1">
      <alignment horizontal="left" vertical="top"/>
    </xf>
    <xf numFmtId="0" fontId="101" fillId="0" borderId="0" xfId="2" applyFont="1" applyAlignment="1">
      <alignment horizontal="left" vertical="top"/>
    </xf>
    <xf numFmtId="0" fontId="27" fillId="0" borderId="54" xfId="2" applyFont="1" applyBorder="1" applyAlignment="1">
      <alignment horizontal="left" vertical="top"/>
    </xf>
    <xf numFmtId="0" fontId="102" fillId="0" borderId="54" xfId="3" applyFont="1" applyBorder="1" applyAlignment="1">
      <alignment horizontal="left" vertical="top"/>
    </xf>
    <xf numFmtId="0" fontId="27" fillId="0" borderId="55" xfId="2" applyFont="1" applyBorder="1" applyAlignment="1">
      <alignment horizontal="left" vertical="top"/>
    </xf>
    <xf numFmtId="0" fontId="27" fillId="0" borderId="56" xfId="2" applyFont="1" applyBorder="1" applyAlignment="1">
      <alignment horizontal="left" vertical="top"/>
    </xf>
    <xf numFmtId="0" fontId="103" fillId="0" borderId="56" xfId="2" applyFont="1" applyBorder="1" applyAlignment="1">
      <alignment horizontal="left" vertical="top"/>
    </xf>
    <xf numFmtId="0" fontId="27" fillId="0" borderId="57" xfId="2" applyFont="1" applyBorder="1" applyAlignment="1">
      <alignment horizontal="left" vertical="top"/>
    </xf>
    <xf numFmtId="0" fontId="27" fillId="0" borderId="0" xfId="2" applyFont="1" applyAlignment="1">
      <alignment horizontal="left" vertical="top"/>
    </xf>
    <xf numFmtId="0" fontId="104" fillId="0" borderId="55" xfId="2" applyFont="1" applyBorder="1"/>
    <xf numFmtId="0" fontId="103" fillId="0" borderId="55" xfId="2" applyFont="1" applyBorder="1" applyAlignment="1">
      <alignment horizontal="left" vertical="top"/>
    </xf>
    <xf numFmtId="0" fontId="27" fillId="0" borderId="58" xfId="2" applyFont="1" applyBorder="1" applyAlignment="1">
      <alignment horizontal="left" vertical="top"/>
    </xf>
    <xf numFmtId="0" fontId="27" fillId="0" borderId="59" xfId="2" applyFont="1" applyBorder="1" applyAlignment="1">
      <alignment horizontal="left" vertical="top"/>
    </xf>
    <xf numFmtId="0" fontId="13" fillId="0" borderId="0" xfId="2" applyAlignment="1">
      <alignment vertical="center" wrapText="1"/>
    </xf>
    <xf numFmtId="0" fontId="27" fillId="0" borderId="60" xfId="2" applyFont="1" applyBorder="1" applyAlignment="1">
      <alignment horizontal="left" vertical="top"/>
    </xf>
    <xf numFmtId="0" fontId="27" fillId="0" borderId="61" xfId="2" applyFont="1" applyBorder="1" applyAlignment="1">
      <alignment horizontal="left" vertical="top"/>
    </xf>
    <xf numFmtId="0" fontId="28" fillId="0" borderId="61" xfId="2" applyFont="1" applyBorder="1" applyAlignment="1">
      <alignment horizontal="left" vertical="top"/>
    </xf>
    <xf numFmtId="0" fontId="15" fillId="0" borderId="60" xfId="3" applyBorder="1" applyAlignment="1">
      <alignment horizontal="left" vertical="top"/>
    </xf>
    <xf numFmtId="0" fontId="103" fillId="0" borderId="58" xfId="2" applyFont="1" applyBorder="1" applyAlignment="1">
      <alignment horizontal="left" vertical="top"/>
    </xf>
    <xf numFmtId="0" fontId="103" fillId="0" borderId="61" xfId="2" applyFont="1" applyBorder="1" applyAlignment="1">
      <alignment horizontal="left" vertical="top"/>
    </xf>
    <xf numFmtId="0" fontId="102" fillId="0" borderId="60" xfId="3" applyFont="1" applyBorder="1" applyAlignment="1">
      <alignment horizontal="left" vertical="top"/>
    </xf>
    <xf numFmtId="0" fontId="102" fillId="0" borderId="0" xfId="3" applyFont="1" applyBorder="1" applyAlignment="1">
      <alignment horizontal="left" vertical="top"/>
    </xf>
    <xf numFmtId="0" fontId="103" fillId="0" borderId="0" xfId="2" applyFont="1" applyAlignment="1">
      <alignment horizontal="left" vertical="top"/>
    </xf>
    <xf numFmtId="0" fontId="28" fillId="0" borderId="56" xfId="2" applyFont="1" applyBorder="1"/>
    <xf numFmtId="0" fontId="105" fillId="0" borderId="55" xfId="2" applyFont="1" applyBorder="1"/>
    <xf numFmtId="0" fontId="27" fillId="0" borderId="0" xfId="2" applyFont="1"/>
    <xf numFmtId="0" fontId="27" fillId="0" borderId="55" xfId="2" applyFont="1" applyBorder="1" applyAlignment="1">
      <alignment vertical="center"/>
    </xf>
    <xf numFmtId="0" fontId="106" fillId="0" borderId="55" xfId="2" applyFont="1" applyBorder="1"/>
    <xf numFmtId="0" fontId="103" fillId="0" borderId="57" xfId="2" applyFont="1" applyBorder="1" applyAlignment="1">
      <alignment horizontal="left" vertical="top"/>
    </xf>
    <xf numFmtId="0" fontId="102" fillId="0" borderId="59" xfId="3" applyFont="1" applyBorder="1" applyAlignment="1">
      <alignment horizontal="left" vertical="top"/>
    </xf>
    <xf numFmtId="0" fontId="13" fillId="0" borderId="43" xfId="2" applyBorder="1" applyAlignment="1">
      <alignment horizontal="left" vertical="top"/>
    </xf>
    <xf numFmtId="0" fontId="107" fillId="20" borderId="43" xfId="2" applyFont="1" applyFill="1" applyBorder="1" applyAlignment="1">
      <alignment horizontal="left" vertical="top"/>
    </xf>
    <xf numFmtId="0" fontId="15" fillId="0" borderId="0" xfId="3" applyAlignment="1">
      <alignment horizontal="left" vertical="top"/>
    </xf>
    <xf numFmtId="0" fontId="105" fillId="0" borderId="58" xfId="2" applyFont="1" applyBorder="1"/>
    <xf numFmtId="0" fontId="110" fillId="0" borderId="62" xfId="2" applyFont="1" applyBorder="1" applyAlignment="1">
      <alignment horizontal="left" vertical="top"/>
    </xf>
    <xf numFmtId="0" fontId="110" fillId="0" borderId="63" xfId="2" applyFont="1" applyBorder="1" applyAlignment="1">
      <alignment horizontal="left" vertical="top"/>
    </xf>
    <xf numFmtId="0" fontId="110" fillId="0" borderId="64" xfId="2" applyFont="1" applyBorder="1" applyAlignment="1">
      <alignment horizontal="left" vertical="top"/>
    </xf>
    <xf numFmtId="0" fontId="13" fillId="0" borderId="45" xfId="2" applyBorder="1"/>
    <xf numFmtId="0" fontId="13" fillId="0" borderId="43" xfId="2" applyBorder="1"/>
    <xf numFmtId="0" fontId="13" fillId="0" borderId="66" xfId="2" applyBorder="1"/>
    <xf numFmtId="0" fontId="13" fillId="0" borderId="67" xfId="2" applyBorder="1"/>
    <xf numFmtId="0" fontId="13" fillId="0" borderId="68" xfId="2" applyBorder="1"/>
    <xf numFmtId="0" fontId="13" fillId="0" borderId="69" xfId="2" applyBorder="1"/>
    <xf numFmtId="0" fontId="107" fillId="42" borderId="70" xfId="2" applyFont="1" applyFill="1" applyBorder="1"/>
    <xf numFmtId="0" fontId="107" fillId="42" borderId="71" xfId="2" applyFont="1" applyFill="1" applyBorder="1"/>
    <xf numFmtId="0" fontId="107" fillId="42" borderId="72" xfId="2" applyFont="1" applyFill="1" applyBorder="1"/>
    <xf numFmtId="0" fontId="13" fillId="0" borderId="73" xfId="2" applyBorder="1"/>
    <xf numFmtId="0" fontId="13" fillId="0" borderId="74" xfId="2" applyBorder="1"/>
    <xf numFmtId="0" fontId="13" fillId="0" borderId="75" xfId="2" applyBorder="1"/>
    <xf numFmtId="0" fontId="13" fillId="0" borderId="76" xfId="2" applyBorder="1"/>
    <xf numFmtId="0" fontId="13" fillId="0" borderId="77" xfId="2" applyBorder="1"/>
    <xf numFmtId="0" fontId="13" fillId="0" borderId="78" xfId="2" applyBorder="1"/>
    <xf numFmtId="0" fontId="13" fillId="0" borderId="79" xfId="2" applyBorder="1"/>
    <xf numFmtId="0" fontId="13" fillId="0" borderId="80" xfId="2" applyBorder="1"/>
    <xf numFmtId="0" fontId="13" fillId="0" borderId="81" xfId="2" applyBorder="1"/>
    <xf numFmtId="0" fontId="17" fillId="20" borderId="43" xfId="2" applyFont="1" applyFill="1" applyBorder="1"/>
    <xf numFmtId="0" fontId="107" fillId="20" borderId="66" xfId="2" applyFont="1" applyFill="1" applyBorder="1"/>
    <xf numFmtId="0" fontId="112" fillId="0" borderId="0" xfId="2" applyFont="1"/>
    <xf numFmtId="0" fontId="13" fillId="0" borderId="82" xfId="2" applyBorder="1"/>
    <xf numFmtId="0" fontId="113" fillId="0" borderId="45" xfId="2" applyFont="1" applyBorder="1" applyAlignment="1">
      <alignment horizontal="left" vertical="top"/>
    </xf>
    <xf numFmtId="0" fontId="107" fillId="14" borderId="45" xfId="2" applyFont="1" applyFill="1" applyBorder="1"/>
    <xf numFmtId="0" fontId="107" fillId="14" borderId="82" xfId="2" applyFont="1" applyFill="1" applyBorder="1"/>
    <xf numFmtId="0" fontId="113" fillId="0" borderId="43" xfId="2" applyFont="1" applyBorder="1" applyAlignment="1">
      <alignment horizontal="left" vertical="top"/>
    </xf>
    <xf numFmtId="0" fontId="13" fillId="6" borderId="45" xfId="2" applyFill="1" applyBorder="1"/>
    <xf numFmtId="0" fontId="13" fillId="6" borderId="82" xfId="2" applyFill="1" applyBorder="1"/>
    <xf numFmtId="0" fontId="107" fillId="42" borderId="45" xfId="2" applyFont="1" applyFill="1" applyBorder="1" applyAlignment="1">
      <alignment horizontal="center"/>
    </xf>
    <xf numFmtId="0" fontId="107" fillId="42" borderId="82" xfId="2" applyFont="1" applyFill="1" applyBorder="1" applyAlignment="1">
      <alignment horizontal="center"/>
    </xf>
    <xf numFmtId="0" fontId="107" fillId="14" borderId="45" xfId="2" quotePrefix="1" applyFont="1" applyFill="1" applyBorder="1"/>
    <xf numFmtId="0" fontId="107" fillId="14" borderId="82" xfId="2" quotePrefix="1" applyFont="1" applyFill="1" applyBorder="1"/>
    <xf numFmtId="0" fontId="113" fillId="0" borderId="0" xfId="2" applyFont="1" applyAlignment="1">
      <alignment horizontal="left" vertical="top"/>
    </xf>
    <xf numFmtId="0" fontId="107" fillId="42" borderId="82" xfId="2" applyFont="1" applyFill="1" applyBorder="1" applyAlignment="1">
      <alignment horizontal="left"/>
    </xf>
    <xf numFmtId="0" fontId="13" fillId="0" borderId="0" xfId="2" applyAlignment="1">
      <alignment horizontal="left" vertical="center" indent="12"/>
    </xf>
    <xf numFmtId="0" fontId="13" fillId="0" borderId="0" xfId="2" applyAlignment="1">
      <alignment horizontal="left" vertical="center" indent="1"/>
    </xf>
    <xf numFmtId="0" fontId="13" fillId="6" borderId="45" xfId="2" quotePrefix="1" applyFill="1" applyBorder="1"/>
    <xf numFmtId="0" fontId="13" fillId="6" borderId="82" xfId="2" quotePrefix="1" applyFill="1" applyBorder="1"/>
    <xf numFmtId="0" fontId="13" fillId="0" borderId="45" xfId="2" quotePrefix="1" applyBorder="1"/>
    <xf numFmtId="0" fontId="13" fillId="0" borderId="82" xfId="2" quotePrefix="1" applyBorder="1"/>
    <xf numFmtId="0" fontId="13" fillId="43" borderId="82" xfId="2" applyFill="1" applyBorder="1"/>
    <xf numFmtId="0" fontId="13" fillId="43" borderId="45" xfId="2" applyFill="1" applyBorder="1"/>
    <xf numFmtId="0" fontId="13" fillId="43" borderId="83" xfId="2" applyFill="1" applyBorder="1"/>
    <xf numFmtId="0" fontId="13" fillId="43" borderId="43" xfId="2" applyFill="1" applyBorder="1"/>
    <xf numFmtId="0" fontId="13" fillId="0" borderId="83" xfId="2" applyBorder="1"/>
    <xf numFmtId="0" fontId="13" fillId="0" borderId="0" xfId="2" applyAlignment="1">
      <alignment vertical="center" readingOrder="1"/>
    </xf>
    <xf numFmtId="0" fontId="13" fillId="0" borderId="45" xfId="2" applyBorder="1" applyAlignment="1">
      <alignment horizontal="right"/>
    </xf>
    <xf numFmtId="2" fontId="13" fillId="0" borderId="45" xfId="2" applyNumberFormat="1" applyBorder="1" applyAlignment="1">
      <alignment horizontal="right"/>
    </xf>
    <xf numFmtId="0" fontId="13" fillId="0" borderId="84" xfId="2" applyBorder="1" applyAlignment="1">
      <alignment horizontal="right"/>
    </xf>
    <xf numFmtId="0" fontId="13" fillId="0" borderId="43" xfId="2" applyBorder="1" applyAlignment="1">
      <alignment horizontal="right"/>
    </xf>
    <xf numFmtId="0" fontId="114" fillId="0" borderId="85" xfId="2" applyFont="1" applyBorder="1" applyAlignment="1">
      <alignment horizontal="right" vertical="center" wrapText="1"/>
    </xf>
    <xf numFmtId="0" fontId="13" fillId="0" borderId="0" xfId="2" applyAlignment="1">
      <alignment horizontal="left" vertical="center" indent="4"/>
    </xf>
    <xf numFmtId="0" fontId="114" fillId="0" borderId="83" xfId="2" applyFont="1" applyBorder="1" applyAlignment="1">
      <alignment horizontal="left" vertical="center"/>
    </xf>
    <xf numFmtId="0" fontId="13" fillId="0" borderId="85" xfId="2" applyBorder="1" applyAlignment="1">
      <alignment horizontal="right"/>
    </xf>
    <xf numFmtId="0" fontId="27" fillId="0" borderId="0" xfId="2" applyFont="1" applyAlignment="1">
      <alignment vertical="center" readingOrder="1"/>
    </xf>
    <xf numFmtId="0" fontId="115" fillId="0" borderId="0" xfId="2" applyFont="1"/>
    <xf numFmtId="0" fontId="115" fillId="0" borderId="0" xfId="2" applyFont="1" applyAlignment="1">
      <alignment horizontal="left" vertical="center" wrapText="1"/>
    </xf>
    <xf numFmtId="0" fontId="13" fillId="0" borderId="0" xfId="2" applyAlignment="1">
      <alignment vertical="top" wrapText="1"/>
    </xf>
    <xf numFmtId="0" fontId="116" fillId="0" borderId="0" xfId="2" applyFont="1" applyAlignment="1">
      <alignment horizontal="left" vertical="center" wrapText="1"/>
    </xf>
    <xf numFmtId="0" fontId="115" fillId="0" borderId="0" xfId="2" applyFont="1" applyAlignment="1">
      <alignment horizontal="justify" vertical="center" wrapText="1"/>
    </xf>
    <xf numFmtId="0" fontId="115" fillId="0" borderId="0" xfId="2" applyFont="1" applyAlignment="1">
      <alignment vertical="center" wrapText="1"/>
    </xf>
    <xf numFmtId="0" fontId="116" fillId="0" borderId="0" xfId="2" applyFont="1" applyAlignment="1">
      <alignment vertical="center" wrapText="1"/>
    </xf>
    <xf numFmtId="0" fontId="107" fillId="41" borderId="43" xfId="2" applyFont="1" applyFill="1" applyBorder="1"/>
    <xf numFmtId="0" fontId="13" fillId="0" borderId="82" xfId="2" applyBorder="1" applyAlignment="1">
      <alignment horizontal="right"/>
    </xf>
    <xf numFmtId="0" fontId="13" fillId="0" borderId="83" xfId="2" applyBorder="1" applyAlignment="1">
      <alignment horizontal="right"/>
    </xf>
    <xf numFmtId="0" fontId="117" fillId="0" borderId="86" xfId="2" applyFont="1" applyBorder="1" applyAlignment="1">
      <alignment vertical="center" wrapText="1"/>
    </xf>
    <xf numFmtId="49" fontId="13" fillId="0" borderId="85" xfId="2" applyNumberFormat="1" applyBorder="1" applyAlignment="1">
      <alignment horizontal="right"/>
    </xf>
    <xf numFmtId="0" fontId="13" fillId="0" borderId="87" xfId="2" applyBorder="1"/>
    <xf numFmtId="0" fontId="13" fillId="0" borderId="66" xfId="2" applyBorder="1" applyAlignment="1">
      <alignment horizontal="right"/>
    </xf>
    <xf numFmtId="0" fontId="13" fillId="0" borderId="88" xfId="2" applyBorder="1" applyAlignment="1">
      <alignment horizontal="right"/>
    </xf>
    <xf numFmtId="0" fontId="118" fillId="0" borderId="0" xfId="2" applyFont="1" applyAlignment="1">
      <alignment horizontal="justify" vertical="center" wrapText="1"/>
    </xf>
    <xf numFmtId="0" fontId="118" fillId="0" borderId="0" xfId="2" applyFont="1" applyAlignment="1">
      <alignment vertical="center" wrapText="1"/>
    </xf>
    <xf numFmtId="0" fontId="107" fillId="18" borderId="87" xfId="2" applyFont="1" applyFill="1" applyBorder="1" applyAlignment="1">
      <alignment horizontal="center" wrapText="1"/>
    </xf>
    <xf numFmtId="0" fontId="107" fillId="18" borderId="88" xfId="2" applyFont="1" applyFill="1" applyBorder="1" applyAlignment="1">
      <alignment horizontal="center"/>
    </xf>
    <xf numFmtId="0" fontId="107" fillId="0" borderId="83" xfId="2" applyFont="1" applyBorder="1"/>
    <xf numFmtId="0" fontId="113" fillId="0" borderId="0" xfId="7" applyFont="1"/>
    <xf numFmtId="0" fontId="121" fillId="18" borderId="81" xfId="2" applyFont="1" applyFill="1" applyBorder="1" applyAlignment="1">
      <alignment horizontal="left" vertical="top"/>
    </xf>
    <xf numFmtId="0" fontId="121" fillId="18" borderId="43" xfId="2" applyFont="1" applyFill="1" applyBorder="1" applyAlignment="1">
      <alignment horizontal="left" vertical="top"/>
    </xf>
    <xf numFmtId="0" fontId="122" fillId="20" borderId="43" xfId="2" applyFont="1" applyFill="1" applyBorder="1"/>
    <xf numFmtId="0" fontId="13" fillId="0" borderId="43" xfId="2" quotePrefix="1" applyBorder="1" applyAlignment="1">
      <alignment horizontal="left" vertical="top"/>
    </xf>
    <xf numFmtId="0" fontId="13" fillId="0" borderId="45" xfId="2" applyBorder="1" applyAlignment="1">
      <alignment horizontal="left" vertical="top"/>
    </xf>
    <xf numFmtId="0" fontId="123" fillId="44" borderId="0" xfId="2" applyFont="1" applyFill="1"/>
    <xf numFmtId="0" fontId="122" fillId="9" borderId="0" xfId="2" applyFont="1" applyFill="1"/>
    <xf numFmtId="0" fontId="107" fillId="45" borderId="0" xfId="2" applyFont="1" applyFill="1"/>
    <xf numFmtId="0" fontId="13" fillId="31" borderId="0" xfId="2" applyFill="1"/>
    <xf numFmtId="0" fontId="14" fillId="0" borderId="0" xfId="2" applyFont="1"/>
    <xf numFmtId="0" fontId="126" fillId="18" borderId="88" xfId="2" applyFont="1" applyFill="1" applyBorder="1"/>
    <xf numFmtId="0" fontId="126" fillId="18" borderId="66" xfId="2" applyFont="1" applyFill="1" applyBorder="1"/>
    <xf numFmtId="0" fontId="126" fillId="18" borderId="87" xfId="2" applyFont="1" applyFill="1" applyBorder="1"/>
    <xf numFmtId="0" fontId="13" fillId="0" borderId="85" xfId="2" applyBorder="1"/>
    <xf numFmtId="0" fontId="127" fillId="0" borderId="0" xfId="2" applyFont="1"/>
    <xf numFmtId="0" fontId="13" fillId="0" borderId="84" xfId="2" applyBorder="1"/>
    <xf numFmtId="0" fontId="107" fillId="20" borderId="88" xfId="2" applyFont="1" applyFill="1" applyBorder="1" applyAlignment="1">
      <alignment horizontal="left" vertical="top"/>
    </xf>
    <xf numFmtId="0" fontId="107" fillId="20" borderId="87" xfId="2" applyFont="1" applyFill="1" applyBorder="1" applyAlignment="1">
      <alignment horizontal="left" vertical="top"/>
    </xf>
    <xf numFmtId="0" fontId="128" fillId="0" borderId="0" xfId="2" applyFont="1" applyAlignment="1">
      <alignment horizontal="left" vertical="center"/>
    </xf>
    <xf numFmtId="0" fontId="115" fillId="0" borderId="0" xfId="2" applyFont="1" applyAlignment="1">
      <alignment vertical="center"/>
    </xf>
    <xf numFmtId="0" fontId="100" fillId="0" borderId="0" xfId="2" applyFont="1" applyAlignment="1">
      <alignment vertical="center"/>
    </xf>
    <xf numFmtId="20" fontId="100" fillId="0" borderId="0" xfId="2" applyNumberFormat="1" applyFont="1" applyAlignment="1">
      <alignment vertical="center"/>
    </xf>
    <xf numFmtId="0" fontId="129" fillId="0" borderId="0" xfId="2" applyFont="1"/>
    <xf numFmtId="0" fontId="130" fillId="0" borderId="0" xfId="2" applyFont="1"/>
    <xf numFmtId="0" fontId="131" fillId="0" borderId="0" xfId="2" applyFont="1" applyAlignment="1">
      <alignment vertical="center"/>
    </xf>
    <xf numFmtId="0" fontId="5" fillId="0" borderId="0" xfId="0" applyFont="1" applyAlignment="1">
      <alignment horizontal="left" vertical="center" indent="3"/>
    </xf>
    <xf numFmtId="0" fontId="135" fillId="0" borderId="0" xfId="0" applyFont="1" applyAlignment="1">
      <alignment horizontal="left" vertical="center" indent="3"/>
    </xf>
    <xf numFmtId="0" fontId="135" fillId="0" borderId="0" xfId="0" applyFont="1" applyAlignment="1">
      <alignment horizontal="left" vertical="center" indent="1"/>
    </xf>
    <xf numFmtId="0" fontId="135" fillId="0" borderId="0" xfId="0" applyFont="1" applyAlignment="1">
      <alignment vertical="center"/>
    </xf>
    <xf numFmtId="0" fontId="140" fillId="0" borderId="0" xfId="0" applyFont="1" applyAlignment="1">
      <alignment vertical="center"/>
    </xf>
    <xf numFmtId="0" fontId="0" fillId="47" borderId="0" xfId="0" applyFill="1"/>
    <xf numFmtId="0" fontId="0" fillId="0" borderId="0" xfId="0"/>
    <xf numFmtId="0" fontId="0" fillId="0" borderId="0" xfId="0" applyAlignment="1">
      <alignment vertical="center"/>
    </xf>
    <xf numFmtId="0" fontId="145" fillId="0" borderId="0" xfId="0" applyFont="1" applyAlignment="1">
      <alignment horizontal="left" vertical="center" indent="2"/>
    </xf>
    <xf numFmtId="0" fontId="0" fillId="7" borderId="0" xfId="0" applyFill="1"/>
    <xf numFmtId="0" fontId="148" fillId="0" borderId="0" xfId="0" applyFont="1" applyAlignment="1">
      <alignment vertical="center"/>
    </xf>
    <xf numFmtId="0" fontId="145" fillId="0" borderId="0" xfId="0" applyFont="1" applyAlignment="1">
      <alignment vertical="center"/>
    </xf>
    <xf numFmtId="18" fontId="0" fillId="0" borderId="0" xfId="0" applyNumberFormat="1"/>
    <xf numFmtId="0" fontId="151" fillId="0" borderId="0" xfId="0" applyFont="1" applyAlignment="1">
      <alignment vertical="center"/>
    </xf>
    <xf numFmtId="0" fontId="151" fillId="0" borderId="0" xfId="0" applyFont="1" applyAlignment="1">
      <alignment horizontal="left" vertical="center" indent="2"/>
    </xf>
    <xf numFmtId="0" fontId="132" fillId="0" borderId="1" xfId="0" applyFont="1" applyBorder="1" applyAlignment="1">
      <alignment vertical="center"/>
    </xf>
    <xf numFmtId="0" fontId="132" fillId="0" borderId="1" xfId="0" applyFont="1" applyBorder="1" applyAlignment="1">
      <alignment horizontal="right" vertical="center"/>
    </xf>
    <xf numFmtId="0" fontId="132" fillId="0" borderId="10" xfId="0" applyFont="1" applyBorder="1" applyAlignment="1">
      <alignment vertical="center"/>
    </xf>
    <xf numFmtId="0" fontId="132" fillId="0" borderId="4" xfId="0" applyFont="1" applyBorder="1" applyAlignment="1">
      <alignment vertical="center"/>
    </xf>
    <xf numFmtId="0" fontId="1" fillId="0" borderId="4" xfId="0" applyFont="1" applyBorder="1" applyAlignment="1">
      <alignment vertical="center"/>
    </xf>
    <xf numFmtId="0" fontId="133" fillId="0" borderId="7" xfId="0" applyFont="1" applyBorder="1" applyAlignment="1">
      <alignment vertical="center"/>
    </xf>
    <xf numFmtId="0" fontId="133" fillId="0" borderId="3" xfId="0" applyFont="1" applyBorder="1" applyAlignment="1">
      <alignment vertical="center"/>
    </xf>
    <xf numFmtId="0" fontId="133" fillId="0" borderId="11" xfId="0" applyFont="1" applyBorder="1" applyAlignment="1">
      <alignment vertical="center"/>
    </xf>
    <xf numFmtId="0" fontId="134" fillId="46" borderId="12" xfId="0" applyFont="1" applyFill="1" applyBorder="1" applyAlignment="1">
      <alignment vertical="center"/>
    </xf>
    <xf numFmtId="0" fontId="134" fillId="46" borderId="2" xfId="0" applyFont="1" applyFill="1" applyBorder="1" applyAlignment="1">
      <alignment vertical="center"/>
    </xf>
    <xf numFmtId="0" fontId="1" fillId="46" borderId="2" xfId="0" applyFont="1" applyFill="1" applyBorder="1" applyAlignment="1">
      <alignment vertical="center"/>
    </xf>
    <xf numFmtId="0" fontId="1" fillId="0" borderId="5" xfId="0" applyFont="1" applyBorder="1" applyAlignment="1">
      <alignment vertical="center"/>
    </xf>
    <xf numFmtId="0" fontId="1" fillId="0" borderId="1" xfId="0" applyFont="1" applyFill="1" applyBorder="1" applyAlignment="1">
      <alignment vertical="center"/>
    </xf>
    <xf numFmtId="0" fontId="153" fillId="0" borderId="7" xfId="0" applyFont="1" applyFill="1" applyBorder="1" applyAlignment="1">
      <alignment vertical="center"/>
    </xf>
    <xf numFmtId="0" fontId="153" fillId="0" borderId="3" xfId="0" applyFont="1" applyFill="1" applyBorder="1" applyAlignment="1">
      <alignment vertical="center"/>
    </xf>
    <xf numFmtId="0" fontId="153" fillId="0" borderId="11" xfId="0" applyFont="1" applyFill="1" applyBorder="1" applyAlignment="1">
      <alignment vertical="center"/>
    </xf>
    <xf numFmtId="0" fontId="153" fillId="0" borderId="10" xfId="0" applyFont="1" applyFill="1" applyBorder="1" applyAlignment="1">
      <alignment vertical="center"/>
    </xf>
    <xf numFmtId="0" fontId="154" fillId="0" borderId="1" xfId="0" applyFont="1" applyFill="1" applyBorder="1" applyAlignment="1">
      <alignment vertical="center"/>
    </xf>
    <xf numFmtId="0" fontId="154" fillId="0" borderId="1" xfId="0" applyFont="1" applyFill="1" applyBorder="1" applyAlignment="1">
      <alignment horizontal="right" vertical="center"/>
    </xf>
    <xf numFmtId="0" fontId="154" fillId="0" borderId="4" xfId="0" applyFont="1" applyFill="1" applyBorder="1" applyAlignment="1">
      <alignment vertical="center"/>
    </xf>
    <xf numFmtId="0" fontId="153" fillId="0" borderId="12" xfId="0" applyFont="1" applyFill="1" applyBorder="1" applyAlignment="1">
      <alignment vertical="center"/>
    </xf>
    <xf numFmtId="0" fontId="154" fillId="0" borderId="2" xfId="0" applyFont="1" applyFill="1" applyBorder="1" applyAlignment="1">
      <alignment vertical="center"/>
    </xf>
    <xf numFmtId="0" fontId="154" fillId="0" borderId="2" xfId="0" applyFont="1" applyFill="1" applyBorder="1" applyAlignment="1">
      <alignment horizontal="right" vertical="center"/>
    </xf>
    <xf numFmtId="0" fontId="154" fillId="0" borderId="5" xfId="0" applyFont="1" applyFill="1" applyBorder="1" applyAlignment="1">
      <alignment vertical="center"/>
    </xf>
    <xf numFmtId="0" fontId="19" fillId="0" borderId="0" xfId="0" applyFont="1"/>
    <xf numFmtId="0" fontId="160" fillId="0" borderId="0" xfId="0" applyFont="1" applyAlignment="1">
      <alignment vertical="center"/>
    </xf>
    <xf numFmtId="16" fontId="0" fillId="0" borderId="0" xfId="0" applyNumberFormat="1"/>
    <xf numFmtId="17" fontId="0" fillId="0" borderId="0" xfId="0" applyNumberFormat="1"/>
    <xf numFmtId="0" fontId="159" fillId="0" borderId="0" xfId="0" applyFont="1" applyAlignment="1">
      <alignment vertical="center"/>
    </xf>
    <xf numFmtId="0" fontId="0" fillId="3" borderId="0" xfId="0" applyFill="1"/>
    <xf numFmtId="0" fontId="160" fillId="3" borderId="101" xfId="0" applyFont="1" applyFill="1" applyBorder="1" applyAlignment="1">
      <alignment horizontal="left" vertical="center" wrapText="1" indent="1"/>
    </xf>
    <xf numFmtId="0" fontId="160" fillId="48" borderId="101" xfId="0" applyFont="1" applyFill="1" applyBorder="1" applyAlignment="1">
      <alignment horizontal="left" vertical="center" wrapText="1" indent="1"/>
    </xf>
    <xf numFmtId="0" fontId="160" fillId="3" borderId="102" xfId="0" applyFont="1" applyFill="1" applyBorder="1" applyAlignment="1">
      <alignment horizontal="left" vertical="center" wrapText="1" indent="1"/>
    </xf>
    <xf numFmtId="0" fontId="160" fillId="48" borderId="102" xfId="0" applyFont="1" applyFill="1" applyBorder="1" applyAlignment="1">
      <alignment horizontal="left" vertical="center" wrapText="1" indent="1"/>
    </xf>
    <xf numFmtId="0" fontId="159" fillId="3" borderId="103" xfId="0" applyFont="1" applyFill="1" applyBorder="1" applyAlignment="1">
      <alignment horizontal="center" vertical="center" wrapText="1"/>
    </xf>
    <xf numFmtId="0" fontId="159" fillId="3" borderId="104" xfId="0" applyFont="1" applyFill="1" applyBorder="1" applyAlignment="1">
      <alignment horizontal="center" vertical="center" wrapText="1"/>
    </xf>
    <xf numFmtId="0" fontId="0" fillId="0" borderId="0" xfId="0" applyNumberFormat="1"/>
    <xf numFmtId="0" fontId="0" fillId="0" borderId="0" xfId="0" quotePrefix="1" applyNumberFormat="1"/>
    <xf numFmtId="9" fontId="0" fillId="0" borderId="0" xfId="0" applyNumberFormat="1"/>
    <xf numFmtId="0" fontId="1" fillId="0" borderId="28" xfId="0" applyFont="1" applyBorder="1" applyAlignment="1">
      <alignment vertical="center" wrapText="1"/>
    </xf>
    <xf numFmtId="0" fontId="1" fillId="0" borderId="105" xfId="0" applyFont="1" applyBorder="1" applyAlignment="1">
      <alignment vertical="center" wrapText="1"/>
    </xf>
    <xf numFmtId="0" fontId="1" fillId="0" borderId="106" xfId="0" applyFont="1" applyBorder="1" applyAlignment="1">
      <alignment vertical="center" wrapText="1"/>
    </xf>
    <xf numFmtId="0" fontId="1" fillId="0" borderId="16" xfId="0" applyFont="1" applyBorder="1" applyAlignment="1">
      <alignment vertical="center" wrapText="1"/>
    </xf>
    <xf numFmtId="0" fontId="0" fillId="0" borderId="0" xfId="0" applyAlignment="1">
      <alignment horizontal="left"/>
    </xf>
    <xf numFmtId="0" fontId="161" fillId="49" borderId="1" xfId="0" applyFont="1" applyFill="1" applyBorder="1" applyAlignment="1">
      <alignment horizontal="left" vertical="center"/>
    </xf>
    <xf numFmtId="0" fontId="1" fillId="49" borderId="1" xfId="0" applyFont="1" applyFill="1" applyBorder="1" applyAlignment="1">
      <alignment horizontal="left" vertical="center"/>
    </xf>
    <xf numFmtId="0" fontId="162" fillId="3" borderId="1" xfId="0" applyFont="1" applyFill="1" applyBorder="1" applyAlignment="1">
      <alignment horizontal="left" vertical="center"/>
    </xf>
    <xf numFmtId="0" fontId="1" fillId="3" borderId="1" xfId="0" applyFont="1" applyFill="1" applyBorder="1" applyAlignment="1">
      <alignment horizontal="left" vertical="center"/>
    </xf>
    <xf numFmtId="0" fontId="163" fillId="49" borderId="1" xfId="0" applyFont="1" applyFill="1" applyBorder="1" applyAlignment="1">
      <alignment horizontal="left" vertical="center"/>
    </xf>
    <xf numFmtId="0" fontId="163" fillId="3" borderId="1" xfId="0" applyFont="1" applyFill="1" applyBorder="1" applyAlignment="1">
      <alignment horizontal="left" vertical="center"/>
    </xf>
    <xf numFmtId="0" fontId="162" fillId="49" borderId="1" xfId="0" applyFont="1" applyFill="1" applyBorder="1" applyAlignment="1">
      <alignment horizontal="left" vertical="center"/>
    </xf>
    <xf numFmtId="0" fontId="164" fillId="49" borderId="2" xfId="0" applyFont="1" applyFill="1" applyBorder="1" applyAlignment="1">
      <alignment horizontal="left" vertical="center"/>
    </xf>
    <xf numFmtId="0" fontId="164" fillId="49" borderId="15" xfId="0" applyFont="1" applyFill="1" applyBorder="1" applyAlignment="1">
      <alignment horizontal="left" vertical="center"/>
    </xf>
    <xf numFmtId="0" fontId="164" fillId="49" borderId="3" xfId="0" applyFont="1" applyFill="1" applyBorder="1" applyAlignment="1">
      <alignment horizontal="left" vertical="center"/>
    </xf>
    <xf numFmtId="0" fontId="56" fillId="0" borderId="0" xfId="5" applyAlignment="1">
      <alignment horizontal="right"/>
    </xf>
    <xf numFmtId="0" fontId="63" fillId="0" borderId="109" xfId="5" applyFont="1" applyBorder="1" applyAlignment="1">
      <alignment horizontal="right"/>
    </xf>
    <xf numFmtId="0" fontId="63" fillId="0" borderId="110" xfId="5" applyFont="1" applyBorder="1"/>
    <xf numFmtId="0" fontId="63" fillId="0" borderId="20" xfId="5" applyFont="1" applyBorder="1"/>
    <xf numFmtId="0" fontId="57" fillId="0" borderId="19" xfId="5" applyFont="1" applyBorder="1"/>
    <xf numFmtId="0" fontId="166" fillId="0" borderId="0" xfId="5" applyFont="1"/>
    <xf numFmtId="0" fontId="63" fillId="0" borderId="18" xfId="5" applyFont="1" applyBorder="1"/>
    <xf numFmtId="0" fontId="57" fillId="0" borderId="16" xfId="5" applyFont="1" applyBorder="1"/>
    <xf numFmtId="0" fontId="168" fillId="0" borderId="43" xfId="2" applyFont="1" applyBorder="1"/>
    <xf numFmtId="0" fontId="169" fillId="4" borderId="112" xfId="0" applyFont="1" applyFill="1" applyBorder="1"/>
    <xf numFmtId="0" fontId="169" fillId="4" borderId="113" xfId="0" applyFont="1" applyFill="1" applyBorder="1"/>
    <xf numFmtId="0" fontId="169" fillId="4" borderId="114" xfId="0" applyFont="1" applyFill="1" applyBorder="1"/>
    <xf numFmtId="0" fontId="169" fillId="4" borderId="115" xfId="0" applyFont="1" applyFill="1" applyBorder="1"/>
    <xf numFmtId="0" fontId="169" fillId="4" borderId="116" xfId="0" applyFont="1" applyFill="1" applyBorder="1"/>
    <xf numFmtId="0" fontId="169" fillId="4" borderId="117" xfId="0" applyFont="1" applyFill="1" applyBorder="1"/>
    <xf numFmtId="0" fontId="0" fillId="0" borderId="0" xfId="0" applyAlignment="1">
      <alignment horizontal="left" vertical="top"/>
    </xf>
    <xf numFmtId="0" fontId="165" fillId="20" borderId="107" xfId="5" applyFont="1" applyFill="1" applyBorder="1" applyAlignment="1">
      <alignment horizontal="center" vertical="center"/>
    </xf>
    <xf numFmtId="0" fontId="165" fillId="20" borderId="108" xfId="5" applyFont="1" applyFill="1" applyBorder="1" applyAlignment="1">
      <alignment horizontal="center" vertical="center"/>
    </xf>
    <xf numFmtId="0" fontId="56" fillId="0" borderId="0" xfId="5" applyAlignment="1">
      <alignment horizontal="left" vertical="center" wrapText="1"/>
    </xf>
    <xf numFmtId="0" fontId="56" fillId="0" borderId="0" xfId="5" quotePrefix="1" applyAlignment="1">
      <alignment horizontal="left" vertical="top" wrapText="1"/>
    </xf>
    <xf numFmtId="0" fontId="125" fillId="9" borderId="0" xfId="3" applyFont="1" applyFill="1" applyBorder="1" applyAlignment="1">
      <alignment horizontal="center" vertical="center" wrapText="1"/>
    </xf>
    <xf numFmtId="0" fontId="13" fillId="0" borderId="0" xfId="2" applyAlignment="1">
      <alignment horizontal="center"/>
    </xf>
    <xf numFmtId="0" fontId="124" fillId="20" borderId="0" xfId="2" applyFont="1" applyFill="1" applyAlignment="1">
      <alignment horizontal="left" vertical="top" wrapText="1"/>
    </xf>
    <xf numFmtId="0" fontId="149" fillId="9" borderId="93" xfId="2" applyFont="1" applyFill="1" applyBorder="1" applyAlignment="1">
      <alignment horizontal="center" vertical="center"/>
    </xf>
    <xf numFmtId="0" fontId="149" fillId="9" borderId="94" xfId="2" applyFont="1" applyFill="1" applyBorder="1" applyAlignment="1">
      <alignment horizontal="center" vertical="center"/>
    </xf>
    <xf numFmtId="0" fontId="149" fillId="9" borderId="95" xfId="2" applyFont="1" applyFill="1" applyBorder="1" applyAlignment="1">
      <alignment horizontal="center" vertical="center"/>
    </xf>
    <xf numFmtId="0" fontId="149" fillId="9" borderId="96" xfId="2" applyFont="1" applyFill="1" applyBorder="1" applyAlignment="1">
      <alignment horizontal="center" vertical="center"/>
    </xf>
    <xf numFmtId="0" fontId="149" fillId="9" borderId="0" xfId="2" applyFont="1" applyFill="1" applyBorder="1" applyAlignment="1">
      <alignment horizontal="center" vertical="center"/>
    </xf>
    <xf numFmtId="0" fontId="149" fillId="9" borderId="97" xfId="2" applyFont="1" applyFill="1" applyBorder="1" applyAlignment="1">
      <alignment horizontal="center" vertical="center"/>
    </xf>
    <xf numFmtId="0" fontId="149" fillId="9" borderId="98" xfId="2" applyFont="1" applyFill="1" applyBorder="1" applyAlignment="1">
      <alignment horizontal="center" vertical="center"/>
    </xf>
    <xf numFmtId="0" fontId="149" fillId="9" borderId="99" xfId="2" applyFont="1" applyFill="1" applyBorder="1" applyAlignment="1">
      <alignment horizontal="center" vertical="center"/>
    </xf>
    <xf numFmtId="0" fontId="149" fillId="9" borderId="100" xfId="2" applyFont="1" applyFill="1" applyBorder="1" applyAlignment="1">
      <alignment horizontal="center" vertical="center"/>
    </xf>
    <xf numFmtId="0" fontId="150" fillId="9" borderId="0" xfId="2" applyFont="1" applyFill="1" applyAlignment="1">
      <alignment horizontal="center" vertical="center"/>
    </xf>
    <xf numFmtId="0" fontId="0" fillId="0" borderId="0" xfId="0" applyAlignment="1">
      <alignment horizontal="center" vertical="center"/>
    </xf>
    <xf numFmtId="0" fontId="13" fillId="20" borderId="0" xfId="2" applyFill="1" applyAlignment="1">
      <alignment horizontal="center"/>
    </xf>
    <xf numFmtId="0" fontId="107" fillId="41" borderId="89" xfId="2" applyFont="1" applyFill="1" applyBorder="1" applyAlignment="1">
      <alignment horizontal="center"/>
    </xf>
    <xf numFmtId="0" fontId="13" fillId="0" borderId="82" xfId="2" applyBorder="1" applyAlignment="1">
      <alignment horizontal="center"/>
    </xf>
    <xf numFmtId="0" fontId="13" fillId="0" borderId="84" xfId="2" applyBorder="1" applyAlignment="1">
      <alignment horizontal="center"/>
    </xf>
    <xf numFmtId="0" fontId="13" fillId="0" borderId="90" xfId="2" applyBorder="1" applyAlignment="1">
      <alignment horizontal="center"/>
    </xf>
    <xf numFmtId="0" fontId="13" fillId="0" borderId="92" xfId="2" applyBorder="1" applyAlignment="1">
      <alignment horizontal="center"/>
    </xf>
    <xf numFmtId="0" fontId="13" fillId="0" borderId="87" xfId="2" applyBorder="1" applyAlignment="1">
      <alignment horizontal="center"/>
    </xf>
    <xf numFmtId="0" fontId="13" fillId="0" borderId="88" xfId="2" applyBorder="1" applyAlignment="1">
      <alignment horizontal="center"/>
    </xf>
    <xf numFmtId="0" fontId="13" fillId="0" borderId="45" xfId="2" applyBorder="1" applyAlignment="1">
      <alignment horizontal="center"/>
    </xf>
    <xf numFmtId="0" fontId="13" fillId="0" borderId="81" xfId="2" applyBorder="1" applyAlignment="1">
      <alignment horizontal="center"/>
    </xf>
    <xf numFmtId="0" fontId="13" fillId="0" borderId="66" xfId="2" applyBorder="1" applyAlignment="1">
      <alignment horizontal="center"/>
    </xf>
    <xf numFmtId="0" fontId="13" fillId="0" borderId="82" xfId="2" applyBorder="1" applyAlignment="1">
      <alignment horizontal="center" vertical="center"/>
    </xf>
    <xf numFmtId="0" fontId="13" fillId="0" borderId="84" xfId="2" applyBorder="1" applyAlignment="1">
      <alignment horizontal="center" vertical="center"/>
    </xf>
    <xf numFmtId="0" fontId="13" fillId="0" borderId="90" xfId="2" applyBorder="1" applyAlignment="1">
      <alignment horizontal="center" vertical="center"/>
    </xf>
    <xf numFmtId="0" fontId="13" fillId="0" borderId="92" xfId="2" applyBorder="1" applyAlignment="1">
      <alignment horizontal="center" vertical="center"/>
    </xf>
    <xf numFmtId="0" fontId="13" fillId="0" borderId="87" xfId="2" applyBorder="1" applyAlignment="1">
      <alignment horizontal="center" vertical="center"/>
    </xf>
    <xf numFmtId="0" fontId="13" fillId="0" borderId="88" xfId="2" applyBorder="1" applyAlignment="1">
      <alignment horizontal="center" vertical="center"/>
    </xf>
    <xf numFmtId="0" fontId="113" fillId="0" borderId="0" xfId="7" applyFont="1"/>
    <xf numFmtId="0" fontId="120" fillId="0" borderId="0" xfId="7" applyFont="1"/>
    <xf numFmtId="0" fontId="107" fillId="20" borderId="0" xfId="2" applyFont="1" applyFill="1" applyAlignment="1">
      <alignment horizontal="center" vertical="center"/>
    </xf>
    <xf numFmtId="0" fontId="107" fillId="20" borderId="89" xfId="2" applyFont="1" applyFill="1" applyBorder="1" applyAlignment="1">
      <alignment horizontal="center" vertical="center"/>
    </xf>
    <xf numFmtId="0" fontId="113" fillId="0" borderId="0" xfId="7" applyFont="1" applyAlignment="1">
      <alignment horizontal="center"/>
    </xf>
    <xf numFmtId="0" fontId="113" fillId="0" borderId="0" xfId="7" applyFont="1" applyAlignment="1">
      <alignment vertical="center"/>
    </xf>
    <xf numFmtId="0" fontId="107" fillId="18" borderId="83" xfId="2" applyFont="1" applyFill="1" applyBorder="1" applyAlignment="1">
      <alignment horizontal="center"/>
    </xf>
    <xf numFmtId="0" fontId="107" fillId="18" borderId="91" xfId="2" applyFont="1" applyFill="1" applyBorder="1" applyAlignment="1">
      <alignment horizontal="center"/>
    </xf>
    <xf numFmtId="0" fontId="107" fillId="18" borderId="87" xfId="2" applyFont="1" applyFill="1" applyBorder="1" applyAlignment="1">
      <alignment horizontal="center"/>
    </xf>
    <xf numFmtId="0" fontId="107" fillId="18" borderId="89" xfId="2" applyFont="1" applyFill="1" applyBorder="1" applyAlignment="1">
      <alignment horizontal="center"/>
    </xf>
    <xf numFmtId="0" fontId="107" fillId="8" borderId="0" xfId="2" applyFont="1" applyFill="1" applyAlignment="1">
      <alignment horizontal="center" wrapText="1"/>
    </xf>
    <xf numFmtId="0" fontId="107" fillId="20" borderId="0" xfId="2" applyFont="1" applyFill="1" applyAlignment="1">
      <alignment horizontal="center"/>
    </xf>
    <xf numFmtId="0" fontId="17" fillId="42" borderId="0" xfId="2" applyFont="1" applyFill="1" applyAlignment="1">
      <alignment horizontal="left"/>
    </xf>
    <xf numFmtId="0" fontId="108" fillId="42" borderId="0" xfId="2" applyFont="1" applyFill="1" applyAlignment="1">
      <alignment horizontal="left" vertical="top" wrapText="1"/>
    </xf>
    <xf numFmtId="0" fontId="111" fillId="18" borderId="65" xfId="2" applyFont="1" applyFill="1" applyBorder="1" applyAlignment="1">
      <alignment horizontal="center" vertical="center"/>
    </xf>
    <xf numFmtId="0" fontId="111" fillId="18" borderId="0" xfId="2" applyFont="1" applyFill="1" applyAlignment="1">
      <alignment horizontal="center" vertical="center"/>
    </xf>
    <xf numFmtId="0" fontId="109" fillId="20" borderId="0" xfId="2" applyFont="1" applyFill="1" applyAlignment="1">
      <alignment horizontal="center" vertical="center" wrapText="1"/>
    </xf>
    <xf numFmtId="0" fontId="41" fillId="0" borderId="26" xfId="4" applyFont="1" applyBorder="1" applyAlignment="1">
      <alignment horizontal="left"/>
    </xf>
    <xf numFmtId="0" fontId="29" fillId="0" borderId="25" xfId="4" applyBorder="1"/>
    <xf numFmtId="0" fontId="38" fillId="0" borderId="23" xfId="4" applyFont="1" applyBorder="1"/>
    <xf numFmtId="0" fontId="38" fillId="0" borderId="22" xfId="4" applyFont="1" applyBorder="1"/>
    <xf numFmtId="0" fontId="41" fillId="0" borderId="0" xfId="4" applyFont="1" applyAlignment="1">
      <alignment horizontal="center"/>
    </xf>
    <xf numFmtId="0" fontId="29" fillId="0" borderId="0" xfId="4"/>
    <xf numFmtId="0" fontId="40" fillId="0" borderId="25" xfId="4" applyFont="1" applyBorder="1" applyAlignment="1">
      <alignment horizontal="right"/>
    </xf>
    <xf numFmtId="0" fontId="29" fillId="0" borderId="24" xfId="4" applyBorder="1"/>
    <xf numFmtId="0" fontId="39" fillId="0" borderId="22" xfId="4" applyFont="1" applyBorder="1" applyAlignment="1">
      <alignment horizontal="right"/>
    </xf>
    <xf numFmtId="0" fontId="38" fillId="0" borderId="21" xfId="4" applyFont="1" applyBorder="1"/>
    <xf numFmtId="0" fontId="15" fillId="0" borderId="17" xfId="3" applyBorder="1" applyAlignment="1">
      <alignment horizontal="right"/>
    </xf>
    <xf numFmtId="0" fontId="29" fillId="0" borderId="16" xfId="4" applyBorder="1"/>
    <xf numFmtId="0" fontId="29" fillId="0" borderId="17" xfId="4" applyBorder="1"/>
    <xf numFmtId="0" fontId="55" fillId="14" borderId="0" xfId="2" applyFont="1" applyFill="1" applyAlignment="1">
      <alignment horizontal="center"/>
    </xf>
    <xf numFmtId="0" fontId="53" fillId="13" borderId="42" xfId="2" applyFont="1" applyFill="1" applyBorder="1" applyAlignment="1">
      <alignment horizontal="left" vertical="top"/>
    </xf>
    <xf numFmtId="0" fontId="53" fillId="13" borderId="41" xfId="2" applyFont="1" applyFill="1" applyBorder="1" applyAlignment="1">
      <alignment horizontal="left" vertical="top"/>
    </xf>
    <xf numFmtId="0" fontId="53" fillId="13" borderId="40" xfId="2" applyFont="1" applyFill="1" applyBorder="1" applyAlignment="1">
      <alignment horizontal="left" vertical="top"/>
    </xf>
    <xf numFmtId="0" fontId="51" fillId="11" borderId="37" xfId="2" applyFont="1" applyFill="1" applyBorder="1" applyAlignment="1">
      <alignment horizontal="center" vertical="center" wrapText="1"/>
    </xf>
    <xf numFmtId="0" fontId="51" fillId="11" borderId="35" xfId="2" applyFont="1" applyFill="1" applyBorder="1" applyAlignment="1">
      <alignment horizontal="center" vertical="center" wrapText="1"/>
    </xf>
    <xf numFmtId="0" fontId="51" fillId="11" borderId="39" xfId="2" applyFont="1" applyFill="1" applyBorder="1" applyAlignment="1">
      <alignment horizontal="center" vertical="center" wrapText="1"/>
    </xf>
    <xf numFmtId="0" fontId="46" fillId="12" borderId="36" xfId="2" applyFont="1" applyFill="1" applyBorder="1" applyAlignment="1">
      <alignment vertical="center" wrapText="1"/>
    </xf>
    <xf numFmtId="0" fontId="46" fillId="12" borderId="34" xfId="2" applyFont="1" applyFill="1" applyBorder="1" applyAlignment="1">
      <alignment vertical="center" wrapText="1"/>
    </xf>
    <xf numFmtId="0" fontId="46" fillId="12" borderId="38" xfId="2" applyFont="1" applyFill="1" applyBorder="1" applyAlignment="1">
      <alignment vertical="center" wrapText="1"/>
    </xf>
    <xf numFmtId="0" fontId="46" fillId="10" borderId="15" xfId="2" applyFont="1" applyFill="1" applyBorder="1" applyAlignment="1">
      <alignment horizontal="center" vertical="top" wrapText="1"/>
    </xf>
    <xf numFmtId="0" fontId="46" fillId="10" borderId="3" xfId="2" applyFont="1" applyFill="1" applyBorder="1" applyAlignment="1">
      <alignment horizontal="center" vertical="top" wrapText="1"/>
    </xf>
    <xf numFmtId="0" fontId="54" fillId="12" borderId="36" xfId="2" applyFont="1" applyFill="1" applyBorder="1" applyAlignment="1">
      <alignment vertical="center" wrapText="1"/>
    </xf>
    <xf numFmtId="0" fontId="54" fillId="12" borderId="34" xfId="2" applyFont="1" applyFill="1" applyBorder="1" applyAlignment="1">
      <alignment vertical="center" wrapText="1"/>
    </xf>
    <xf numFmtId="0" fontId="54" fillId="12" borderId="38" xfId="2" applyFont="1" applyFill="1" applyBorder="1" applyAlignment="1">
      <alignment vertical="center" wrapText="1"/>
    </xf>
    <xf numFmtId="0" fontId="51" fillId="11" borderId="33" xfId="2" applyFont="1" applyFill="1" applyBorder="1" applyAlignment="1">
      <alignment horizontal="center" vertical="center" wrapText="1"/>
    </xf>
    <xf numFmtId="0" fontId="54" fillId="12" borderId="31" xfId="2" applyFont="1" applyFill="1" applyBorder="1" applyAlignment="1">
      <alignment vertical="center" wrapText="1"/>
    </xf>
    <xf numFmtId="0" fontId="46" fillId="10" borderId="32" xfId="2" applyFont="1" applyFill="1" applyBorder="1" applyAlignment="1">
      <alignment horizontal="center" vertical="top" wrapText="1"/>
    </xf>
    <xf numFmtId="0" fontId="46" fillId="12" borderId="31" xfId="2" applyFont="1" applyFill="1" applyBorder="1" applyAlignment="1">
      <alignment vertical="center" wrapText="1"/>
    </xf>
    <xf numFmtId="0" fontId="20" fillId="10" borderId="15" xfId="2" applyFont="1" applyFill="1" applyBorder="1" applyAlignment="1">
      <alignment horizontal="center" vertical="top" wrapText="1"/>
    </xf>
    <xf numFmtId="0" fontId="20" fillId="10" borderId="32" xfId="2" applyFont="1" applyFill="1" applyBorder="1" applyAlignment="1">
      <alignment horizontal="center" vertical="top" wrapText="1"/>
    </xf>
    <xf numFmtId="0" fontId="13" fillId="10" borderId="15" xfId="2" applyFill="1" applyBorder="1" applyAlignment="1">
      <alignment horizontal="center" vertical="top" wrapText="1"/>
    </xf>
    <xf numFmtId="0" fontId="13" fillId="10" borderId="32" xfId="2" applyFill="1" applyBorder="1" applyAlignment="1">
      <alignment horizontal="center" vertical="top" wrapText="1"/>
    </xf>
    <xf numFmtId="0" fontId="50" fillId="0" borderId="0" xfId="2" applyFont="1" applyAlignment="1">
      <alignment horizontal="center" vertical="center"/>
    </xf>
    <xf numFmtId="0" fontId="46" fillId="10" borderId="34" xfId="2" applyFont="1" applyFill="1" applyBorder="1" applyAlignment="1">
      <alignment horizontal="center" vertical="top" wrapText="1"/>
    </xf>
    <xf numFmtId="0" fontId="46" fillId="10" borderId="31" xfId="2" applyFont="1" applyFill="1" applyBorder="1" applyAlignment="1">
      <alignment horizontal="center" vertical="top" wrapText="1"/>
    </xf>
    <xf numFmtId="0" fontId="59" fillId="0" borderId="43" xfId="5" applyFont="1" applyBorder="1" applyAlignment="1">
      <alignment horizontal="center" vertical="center" textRotation="90" wrapText="1"/>
    </xf>
    <xf numFmtId="0" fontId="58" fillId="0" borderId="43" xfId="5" applyFont="1" applyBorder="1" applyAlignment="1">
      <alignment horizontal="center" vertical="center" textRotation="90" wrapText="1"/>
    </xf>
    <xf numFmtId="0" fontId="61" fillId="23" borderId="43" xfId="5" applyFont="1" applyFill="1" applyBorder="1" applyAlignment="1">
      <alignment horizontal="center" vertical="center" wrapText="1"/>
    </xf>
    <xf numFmtId="0" fontId="61" fillId="14" borderId="43" xfId="5" applyFont="1" applyFill="1" applyBorder="1" applyAlignment="1">
      <alignment horizontal="center" vertical="center" wrapText="1"/>
    </xf>
    <xf numFmtId="0" fontId="60" fillId="21" borderId="43" xfId="5" applyFont="1" applyFill="1" applyBorder="1" applyAlignment="1">
      <alignment horizontal="center" vertical="center" wrapText="1"/>
    </xf>
    <xf numFmtId="0" fontId="61" fillId="20" borderId="43" xfId="5" applyFont="1" applyFill="1" applyBorder="1" applyAlignment="1">
      <alignment horizontal="center" vertical="center" wrapText="1"/>
    </xf>
    <xf numFmtId="0" fontId="61" fillId="17" borderId="43" xfId="5" applyFont="1" applyFill="1" applyBorder="1" applyAlignment="1">
      <alignment horizontal="center" vertical="center" wrapText="1"/>
    </xf>
    <xf numFmtId="0" fontId="61" fillId="18" borderId="43" xfId="5" applyFont="1" applyFill="1" applyBorder="1" applyAlignment="1">
      <alignment horizontal="center" vertical="center" wrapText="1"/>
    </xf>
    <xf numFmtId="0" fontId="78" fillId="9" borderId="0" xfId="6" applyFont="1" applyFill="1" applyAlignment="1">
      <alignment horizontal="center" vertical="center"/>
    </xf>
    <xf numFmtId="0" fontId="75" fillId="37" borderId="0" xfId="6" applyFont="1" applyFill="1" applyAlignment="1">
      <alignment horizontal="center"/>
    </xf>
    <xf numFmtId="0" fontId="69" fillId="27" borderId="0" xfId="6" applyFont="1" applyFill="1" applyAlignment="1">
      <alignment horizontal="center" vertical="center"/>
    </xf>
    <xf numFmtId="0" fontId="69" fillId="26" borderId="0" xfId="6" applyFont="1" applyFill="1" applyAlignment="1">
      <alignment horizontal="center" vertical="center"/>
    </xf>
    <xf numFmtId="0" fontId="69" fillId="25" borderId="0" xfId="6" applyFont="1" applyFill="1" applyAlignment="1">
      <alignment horizontal="center" vertical="center"/>
    </xf>
    <xf numFmtId="0" fontId="70" fillId="28" borderId="0" xfId="6" applyFont="1" applyFill="1" applyAlignment="1">
      <alignment horizontal="center" vertical="center"/>
    </xf>
    <xf numFmtId="164" fontId="69" fillId="35" borderId="0" xfId="6" applyNumberFormat="1" applyFont="1" applyFill="1" applyAlignment="1">
      <alignment horizontal="center" vertical="center"/>
    </xf>
    <xf numFmtId="0" fontId="75" fillId="27" borderId="0" xfId="6" applyFont="1" applyFill="1" applyAlignment="1">
      <alignment horizontal="center" vertical="center"/>
    </xf>
    <xf numFmtId="0" fontId="75" fillId="26" borderId="0" xfId="6" applyFont="1" applyFill="1" applyAlignment="1">
      <alignment horizontal="center" vertical="center"/>
    </xf>
    <xf numFmtId="0" fontId="75" fillId="35" borderId="0" xfId="6" applyFont="1" applyFill="1" applyAlignment="1">
      <alignment horizontal="center" vertical="center"/>
    </xf>
    <xf numFmtId="0" fontId="71" fillId="37" borderId="0" xfId="6" applyFont="1" applyFill="1" applyAlignment="1">
      <alignment horizontal="center"/>
    </xf>
    <xf numFmtId="0" fontId="70" fillId="27" borderId="0" xfId="6" applyFont="1" applyFill="1" applyAlignment="1">
      <alignment horizontal="center" vertical="center"/>
    </xf>
    <xf numFmtId="0" fontId="70" fillId="26" borderId="0" xfId="6" applyFont="1" applyFill="1" applyAlignment="1">
      <alignment horizontal="center" vertical="center"/>
    </xf>
    <xf numFmtId="164" fontId="70" fillId="35" borderId="0" xfId="6" applyNumberFormat="1" applyFont="1" applyFill="1" applyAlignment="1">
      <alignment horizontal="center" vertical="center"/>
    </xf>
    <xf numFmtId="0" fontId="71" fillId="27" borderId="0" xfId="6" applyFont="1" applyFill="1" applyAlignment="1">
      <alignment horizontal="center" vertical="center"/>
    </xf>
    <xf numFmtId="0" fontId="71" fillId="35" borderId="0" xfId="6" applyFont="1" applyFill="1" applyAlignment="1">
      <alignment horizontal="center" vertical="center"/>
    </xf>
    <xf numFmtId="0" fontId="71" fillId="25" borderId="0" xfId="6" applyFont="1" applyFill="1" applyAlignment="1">
      <alignment horizontal="center" vertical="center"/>
    </xf>
    <xf numFmtId="0" fontId="75" fillId="26" borderId="0" xfId="6" applyFont="1" applyFill="1" applyAlignment="1">
      <alignment horizontal="center"/>
    </xf>
    <xf numFmtId="0" fontId="85" fillId="27" borderId="0" xfId="6" applyFont="1" applyFill="1" applyAlignment="1">
      <alignment horizontal="center" vertical="center"/>
    </xf>
    <xf numFmtId="0" fontId="87" fillId="27" borderId="0" xfId="6" applyFont="1" applyFill="1" applyAlignment="1">
      <alignment horizontal="center" vertical="center"/>
    </xf>
    <xf numFmtId="0" fontId="87" fillId="35" borderId="0" xfId="6" applyFont="1" applyFill="1" applyAlignment="1">
      <alignment horizontal="center" vertical="center"/>
    </xf>
    <xf numFmtId="0" fontId="69" fillId="28" borderId="0" xfId="6" applyFont="1" applyFill="1" applyAlignment="1">
      <alignment horizontal="center" vertical="center" textRotation="90"/>
    </xf>
    <xf numFmtId="0" fontId="83" fillId="9" borderId="0" xfId="6" applyFont="1" applyFill="1" applyAlignment="1">
      <alignment horizontal="center" vertical="center"/>
    </xf>
    <xf numFmtId="0" fontId="69" fillId="28" borderId="0" xfId="6" applyFont="1" applyFill="1" applyAlignment="1">
      <alignment horizontal="center" vertical="center"/>
    </xf>
    <xf numFmtId="0" fontId="98" fillId="41" borderId="0" xfId="7" applyFont="1" applyFill="1" applyAlignment="1">
      <alignment horizontal="center"/>
    </xf>
    <xf numFmtId="0" fontId="97" fillId="41" borderId="0" xfId="7" applyFont="1" applyFill="1"/>
    <xf numFmtId="0" fontId="96" fillId="0" borderId="0" xfId="7" applyFont="1" applyAlignment="1">
      <alignment horizontal="center"/>
    </xf>
    <xf numFmtId="0" fontId="29" fillId="0" borderId="0" xfId="7"/>
    <xf numFmtId="0" fontId="99" fillId="0" borderId="49" xfId="7" applyFont="1" applyBorder="1" applyAlignment="1">
      <alignment horizontal="left" vertical="top" wrapText="1"/>
    </xf>
    <xf numFmtId="0" fontId="99" fillId="0" borderId="48" xfId="7" applyFont="1" applyBorder="1" applyAlignment="1">
      <alignment horizontal="left" vertical="top" wrapText="1"/>
    </xf>
    <xf numFmtId="0" fontId="93" fillId="9" borderId="0" xfId="7" applyFont="1" applyFill="1" applyAlignment="1">
      <alignment horizontal="center" vertical="top"/>
    </xf>
    <xf numFmtId="0" fontId="93" fillId="9" borderId="47" xfId="7" applyFont="1" applyFill="1" applyBorder="1" applyAlignment="1">
      <alignment horizontal="center" vertical="top"/>
    </xf>
    <xf numFmtId="0" fontId="90" fillId="0" borderId="43" xfId="7" applyFont="1" applyBorder="1" applyAlignment="1">
      <alignment horizontal="right" vertical="center"/>
    </xf>
    <xf numFmtId="0" fontId="91" fillId="0" borderId="49" xfId="7" applyFont="1" applyBorder="1" applyAlignment="1">
      <alignment horizontal="center" vertical="top"/>
    </xf>
    <xf numFmtId="0" fontId="38" fillId="0" borderId="49" xfId="7" applyFont="1" applyBorder="1"/>
    <xf numFmtId="0" fontId="13" fillId="0" borderId="0" xfId="2" applyAlignment="1">
      <alignment horizontal="right" vertical="top"/>
    </xf>
    <xf numFmtId="0" fontId="119" fillId="18" borderId="90" xfId="2" applyFont="1" applyFill="1" applyBorder="1" applyAlignment="1">
      <alignment horizontal="center"/>
    </xf>
    <xf numFmtId="0" fontId="119" fillId="18" borderId="0" xfId="2" applyFont="1" applyFill="1" applyAlignment="1">
      <alignment horizontal="center"/>
    </xf>
    <xf numFmtId="0" fontId="17" fillId="42" borderId="0" xfId="2" applyFont="1" applyFill="1" applyAlignment="1">
      <alignment horizontal="center" vertical="center"/>
    </xf>
    <xf numFmtId="0" fontId="17" fillId="42" borderId="89" xfId="2" applyFont="1" applyFill="1" applyBorder="1" applyAlignment="1">
      <alignment horizontal="center" vertical="center"/>
    </xf>
    <xf numFmtId="0" fontId="107" fillId="20" borderId="90" xfId="2" applyFont="1" applyFill="1" applyBorder="1" applyAlignment="1">
      <alignment horizontal="left"/>
    </xf>
    <xf numFmtId="0" fontId="107" fillId="20" borderId="0" xfId="2" applyFont="1" applyFill="1" applyAlignment="1">
      <alignment horizontal="left"/>
    </xf>
    <xf numFmtId="0" fontId="13" fillId="19" borderId="0" xfId="2" applyFill="1" applyAlignment="1">
      <alignment horizontal="left" vertical="top" wrapText="1"/>
    </xf>
    <xf numFmtId="0" fontId="13" fillId="19" borderId="0" xfId="2" applyFill="1" applyAlignment="1">
      <alignment horizontal="right" vertical="center" wrapText="1"/>
    </xf>
    <xf numFmtId="0" fontId="19" fillId="19" borderId="0" xfId="2" applyFont="1" applyFill="1" applyAlignment="1">
      <alignment horizontal="center" wrapText="1"/>
    </xf>
    <xf numFmtId="0" fontId="107" fillId="41" borderId="83" xfId="2" applyFont="1" applyFill="1" applyBorder="1" applyAlignment="1">
      <alignment horizontal="center"/>
    </xf>
    <xf numFmtId="0" fontId="107" fillId="41" borderId="85" xfId="2" applyFont="1" applyFill="1" applyBorder="1" applyAlignment="1">
      <alignment horizontal="center"/>
    </xf>
    <xf numFmtId="0" fontId="13" fillId="0" borderId="43" xfId="2" applyBorder="1" applyAlignment="1">
      <alignment horizontal="center"/>
    </xf>
    <xf numFmtId="0" fontId="107" fillId="41" borderId="0" xfId="2" applyFont="1" applyFill="1" applyAlignment="1">
      <alignment horizontal="center"/>
    </xf>
    <xf numFmtId="0" fontId="13" fillId="0" borderId="0" xfId="2" applyAlignment="1">
      <alignment horizontal="center" wrapText="1"/>
    </xf>
    <xf numFmtId="0" fontId="4" fillId="47" borderId="0" xfId="1" applyFill="1" applyAlignment="1">
      <alignment vertical="center" wrapText="1"/>
    </xf>
    <xf numFmtId="0" fontId="170" fillId="47" borderId="0" xfId="0" applyFont="1" applyFill="1" applyAlignment="1">
      <alignment vertical="center" wrapText="1"/>
    </xf>
    <xf numFmtId="0" fontId="26" fillId="9" borderId="0" xfId="2" applyFont="1" applyFill="1" applyAlignment="1">
      <alignment horizontal="center"/>
    </xf>
    <xf numFmtId="0" fontId="13" fillId="50" borderId="111" xfId="8" applyFont="1" applyAlignment="1">
      <alignment horizontal="center" vertical="center"/>
    </xf>
    <xf numFmtId="0" fontId="1" fillId="49" borderId="2" xfId="0" applyFont="1" applyFill="1" applyBorder="1" applyAlignment="1">
      <alignment horizontal="left" vertical="center"/>
    </xf>
    <xf numFmtId="0" fontId="1" fillId="49" borderId="15" xfId="0" applyFont="1" applyFill="1" applyBorder="1" applyAlignment="1">
      <alignment horizontal="left" vertical="center"/>
    </xf>
    <xf numFmtId="0" fontId="1" fillId="49" borderId="3" xfId="0" applyFont="1" applyFill="1" applyBorder="1" applyAlignment="1">
      <alignment horizontal="left" vertical="center"/>
    </xf>
  </cellXfs>
  <cellStyles count="9">
    <cellStyle name="Гіперпосилання" xfId="1" builtinId="8"/>
    <cellStyle name="Гіперпосилання 2" xfId="3" xr:uid="{CC63143A-BE7A-4B9A-BC75-47B8A11D86DC}"/>
    <cellStyle name="Звичайний" xfId="0" builtinId="0"/>
    <cellStyle name="Звичайний 2" xfId="2" xr:uid="{9CA133A4-4A4F-4B0A-838D-AF0CF4B3C9B9}"/>
    <cellStyle name="Звичайний 3" xfId="7" xr:uid="{8DBDBA18-9DD0-4604-8923-DFDD7FB206AE}"/>
    <cellStyle name="Звичайний 5" xfId="5" xr:uid="{73E08A8B-F0A5-4A11-A197-6D72809F5ABC}"/>
    <cellStyle name="Звичайний 6" xfId="6" xr:uid="{A7664EEA-255A-4459-8C59-B242A397CEE8}"/>
    <cellStyle name="Обычный 2" xfId="4" xr:uid="{E760A5FB-C59D-4303-A104-64EEFCCDAA8D}"/>
    <cellStyle name="Примітка" xfId="8" builtinId="10"/>
  </cellStyles>
  <dxfs count="270">
    <dxf>
      <font>
        <b val="0"/>
        <i val="0"/>
        <strike val="0"/>
        <condense val="0"/>
        <extend val="0"/>
        <outline val="0"/>
        <shadow val="0"/>
        <u val="none"/>
        <vertAlign val="baseline"/>
        <sz val="11"/>
        <color rgb="FF000000"/>
        <name val="Arial"/>
        <family val="2"/>
        <charset val="204"/>
        <scheme val="none"/>
      </font>
      <fill>
        <patternFill patternType="solid">
          <fgColor indexed="64"/>
          <bgColor rgb="FFD2D3D5"/>
        </patternFill>
      </fill>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11"/>
        <color rgb="FF000000"/>
        <name val="Arial"/>
        <family val="2"/>
        <charset val="204"/>
        <scheme val="none"/>
      </font>
      <fill>
        <patternFill patternType="solid">
          <fgColor indexed="64"/>
          <bgColor rgb="FFD2D3D5"/>
        </patternFill>
      </fill>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border outline="0">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left style="medium">
          <color rgb="FFA3A3A3"/>
        </left>
        <right style="medium">
          <color rgb="FFA3A3A3"/>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left style="medium">
          <color rgb="FFA3A3A3"/>
        </left>
        <right style="medium">
          <color rgb="FFA3A3A3"/>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border outline="0">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color theme="1"/>
        <name val="Calibri"/>
        <family val="2"/>
        <charset val="204"/>
        <scheme val="minor"/>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left style="medium">
          <color rgb="FFA3A3A3"/>
        </left>
        <right style="medium">
          <color rgb="FFA3A3A3"/>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left style="medium">
          <color rgb="FFA3A3A3"/>
        </left>
        <right style="medium">
          <color rgb="FFA3A3A3"/>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border outline="0">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strike val="0"/>
        <outline val="0"/>
        <shadow val="0"/>
        <color theme="1"/>
        <name val="Calibri"/>
        <family val="2"/>
        <charset val="204"/>
        <scheme val="minor"/>
      </font>
      <fill>
        <patternFill patternType="none">
          <fgColor indexed="64"/>
          <bgColor auto="1"/>
        </patternFill>
      </fill>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left style="medium">
          <color rgb="FFA3A3A3"/>
        </left>
        <right style="medium">
          <color rgb="FFA3A3A3"/>
        </right>
        <top style="medium">
          <color rgb="FFA3A3A3"/>
        </top>
        <bottom style="medium">
          <color rgb="FFA3A3A3"/>
        </bottom>
      </border>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color theme="1"/>
        <name val="Calibri"/>
        <family val="2"/>
        <charset val="204"/>
        <scheme val="minor"/>
      </font>
      <fill>
        <patternFill patternType="none">
          <fgColor indexed="64"/>
          <bgColor auto="1"/>
        </patternFill>
      </fill>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top style="medium">
          <color rgb="FFA3A3A3"/>
        </top>
      </border>
    </dxf>
    <dxf>
      <border outline="0">
        <left style="medium">
          <color rgb="FFA3A3A3"/>
        </left>
        <right style="medium">
          <color rgb="FFA3A3A3"/>
        </right>
        <bottom style="medium">
          <color rgb="FFA3A3A3"/>
        </bottom>
      </border>
    </dxf>
    <dxf>
      <font>
        <b val="0"/>
        <strike val="0"/>
        <outline val="0"/>
        <shadow val="0"/>
        <color theme="1"/>
        <name val="Calibri"/>
        <family val="2"/>
        <charset val="204"/>
        <scheme val="minor"/>
      </font>
      <fill>
        <patternFill patternType="none">
          <fgColor indexed="64"/>
          <bgColor auto="1"/>
        </patternFill>
      </fill>
    </dxf>
    <dxf>
      <border outline="0">
        <bottom style="medium">
          <color rgb="FFA3A3A3"/>
        </bottom>
      </border>
    </dxf>
    <dxf>
      <font>
        <b val="0"/>
        <i val="0"/>
        <strike val="0"/>
        <condense val="0"/>
        <extend val="0"/>
        <outline val="0"/>
        <shadow val="0"/>
        <u val="none"/>
        <vertAlign val="baseline"/>
        <sz val="11"/>
        <color theme="1"/>
        <name val="Calibri"/>
        <family val="2"/>
        <charset val="204"/>
        <scheme val="minor"/>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numFmt numFmtId="0" formatCode="General"/>
    </dxf>
    <dxf>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i val="0"/>
        <strike val="0"/>
        <condense val="0"/>
        <extend val="0"/>
        <outline val="0"/>
        <shadow val="0"/>
        <u val="none"/>
        <vertAlign val="baseline"/>
        <sz val="11"/>
        <color theme="1"/>
        <name val="Calibri"/>
        <family val="2"/>
        <charset val="204"/>
        <scheme val="minor"/>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border outline="0">
        <bottom style="medium">
          <color rgb="FFA3A3A3"/>
        </bottom>
      </border>
    </dxf>
    <dxf>
      <font>
        <b/>
        <i val="0"/>
        <strike val="0"/>
        <condense val="0"/>
        <extend val="0"/>
        <outline val="0"/>
        <shadow val="0"/>
        <u val="none"/>
        <vertAlign val="baseline"/>
        <sz val="11"/>
        <color theme="1"/>
        <name val="Calibri"/>
        <family val="2"/>
        <charset val="204"/>
        <scheme val="minor"/>
      </font>
      <alignment horizontal="general" vertical="center" textRotation="0" wrapText="0" indent="0" justifyLastLine="0" shrinkToFit="0" readingOrder="0"/>
      <border diagonalUp="0" diagonalDown="0" outline="0">
        <left style="medium">
          <color rgb="FFA3A3A3"/>
        </left>
        <right style="medium">
          <color rgb="FFA3A3A3"/>
        </right>
        <top/>
        <bottom/>
      </border>
    </dxf>
    <dxf>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i val="0"/>
        <strike val="0"/>
        <condense val="0"/>
        <extend val="0"/>
        <outline val="0"/>
        <shadow val="0"/>
        <u val="none"/>
        <vertAlign val="baseline"/>
        <sz val="11"/>
        <color theme="1"/>
        <name val="Calibri"/>
        <family val="2"/>
        <charset val="204"/>
        <scheme val="minor"/>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11"/>
        <color theme="1"/>
        <name val="Calibri"/>
        <family val="2"/>
        <charset val="204"/>
        <scheme val="minor"/>
      </font>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11"/>
        <color theme="1"/>
        <name val="Calibri"/>
        <family val="2"/>
        <charset val="204"/>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charset val="204"/>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border diagonalUp="0" diagonalDown="0">
        <left/>
        <right style="thin">
          <color theme="0"/>
        </right>
        <top style="thin">
          <color theme="0"/>
        </top>
        <bottom style="thin">
          <color theme="0"/>
        </bottom>
        <vertical/>
        <horizontal/>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right"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right"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style="medium">
          <color rgb="FFA3A3A3"/>
        </top>
        <bottom style="medium">
          <color rgb="FFA3A3A3"/>
        </bottom>
      </border>
    </dxf>
    <dxf>
      <font>
        <b/>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A3A3A3"/>
        </right>
        <top style="medium">
          <color rgb="FFA3A3A3"/>
        </top>
        <bottom style="medium">
          <color rgb="FFA3A3A3"/>
        </bottom>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7.8"/>
        <color theme="1"/>
        <name val="Arial"/>
        <family val="2"/>
        <charset val="204"/>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A3A3A3"/>
        </left>
        <right style="medium">
          <color rgb="FFA3A3A3"/>
        </right>
        <top/>
        <bottom/>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right"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style="medium">
          <color rgb="FFA3A3A3"/>
        </left>
        <right style="medium">
          <color rgb="FFA3A3A3"/>
        </right>
        <top style="medium">
          <color rgb="FFA3A3A3"/>
        </top>
        <bottom style="medium">
          <color rgb="FFA3A3A3"/>
        </bottom>
        <vertical/>
        <horizontal/>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left/>
        <right style="medium">
          <color rgb="FFA3A3A3"/>
        </right>
        <top style="medium">
          <color rgb="FFA3A3A3"/>
        </top>
        <bottom style="medium">
          <color rgb="FFA3A3A3"/>
        </bottom>
        <vertical/>
        <horizontal/>
      </border>
    </dxf>
    <dxf>
      <border outline="0">
        <top style="medium">
          <color rgb="FFA3A3A3"/>
        </top>
      </border>
    </dxf>
    <dxf>
      <border outline="0">
        <left style="medium">
          <color rgb="FFA3A3A3"/>
        </left>
        <right style="medium">
          <color rgb="FFA3A3A3"/>
        </right>
        <top style="medium">
          <color rgb="FFA3A3A3"/>
        </top>
        <bottom style="medium">
          <color rgb="FFA3A3A3"/>
        </bottom>
      </border>
    </dxf>
    <dxf>
      <font>
        <b val="0"/>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dxf>
    <dxf>
      <border outline="0">
        <bottom style="medium">
          <color rgb="FFA3A3A3"/>
        </bottom>
      </border>
    </dxf>
    <dxf>
      <font>
        <b/>
        <i val="0"/>
        <strike val="0"/>
        <condense val="0"/>
        <extend val="0"/>
        <outline val="0"/>
        <shadow val="0"/>
        <u val="none"/>
        <vertAlign val="baseline"/>
        <sz val="9.75"/>
        <color theme="1"/>
        <name val="Arial"/>
        <family val="2"/>
        <charset val="204"/>
        <scheme val="none"/>
      </font>
      <alignment horizontal="general" vertical="center" textRotation="0" wrapText="0" indent="0" justifyLastLine="0" shrinkToFit="0" readingOrder="0"/>
      <border diagonalUp="0" diagonalDown="0" outline="0">
        <left style="medium">
          <color rgb="FFA3A3A3"/>
        </left>
        <right style="medium">
          <color rgb="FFA3A3A3"/>
        </right>
        <top/>
        <bottom/>
      </border>
    </dxf>
    <dxf>
      <border outline="0">
        <top style="thin">
          <color theme="1"/>
        </top>
      </border>
    </dxf>
    <dxf>
      <border outline="0">
        <bottom style="thin">
          <color theme="1"/>
        </bottom>
      </border>
    </dxf>
    <dxf>
      <font>
        <b/>
        <i val="0"/>
        <strike val="0"/>
        <condense val="0"/>
        <extend val="0"/>
        <outline val="0"/>
        <shadow val="0"/>
        <u val="none"/>
        <vertAlign val="baseline"/>
        <sz val="11"/>
        <color theme="0"/>
        <name val="Segoe UI"/>
        <family val="2"/>
        <charset val="204"/>
        <scheme val="none"/>
      </font>
      <fill>
        <patternFill patternType="solid">
          <fgColor theme="1"/>
          <bgColor theme="1"/>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auto="1"/>
        <name val="Calibri"/>
        <scheme val="none"/>
      </font>
      <fill>
        <patternFill patternType="none">
          <fgColor indexed="64"/>
          <bgColor auto="1"/>
        </patternFill>
      </fill>
    </dxf>
    <dxf>
      <font>
        <strike val="0"/>
        <outline val="0"/>
        <shadow val="0"/>
        <u val="none"/>
        <vertAlign val="baseline"/>
        <sz val="11"/>
        <color auto="1"/>
        <name val="Calibri"/>
        <scheme val="none"/>
      </font>
      <fill>
        <patternFill patternType="none">
          <fgColor indexed="64"/>
          <bgColor auto="1"/>
        </patternFill>
      </fill>
    </dxf>
    <dxf>
      <font>
        <strike val="0"/>
        <outline val="0"/>
        <shadow val="0"/>
        <u val="none"/>
        <vertAlign val="baseline"/>
        <sz val="11"/>
        <color auto="1"/>
        <name val="Calibri"/>
        <scheme val="none"/>
      </font>
      <fill>
        <patternFill patternType="none">
          <fgColor indexed="64"/>
          <bgColor auto="1"/>
        </patternFill>
      </fill>
    </dxf>
    <dxf>
      <font>
        <strike val="0"/>
        <outline val="0"/>
        <shadow val="0"/>
        <u val="none"/>
        <vertAlign val="baseline"/>
        <sz val="11"/>
        <color theme="0"/>
        <name val="Calibri"/>
        <scheme val="none"/>
      </font>
      <fill>
        <patternFill patternType="none">
          <fgColor indexed="64"/>
          <bgColor auto="1"/>
        </patternFill>
      </fill>
    </dxf>
    <dxf>
      <font>
        <b val="0"/>
        <i val="0"/>
        <strike val="0"/>
        <condense val="0"/>
        <extend val="0"/>
        <outline val="0"/>
        <shadow val="0"/>
        <u val="none"/>
        <vertAlign val="baseline"/>
        <sz val="11"/>
        <color theme="1"/>
        <name val="Calibri"/>
        <scheme val="minor"/>
      </font>
      <border diagonalUp="0" diagonalDown="0" outline="0">
        <left style="thin">
          <color auto="1"/>
        </left>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right" textRotation="0"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alignment horizontal="right" textRotation="0"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8"/>
        <color rgb="FF000000"/>
        <name val="Arial"/>
        <scheme val="none"/>
      </font>
      <alignment horizontal="right"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strike val="0"/>
        <outline val="0"/>
        <shadow val="0"/>
        <u val="none"/>
        <vertAlign val="baseline"/>
        <sz val="11"/>
      </font>
      <alignment horizontal="right" textRotation="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font>
      <alignment horizontal="right" textRotation="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1"/>
      </font>
      <alignment horizontal="right" textRotation="0" indent="0" justifyLastLine="0" shrinkToFit="0" readingOrder="0"/>
    </dxf>
    <dxf>
      <border outline="0">
        <bottom style="thin">
          <color auto="1"/>
        </bottom>
      </border>
    </dxf>
    <dxf>
      <font>
        <strike val="0"/>
        <outline val="0"/>
        <shadow val="0"/>
        <u val="none"/>
        <vertAlign val="baseline"/>
        <sz val="11"/>
      </font>
      <alignment horizontal="right" textRotation="0" indent="0" justifyLastLine="0" shrinkToFit="0" readingOrder="0"/>
    </dxf>
    <dxf>
      <font>
        <strike val="0"/>
        <outline val="0"/>
        <shadow val="0"/>
        <u val="none"/>
        <vertAlign val="baseline"/>
        <sz val="11"/>
      </font>
      <numFmt numFmtId="0" formatCode="General"/>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font>
      <border diagonalUp="0" diagonalDown="0" outline="0">
        <left style="thin">
          <color indexed="64"/>
        </left>
        <right/>
        <top style="thin">
          <color indexed="64"/>
        </top>
        <bottom style="thin">
          <color indexed="64"/>
        </bottom>
      </border>
    </dxf>
    <dxf>
      <font>
        <strike val="0"/>
        <outline val="0"/>
        <shadow val="0"/>
        <u val="none"/>
        <vertAlign val="baseline"/>
        <sz val="11"/>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border outline="0">
        <right style="thin">
          <color indexed="64"/>
        </right>
        <bottom style="thin">
          <color indexed="64"/>
        </bottom>
      </border>
    </dxf>
    <dxf>
      <font>
        <strike val="0"/>
        <outline val="0"/>
        <shadow val="0"/>
        <u val="none"/>
        <vertAlign val="baseline"/>
        <sz val="11"/>
      </font>
      <fill>
        <patternFill patternType="none">
          <fgColor indexed="64"/>
          <bgColor auto="1"/>
        </patternFill>
      </fill>
    </dxf>
    <dxf>
      <font>
        <strike val="0"/>
        <outline val="0"/>
        <shadow val="0"/>
        <u val="none"/>
        <vertAlign val="baseline"/>
        <sz val="11"/>
      </font>
      <fill>
        <patternFill patternType="none">
          <fgColor indexed="64"/>
          <bgColor auto="1"/>
        </patternFill>
      </fill>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fill>
        <patternFill patternType="none">
          <fgColor indexed="64"/>
          <bgColor indexed="65"/>
        </patternFill>
      </fill>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b val="0"/>
        <i val="0"/>
        <strike val="0"/>
        <condense val="0"/>
        <extend val="0"/>
        <outline val="0"/>
        <shadow val="0"/>
        <u val="none"/>
        <vertAlign val="baseline"/>
        <sz val="11"/>
        <color theme="1"/>
        <name val="Segoe UI"/>
        <scheme val="none"/>
      </font>
      <alignment horizontal="left" vertical="top" textRotation="0" wrapText="0" indent="0" justifyLastLine="0" shrinkToFit="0" readingOrder="0"/>
      <border diagonalUp="0" diagonalDown="0">
        <left style="dashed">
          <color auto="1"/>
        </left>
        <right style="dashed">
          <color auto="1"/>
        </right>
        <top style="dashed">
          <color auto="1"/>
        </top>
        <bottom/>
        <vertical/>
        <horizontal/>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right style="dashed">
          <color auto="1"/>
        </right>
        <top style="dashed">
          <color auto="1"/>
        </top>
        <bottom style="dashed">
          <color auto="1"/>
        </bottom>
      </border>
    </dxf>
    <dxf>
      <border outline="0">
        <top style="dashed">
          <color auto="1"/>
        </top>
      </border>
    </dxf>
    <dxf>
      <border outline="0">
        <left style="dashed">
          <color auto="1"/>
        </left>
        <right style="dashed">
          <color auto="1"/>
        </right>
        <top style="dashed">
          <color auto="1"/>
        </top>
        <bottom style="dashed">
          <color auto="1"/>
        </bottom>
      </border>
    </dxf>
    <dxf>
      <font>
        <strike val="0"/>
        <outline val="0"/>
        <shadow val="0"/>
        <vertAlign val="baseline"/>
        <color theme="1"/>
        <name val="Segoe UI"/>
        <scheme val="none"/>
      </font>
      <fill>
        <patternFill patternType="none">
          <fgColor indexed="64"/>
          <bgColor auto="1"/>
        </patternFill>
      </fill>
      <alignment horizontal="left" vertical="top" textRotation="0" wrapText="0" indent="0" justifyLastLine="0" shrinkToFit="0" readingOrder="0"/>
    </dxf>
    <dxf>
      <border outline="0">
        <bottom style="dashed">
          <color auto="1"/>
        </bottom>
      </border>
    </dxf>
    <dxf>
      <font>
        <b/>
        <i val="0"/>
        <strike val="0"/>
        <condense val="0"/>
        <extend val="0"/>
        <outline val="0"/>
        <shadow val="0"/>
        <u/>
        <vertAlign val="baseline"/>
        <sz val="10"/>
        <color theme="1"/>
        <name val="Segoe UI"/>
        <scheme val="none"/>
      </font>
      <fill>
        <patternFill patternType="none">
          <fgColor indexed="64"/>
          <bgColor auto="1"/>
        </patternFill>
      </fill>
      <alignment horizontal="left" vertical="top" textRotation="0" wrapText="0" indent="0" justifyLastLine="0" shrinkToFit="0" readingOrder="0"/>
      <border diagonalUp="0" diagonalDown="0" outline="0">
        <left style="dashed">
          <color auto="1"/>
        </left>
        <right style="dashed">
          <color auto="1"/>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top style="thin">
          <color rgb="FF000000"/>
        </top>
        <bottom style="thin">
          <color rgb="FF000000"/>
        </bottom>
      </border>
    </dxf>
    <dxf>
      <border outline="0">
        <bottom style="thin">
          <color rgb="FF000000"/>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border diagonalUp="0" diagonalDown="0" outline="0">
        <left style="thin">
          <color indexed="64"/>
        </left>
        <right style="thin">
          <color indexed="64"/>
        </right>
        <top/>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1"/>
        <name val="Calibri"/>
        <scheme val="minor"/>
      </font>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auto="1"/>
        </top>
      </border>
    </dxf>
    <dxf>
      <font>
        <strike val="0"/>
        <outline val="0"/>
        <shadow val="0"/>
        <vertAlign val="baseline"/>
        <sz val="11"/>
        <name val="Calibri"/>
        <scheme val="minor"/>
      </font>
      <alignment horizontal="left" vertical="top" textRotation="0" wrapText="0" indent="0" justifyLastLine="0" shrinkToFit="0" readingOrder="0"/>
    </dxf>
    <dxf>
      <font>
        <b/>
        <i/>
        <strike val="0"/>
        <condense val="0"/>
        <extend val="0"/>
        <outline val="0"/>
        <shadow val="0"/>
        <u val="none"/>
        <vertAlign val="baseline"/>
        <sz val="11"/>
        <color theme="0"/>
        <name val="Calibri"/>
        <scheme val="minor"/>
      </font>
      <fill>
        <patternFill patternType="solid">
          <fgColor indexed="64"/>
          <bgColor theme="9" tint="-0.499984740745262"/>
        </patternFill>
      </fill>
      <alignment horizontal="left" vertical="top"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2"/>
        <color theme="1"/>
        <name val="Calibri"/>
        <family val="2"/>
        <charset val="204"/>
        <scheme val="minor"/>
      </font>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i val="0"/>
        <strike val="0"/>
        <condense val="0"/>
        <extend val="0"/>
        <outline val="0"/>
        <shadow val="0"/>
        <u val="none"/>
        <vertAlign val="baseline"/>
        <sz val="11"/>
        <color auto="1"/>
        <name val="Calibri"/>
        <scheme val="none"/>
      </font>
      <alignment horizontal="left"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auto="1"/>
        <name val="Calibri"/>
        <scheme val="none"/>
      </font>
      <alignment horizontal="general" vertical="center" textRotation="0" wrapText="0"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0"/>
        <name val="Calibri"/>
        <scheme val="minor"/>
      </font>
      <fill>
        <patternFill patternType="solid">
          <fgColor indexed="64"/>
          <bgColor theme="1"/>
        </patternFill>
      </fill>
      <alignment horizontal="left"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auto="1"/>
        </top>
      </border>
    </dxf>
    <dxf>
      <border outline="0">
        <left style="thin">
          <color indexed="64"/>
        </left>
        <right style="thin">
          <color indexed="64"/>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2"/>
        <color theme="0"/>
        <name val="Book Antiqua"/>
        <scheme val="none"/>
      </font>
      <fill>
        <patternFill patternType="solid">
          <fgColor indexed="64"/>
          <bgColor theme="9" tint="-0.499984740745262"/>
        </patternFill>
      </fill>
      <border diagonalUp="0" diagonalDown="0" outline="0">
        <left style="thin">
          <color auto="1"/>
        </left>
        <right style="thin">
          <color auto="1"/>
        </right>
        <top/>
        <bottom/>
      </border>
    </dxf>
    <dxf>
      <numFmt numFmtId="0" formatCode="General"/>
    </dxf>
    <dxf>
      <numFmt numFmtId="21" formatCode="dd/mmm"/>
    </dxf>
    <dxf>
      <numFmt numFmtId="21" formatCode="dd/mmm"/>
    </dxf>
    <dxf>
      <numFmt numFmtId="21" formatCode="dd/mmm"/>
    </dxf>
    <dxf>
      <font>
        <b val="0"/>
        <i val="0"/>
        <strike val="0"/>
        <condense val="0"/>
        <extend val="0"/>
        <outline val="0"/>
        <shadow val="0"/>
        <u val="none"/>
        <vertAlign val="baseline"/>
        <sz val="12"/>
        <color rgb="FF24292E"/>
        <name val="Segoe UI"/>
        <family val="2"/>
        <charset val="204"/>
        <scheme val="none"/>
      </font>
      <fill>
        <patternFill patternType="solid">
          <fgColor indexed="64"/>
          <bgColor rgb="FFF6F8FA"/>
        </patternFill>
      </fill>
      <alignment horizontal="left" vertical="center" textRotation="0" wrapText="1" indent="1" justifyLastLine="0" shrinkToFit="0" readingOrder="0"/>
      <border diagonalUp="0" diagonalDown="0">
        <left style="medium">
          <color rgb="FFDFE2E5"/>
        </left>
        <right style="medium">
          <color rgb="FFDFE2E5"/>
        </right>
        <top style="medium">
          <color rgb="FFDFE2E5"/>
        </top>
        <bottom style="medium">
          <color rgb="FFDFE2E5"/>
        </bottom>
        <vertical/>
        <horizontal/>
      </border>
    </dxf>
    <dxf>
      <font>
        <b val="0"/>
        <i val="0"/>
        <strike val="0"/>
        <condense val="0"/>
        <extend val="0"/>
        <outline val="0"/>
        <shadow val="0"/>
        <u val="none"/>
        <vertAlign val="baseline"/>
        <sz val="12"/>
        <color rgb="FF24292E"/>
        <name val="Segoe UI"/>
        <family val="2"/>
        <charset val="204"/>
        <scheme val="none"/>
      </font>
      <fill>
        <patternFill patternType="solid">
          <fgColor indexed="64"/>
          <bgColor rgb="FFF6F8FA"/>
        </patternFill>
      </fill>
      <alignment horizontal="left" vertical="center" textRotation="0" wrapText="1" indent="1" justifyLastLine="0" shrinkToFit="0" readingOrder="0"/>
      <border diagonalUp="0" diagonalDown="0">
        <left/>
        <right style="medium">
          <color rgb="FFDFE2E5"/>
        </right>
        <top style="medium">
          <color rgb="FFDFE2E5"/>
        </top>
        <bottom style="medium">
          <color rgb="FFDFE2E5"/>
        </bottom>
        <vertical/>
        <horizontal/>
      </border>
    </dxf>
    <dxf>
      <border outline="0">
        <left style="medium">
          <color rgb="FFDFE2E5"/>
        </left>
        <top style="medium">
          <color rgb="FFDFE2E5"/>
        </top>
      </border>
    </dxf>
    <dxf>
      <border outline="0">
        <bottom style="medium">
          <color rgb="FFDFE2E5"/>
        </bottom>
      </border>
    </dxf>
    <dxf>
      <font>
        <b val="0"/>
        <i val="0"/>
        <strike val="0"/>
        <condense val="0"/>
        <extend val="0"/>
        <outline val="0"/>
        <shadow val="0"/>
        <u val="none"/>
        <vertAlign val="baseline"/>
        <sz val="12"/>
        <color rgb="FF24292E"/>
        <name val="Segoe UI"/>
        <family val="2"/>
        <charset val="204"/>
        <scheme val="none"/>
      </font>
      <fill>
        <patternFill patternType="solid">
          <fgColor indexed="64"/>
          <bgColor rgb="FFFFFFFF"/>
        </patternFill>
      </fill>
      <alignment horizontal="center" vertical="center" textRotation="0" wrapText="1" indent="0" justifyLastLine="0" shrinkToFit="0" readingOrder="0"/>
      <border diagonalUp="0" diagonalDown="0" outline="0">
        <left style="medium">
          <color rgb="FFDFE2E5"/>
        </left>
        <right style="medium">
          <color rgb="FFDFE2E5"/>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ctrlProps/ctrlProp1.xml><?xml version="1.0" encoding="utf-8"?>
<formControlPr xmlns="http://schemas.microsoft.com/office/spreadsheetml/2009/9/main" objectType="CheckBox" fmlaLink="$C$5" lockText="1" noThreeD="1"/>
</file>

<file path=xl/drawings/_rels/drawing2.xml.rels><?xml version="1.0" encoding="UTF-8" standalone="yes"?>
<Relationships xmlns="http://schemas.openxmlformats.org/package/2006/relationships"><Relationship Id="rId3" Type="http://schemas.openxmlformats.org/officeDocument/2006/relationships/hyperlink" Target="http://forgottenrealms.wikia.com/wiki/Bottom_Feeder_(ship)?action=edit&amp;section=2" TargetMode="External"/><Relationship Id="rId2" Type="http://schemas.openxmlformats.org/officeDocument/2006/relationships/image" Target="../media/image1.gif"/><Relationship Id="rId1" Type="http://schemas.openxmlformats.org/officeDocument/2006/relationships/hyperlink" Target="http://forgottenrealms.wikia.com/wiki/Bottom_Feeder_(ship)?action=edit&amp;section=1" TargetMode="External"/><Relationship Id="rId4" Type="http://schemas.openxmlformats.org/officeDocument/2006/relationships/hyperlink" Target="http://forgottenrealms.wikia.com/wiki/Bottom_Feeder_(ship)?action=edit&amp;section=3" TargetMode="External"/></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gif"/></Relationships>
</file>

<file path=xl/drawings/_rels/drawing7.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eg"/><Relationship Id="rId7" Type="http://schemas.openxmlformats.org/officeDocument/2006/relationships/image" Target="../media/image12.jpeg"/><Relationship Id="rId2" Type="http://schemas.openxmlformats.org/officeDocument/2006/relationships/image" Target="../media/image7.jpeg"/><Relationship Id="rId1" Type="http://schemas.openxmlformats.org/officeDocument/2006/relationships/image" Target="../media/image6.jp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6.gif"/><Relationship Id="rId2" Type="http://schemas.openxmlformats.org/officeDocument/2006/relationships/image" Target="../media/image15.gif"/><Relationship Id="rId1" Type="http://schemas.openxmlformats.org/officeDocument/2006/relationships/image" Target="../media/image14.gif"/></Relationships>
</file>

<file path=xl/drawings/_rels/drawing9.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jpeg"/><Relationship Id="rId1" Type="http://schemas.openxmlformats.org/officeDocument/2006/relationships/image" Target="../media/image17.jpeg"/><Relationship Id="rId6" Type="http://schemas.openxmlformats.org/officeDocument/2006/relationships/image" Target="../media/image22.jpeg"/><Relationship Id="rId5" Type="http://schemas.openxmlformats.org/officeDocument/2006/relationships/image" Target="../media/image21.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eg"/><Relationship Id="rId1" Type="http://schemas.openxmlformats.org/officeDocument/2006/relationships/image" Target="../media/image24.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gif"/><Relationship Id="rId1" Type="http://schemas.openxmlformats.org/officeDocument/2006/relationships/image" Target="../media/image26.png"/><Relationship Id="rId6"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666750</xdr:colOff>
          <xdr:row>4</xdr:row>
          <xdr:rowOff>9525</xdr:rowOff>
        </xdr:from>
        <xdr:to>
          <xdr:col>3</xdr:col>
          <xdr:colOff>38100</xdr:colOff>
          <xdr:row>5</xdr:row>
          <xdr:rowOff>57150</xdr:rowOff>
        </xdr:to>
        <xdr:sp macro="" textlink="">
          <xdr:nvSpPr>
            <xdr:cNvPr id="54273" name="Check Box 1" hidden="1">
              <a:extLst>
                <a:ext uri="{63B3BB69-23CF-44E3-9099-C40C66FF867C}">
                  <a14:compatExt spid="_x0000_s54273"/>
                </a:ext>
                <a:ext uri="{FF2B5EF4-FFF2-40B4-BE49-F238E27FC236}">
                  <a16:creationId xmlns:a16="http://schemas.microsoft.com/office/drawing/2014/main" id="{00000000-0008-0000-0000-000001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4</xdr:col>
      <xdr:colOff>0</xdr:colOff>
      <xdr:row>16</xdr:row>
      <xdr:rowOff>0</xdr:rowOff>
    </xdr:from>
    <xdr:ext cx="152400" cy="152400"/>
    <xdr:pic>
      <xdr:nvPicPr>
        <xdr:cNvPr id="2" name="Рисунок 1" descr="C:\Users\avpal\AppData\Local\Temp\msohtmlclip1\02\clip_image001.gif">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57625" y="311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20</xdr:row>
      <xdr:rowOff>0</xdr:rowOff>
    </xdr:from>
    <xdr:ext cx="152400" cy="152400"/>
    <xdr:pic>
      <xdr:nvPicPr>
        <xdr:cNvPr id="3" name="Рисунок 2" descr="C:\Users\avpal\AppData\Local\Temp\msohtmlclip1\02\clip_image001.gif">
          <a:hlinkClick xmlns:r="http://schemas.openxmlformats.org/officeDocument/2006/relationships" r:id="rId3"/>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57625" y="397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27</xdr:row>
      <xdr:rowOff>0</xdr:rowOff>
    </xdr:from>
    <xdr:ext cx="152400" cy="152400"/>
    <xdr:pic>
      <xdr:nvPicPr>
        <xdr:cNvPr id="4" name="Рисунок 3" descr="C:\Users\avpal\AppData\Local\Temp\msohtmlclip1\02\clip_image001.gif">
          <a:hlinkClick xmlns:r="http://schemas.openxmlformats.org/officeDocument/2006/relationships" r:id="rId4"/>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87525" y="530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10</xdr:col>
      <xdr:colOff>523876</xdr:colOff>
      <xdr:row>27</xdr:row>
      <xdr:rowOff>0</xdr:rowOff>
    </xdr:from>
    <xdr:to>
      <xdr:col>16</xdr:col>
      <xdr:colOff>233046</xdr:colOff>
      <xdr:row>34</xdr:row>
      <xdr:rowOff>28575</xdr:rowOff>
    </xdr:to>
    <xdr:pic>
      <xdr:nvPicPr>
        <xdr:cNvPr id="2" name="Picutre 1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7381876" y="5657850"/>
          <a:ext cx="3823970" cy="1495425"/>
        </a:xfrm>
        <a:prstGeom prst="rect">
          <a:avLst/>
        </a:prstGeom>
      </xdr:spPr>
    </xdr:pic>
    <xdr:clientData/>
  </xdr:twoCellAnchor>
  <xdr:twoCellAnchor editAs="oneCell">
    <xdr:from>
      <xdr:col>8</xdr:col>
      <xdr:colOff>0</xdr:colOff>
      <xdr:row>44</xdr:row>
      <xdr:rowOff>0</xdr:rowOff>
    </xdr:from>
    <xdr:to>
      <xdr:col>12</xdr:col>
      <xdr:colOff>347345</xdr:colOff>
      <xdr:row>49</xdr:row>
      <xdr:rowOff>122555</xdr:rowOff>
    </xdr:to>
    <xdr:pic>
      <xdr:nvPicPr>
        <xdr:cNvPr id="3" name="Picutre 15">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2"/>
        <a:stretch/>
      </xdr:blipFill>
      <xdr:spPr>
        <a:xfrm>
          <a:off x="5486400" y="9220200"/>
          <a:ext cx="3090545" cy="1170305"/>
        </a:xfrm>
        <a:prstGeom prst="rect">
          <a:avLst/>
        </a:prstGeom>
      </xdr:spPr>
    </xdr:pic>
    <xdr:clientData/>
  </xdr:twoCellAnchor>
  <xdr:twoCellAnchor editAs="oneCell">
    <xdr:from>
      <xdr:col>17</xdr:col>
      <xdr:colOff>0</xdr:colOff>
      <xdr:row>18</xdr:row>
      <xdr:rowOff>0</xdr:rowOff>
    </xdr:from>
    <xdr:to>
      <xdr:col>21</xdr:col>
      <xdr:colOff>353695</xdr:colOff>
      <xdr:row>22</xdr:row>
      <xdr:rowOff>198120</xdr:rowOff>
    </xdr:to>
    <xdr:pic>
      <xdr:nvPicPr>
        <xdr:cNvPr id="4" name="Picutre 4">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3"/>
        <a:stretch/>
      </xdr:blipFill>
      <xdr:spPr>
        <a:xfrm>
          <a:off x="11658600" y="3771900"/>
          <a:ext cx="3096895" cy="10363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xdr:col>
      <xdr:colOff>9525</xdr:colOff>
      <xdr:row>25</xdr:row>
      <xdr:rowOff>95250</xdr:rowOff>
    </xdr:to>
    <xdr:pic>
      <xdr:nvPicPr>
        <xdr:cNvPr id="2" name="Рисунок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486275"/>
          <a:ext cx="952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9525</xdr:rowOff>
    </xdr:from>
    <xdr:to>
      <xdr:col>1</xdr:col>
      <xdr:colOff>9525</xdr:colOff>
      <xdr:row>27</xdr:row>
      <xdr:rowOff>104775</xdr:rowOff>
    </xdr:to>
    <xdr:pic>
      <xdr:nvPicPr>
        <xdr:cNvPr id="3" name="Рисунок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876800"/>
          <a:ext cx="952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209550</xdr:rowOff>
    </xdr:from>
    <xdr:to>
      <xdr:col>1</xdr:col>
      <xdr:colOff>9525</xdr:colOff>
      <xdr:row>29</xdr:row>
      <xdr:rowOff>95250</xdr:rowOff>
    </xdr:to>
    <xdr:pic>
      <xdr:nvPicPr>
        <xdr:cNvPr id="4" name="Рисунок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248275"/>
          <a:ext cx="952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666750</xdr:colOff>
      <xdr:row>26</xdr:row>
      <xdr:rowOff>95250</xdr:rowOff>
    </xdr:to>
    <xdr:pic>
      <xdr:nvPicPr>
        <xdr:cNvPr id="5" name="Рисунок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057775"/>
          <a:ext cx="6667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0</xdr:colOff>
      <xdr:row>5</xdr:row>
      <xdr:rowOff>0</xdr:rowOff>
    </xdr:from>
    <xdr:to>
      <xdr:col>18</xdr:col>
      <xdr:colOff>304800</xdr:colOff>
      <xdr:row>6</xdr:row>
      <xdr:rowOff>114300</xdr:rowOff>
    </xdr:to>
    <xdr:sp macro="" textlink="">
      <xdr:nvSpPr>
        <xdr:cNvPr id="2" name="AutoShape 2" descr="http://oakthorne.net/wiki/images/Cycle-of-day.jpg">
          <a:extLst>
            <a:ext uri="{FF2B5EF4-FFF2-40B4-BE49-F238E27FC236}">
              <a16:creationId xmlns:a16="http://schemas.microsoft.com/office/drawing/2014/main" id="{00000000-0008-0000-0B00-000002000000}"/>
            </a:ext>
          </a:extLst>
        </xdr:cNvPr>
        <xdr:cNvSpPr>
          <a:spLocks noChangeAspect="1" noChangeArrowheads="1"/>
        </xdr:cNvSpPr>
      </xdr:nvSpPr>
      <xdr:spPr bwMode="auto">
        <a:xfrm>
          <a:off x="27651075" y="9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85724</xdr:colOff>
      <xdr:row>4</xdr:row>
      <xdr:rowOff>190499</xdr:rowOff>
    </xdr:from>
    <xdr:to>
      <xdr:col>23</xdr:col>
      <xdr:colOff>228599</xdr:colOff>
      <xdr:row>16</xdr:row>
      <xdr:rowOff>104774</xdr:rowOff>
    </xdr:to>
    <xdr:sp macro="" textlink="">
      <xdr:nvSpPr>
        <xdr:cNvPr id="3" name="AutoShape 1" descr="http://oakthorne.net/wiki/images/Cycle-of-day.jpg">
          <a:extLst>
            <a:ext uri="{FF2B5EF4-FFF2-40B4-BE49-F238E27FC236}">
              <a16:creationId xmlns:a16="http://schemas.microsoft.com/office/drawing/2014/main" id="{00000000-0008-0000-0B00-000003000000}"/>
            </a:ext>
          </a:extLst>
        </xdr:cNvPr>
        <xdr:cNvSpPr>
          <a:spLocks noChangeAspect="1" noChangeArrowheads="1"/>
        </xdr:cNvSpPr>
      </xdr:nvSpPr>
      <xdr:spPr bwMode="auto">
        <a:xfrm>
          <a:off x="28346399" y="952499"/>
          <a:ext cx="2581275" cy="2200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oneCellAnchor>
    <xdr:from>
      <xdr:col>17</xdr:col>
      <xdr:colOff>19049</xdr:colOff>
      <xdr:row>10</xdr:row>
      <xdr:rowOff>28575</xdr:rowOff>
    </xdr:from>
    <xdr:ext cx="4680000" cy="15328656"/>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0382249" y="1933575"/>
          <a:ext cx="4680000" cy="15328656"/>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noAutofit/>
        </a:bodyPr>
        <a:lstStyle/>
        <a:p>
          <a:r>
            <a:rPr lang="uk-UA" sz="1400" b="1" u="sng">
              <a:solidFill>
                <a:srgbClr val="58170D"/>
              </a:solidFill>
              <a:effectLst/>
              <a:latin typeface="+mn-lt"/>
              <a:ea typeface="+mn-ea"/>
              <a:cs typeface="+mn-cs"/>
            </a:rPr>
            <a:t>CHOOSING LANGUAGES</a:t>
          </a:r>
          <a:endParaRPr lang="uk-UA" sz="1100" b="1" u="sng">
            <a:solidFill>
              <a:srgbClr val="58170D"/>
            </a:solidFill>
            <a:effectLst/>
            <a:latin typeface="+mn-lt"/>
            <a:ea typeface="+mn-ea"/>
            <a:cs typeface="+mn-cs"/>
          </a:endParaRPr>
        </a:p>
        <a:p>
          <a:r>
            <a:rPr lang="uk-UA" sz="1100">
              <a:solidFill>
                <a:schemeClr val="dk1"/>
              </a:solidFill>
              <a:effectLst/>
              <a:latin typeface="+mn-lt"/>
              <a:ea typeface="+mn-ea"/>
              <a:cs typeface="+mn-cs"/>
            </a:rPr>
            <a:t>Here is some advice for choosing your starting languages.</a:t>
          </a:r>
        </a:p>
        <a:p>
          <a:pPr rtl="0" fontAlgn="ctr"/>
          <a:r>
            <a:rPr lang="uk-UA" sz="1100">
              <a:solidFill>
                <a:schemeClr val="dk1"/>
              </a:solidFill>
              <a:effectLst/>
              <a:latin typeface="+mn-lt"/>
              <a:ea typeface="+mn-ea"/>
              <a:cs typeface="+mn-cs"/>
            </a:rPr>
            <a:t>Everyone gets </a:t>
          </a:r>
          <a:r>
            <a:rPr lang="uk-UA" sz="1100" i="1">
              <a:solidFill>
                <a:schemeClr val="dk1"/>
              </a:solidFill>
              <a:effectLst/>
              <a:latin typeface="+mn-lt"/>
              <a:ea typeface="+mn-ea"/>
              <a:cs typeface="+mn-cs"/>
            </a:rPr>
            <a:t>Common</a:t>
          </a:r>
          <a:r>
            <a:rPr lang="uk-UA" sz="1100">
              <a:solidFill>
                <a:schemeClr val="dk1"/>
              </a:solidFill>
              <a:effectLst/>
              <a:latin typeface="+mn-lt"/>
              <a:ea typeface="+mn-ea"/>
              <a:cs typeface="+mn-cs"/>
            </a:rPr>
            <a:t> for free.</a:t>
          </a:r>
          <a:endParaRPr lang="en-US" sz="1100">
            <a:solidFill>
              <a:schemeClr val="dk1"/>
            </a:solidFill>
            <a:effectLst/>
            <a:latin typeface="+mn-lt"/>
            <a:ea typeface="+mn-ea"/>
            <a:cs typeface="+mn-cs"/>
          </a:endParaRPr>
        </a:p>
        <a:p>
          <a:pPr rtl="0" fontAlgn="ctr"/>
          <a:r>
            <a:rPr lang="en-US" sz="1100">
              <a:solidFill>
                <a:schemeClr val="dk1"/>
              </a:solidFill>
              <a:effectLst/>
              <a:latin typeface="+mn-lt"/>
              <a:ea typeface="+mn-ea"/>
              <a:cs typeface="+mn-cs"/>
            </a:rPr>
            <a:t>=======================================================</a:t>
          </a:r>
        </a:p>
        <a:p>
          <a:pPr marL="0" marR="0" lvl="0" indent="0" algn="l" defTabSz="914400" rtl="0" eaLnBrk="1" fontAlgn="ctr" latinLnBrk="0" hangingPunct="1">
            <a:lnSpc>
              <a:spcPct val="100000"/>
            </a:lnSpc>
            <a:spcBef>
              <a:spcPts val="0"/>
            </a:spcBef>
            <a:spcAft>
              <a:spcPts val="0"/>
            </a:spcAft>
            <a:buClrTx/>
            <a:buSzTx/>
            <a:buFontTx/>
            <a:buNone/>
            <a:tabLst/>
            <a:defRPr/>
          </a:pPr>
          <a:r>
            <a:rPr lang="uk-UA" sz="1000" i="1">
              <a:solidFill>
                <a:schemeClr val="dk1"/>
              </a:solidFill>
              <a:effectLst/>
              <a:latin typeface="Book Antiqua" panose="02040602050305030304" pitchFamily="18" charset="0"/>
              <a:ea typeface="+mn-ea"/>
              <a:cs typeface="+mn-cs"/>
            </a:rPr>
            <a:t>In Waterdeep, the most common spoken languages are Common and Chondathan, followed by the Illuskan and Northern tongues, though they are considered rural and backwaterish. Many merchants speak Alzhedo, as do a number of gnomes and halflings.</a:t>
          </a:r>
          <a:endParaRPr lang="ru-RU" sz="1000" i="1">
            <a:effectLst/>
            <a:latin typeface="Book Antiqua" panose="02040602050305030304" pitchFamily="18" charset="0"/>
          </a:endParaRPr>
        </a:p>
        <a:p>
          <a:pPr rtl="0" fontAlgn="ctr"/>
          <a:r>
            <a:rPr lang="en-US" sz="1100">
              <a:solidFill>
                <a:schemeClr val="dk1"/>
              </a:solidFill>
              <a:effectLst/>
              <a:latin typeface="+mn-lt"/>
              <a:ea typeface="+mn-ea"/>
              <a:cs typeface="+mn-cs"/>
            </a:rPr>
            <a:t>=======================================================</a:t>
          </a:r>
          <a:endParaRPr lang="en-US" sz="1100" b="1">
            <a:solidFill>
              <a:schemeClr val="dk1"/>
            </a:solidFill>
            <a:effectLst/>
            <a:latin typeface="+mn-lt"/>
            <a:ea typeface="+mn-ea"/>
            <a:cs typeface="+mn-cs"/>
          </a:endParaRPr>
        </a:p>
        <a:p>
          <a:r>
            <a:rPr lang="uk-UA" sz="1200" b="1">
              <a:solidFill>
                <a:srgbClr val="58170D"/>
              </a:solidFill>
              <a:effectLst/>
              <a:latin typeface="+mn-lt"/>
              <a:ea typeface="+mn-ea"/>
              <a:cs typeface="+mn-cs"/>
            </a:rPr>
            <a:t>Human Racial Languages</a:t>
          </a:r>
        </a:p>
        <a:p>
          <a:r>
            <a:rPr lang="uk-UA" sz="1100" b="1">
              <a:solidFill>
                <a:schemeClr val="dk1"/>
              </a:solidFill>
              <a:effectLst/>
              <a:latin typeface="+mn-lt"/>
              <a:ea typeface="+mn-ea"/>
              <a:cs typeface="+mn-cs"/>
            </a:rPr>
            <a:t>Urban:</a:t>
          </a:r>
          <a:r>
            <a:rPr lang="uk-UA" sz="1100">
              <a:solidFill>
                <a:schemeClr val="dk1"/>
              </a:solidFill>
              <a:effectLst/>
              <a:latin typeface="+mn-lt"/>
              <a:ea typeface="+mn-ea"/>
              <a:cs typeface="+mn-cs"/>
            </a:rPr>
            <a:t> If you grew up in an urban area, you speak </a:t>
          </a:r>
          <a:r>
            <a:rPr lang="uk-UA" sz="1100" i="1">
              <a:solidFill>
                <a:schemeClr val="dk1"/>
              </a:solidFill>
              <a:effectLst/>
              <a:latin typeface="+mn-lt"/>
              <a:ea typeface="+mn-ea"/>
              <a:cs typeface="+mn-cs"/>
            </a:rPr>
            <a:t>Chondathan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part of the Waterdhavian merchant class, you also speak </a:t>
          </a:r>
          <a:r>
            <a:rPr lang="uk-UA" sz="1100" i="1">
              <a:solidFill>
                <a:schemeClr val="dk1"/>
              </a:solidFill>
              <a:effectLst/>
              <a:latin typeface="+mn-lt"/>
              <a:ea typeface="+mn-ea"/>
              <a:cs typeface="+mn-cs"/>
            </a:rPr>
            <a:t>Alzhedo</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Rural:</a:t>
          </a:r>
          <a:r>
            <a:rPr lang="uk-UA" sz="1100">
              <a:solidFill>
                <a:schemeClr val="dk1"/>
              </a:solidFill>
              <a:effectLst/>
              <a:latin typeface="+mn-lt"/>
              <a:ea typeface="+mn-ea"/>
              <a:cs typeface="+mn-cs"/>
            </a:rPr>
            <a:t> If you grew up in a rural area, you speak </a:t>
          </a:r>
          <a:r>
            <a:rPr lang="uk-UA" sz="1100" i="1">
              <a:solidFill>
                <a:schemeClr val="dk1"/>
              </a:solidFill>
              <a:effectLst/>
              <a:latin typeface="+mn-lt"/>
              <a:ea typeface="+mn-ea"/>
              <a:cs typeface="+mn-cs"/>
            </a:rPr>
            <a:t>Illuskan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as an Uthgardt barbarian or are from Hartvale, you also speak </a:t>
          </a:r>
          <a:r>
            <a:rPr lang="uk-UA" sz="1100" i="1">
              <a:solidFill>
                <a:schemeClr val="dk1"/>
              </a:solidFill>
              <a:effectLst/>
              <a:latin typeface="+mn-lt"/>
              <a:ea typeface="+mn-ea"/>
              <a:cs typeface="+mn-cs"/>
            </a:rPr>
            <a:t>Bothii</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Ten Towns, Neverwinter, Waterdeep, Nesme, or Llorkh, you also speak </a:t>
          </a:r>
          <a:r>
            <a:rPr lang="uk-UA" sz="1100" i="1">
              <a:solidFill>
                <a:schemeClr val="dk1"/>
              </a:solidFill>
              <a:effectLst/>
              <a:latin typeface="+mn-lt"/>
              <a:ea typeface="+mn-ea"/>
              <a:cs typeface="+mn-cs"/>
            </a:rPr>
            <a:t>Northern</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rural areas around Silverymoon and the Moonwood, you also speak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If you grew up in the Icewind Dale and other areas north of the Spine of the World, you also speak </a:t>
          </a:r>
          <a:r>
            <a:rPr lang="uk-UA" sz="1100" i="1">
              <a:solidFill>
                <a:schemeClr val="dk1"/>
              </a:solidFill>
              <a:effectLst/>
              <a:latin typeface="+mn-lt"/>
              <a:ea typeface="+mn-ea"/>
              <a:cs typeface="+mn-cs"/>
            </a:rPr>
            <a:t>Reghedjic</a:t>
          </a:r>
          <a:r>
            <a:rPr lang="uk-UA" sz="1100">
              <a:solidFill>
                <a:schemeClr val="dk1"/>
              </a:solidFill>
              <a:effectLst/>
              <a:latin typeface="+mn-lt"/>
              <a:ea typeface="+mn-ea"/>
              <a:cs typeface="+mn-cs"/>
            </a:rPr>
            <a:t>.</a:t>
          </a:r>
        </a:p>
        <a:p>
          <a:r>
            <a:rPr lang="uk-UA" sz="1100" b="1">
              <a:solidFill>
                <a:schemeClr val="dk1"/>
              </a:solidFill>
              <a:effectLst/>
              <a:latin typeface="+mn-lt"/>
              <a:ea typeface="+mn-ea"/>
              <a:cs typeface="+mn-cs"/>
            </a:rPr>
            <a:t>Outlander:</a:t>
          </a:r>
          <a:r>
            <a:rPr lang="uk-UA" sz="1100">
              <a:solidFill>
                <a:schemeClr val="dk1"/>
              </a:solidFill>
              <a:effectLst/>
              <a:latin typeface="+mn-lt"/>
              <a:ea typeface="+mn-ea"/>
              <a:cs typeface="+mn-cs"/>
            </a:rPr>
            <a:t> If you grew up elsewhere, or in a family from elsewhere, you also speak the language(s) native to those areas.</a:t>
          </a:r>
        </a:p>
        <a:p>
          <a:r>
            <a:rPr lang="uk-UA" sz="1200" b="1">
              <a:solidFill>
                <a:srgbClr val="58170D"/>
              </a:solidFill>
              <a:effectLst/>
              <a:latin typeface="+mn-lt"/>
              <a:ea typeface="+mn-ea"/>
              <a:cs typeface="+mn-cs"/>
            </a:rPr>
            <a:t>Nonhuman Racial Languages</a:t>
          </a:r>
        </a:p>
        <a:p>
          <a:r>
            <a:rPr lang="uk-UA" sz="1100">
              <a:solidFill>
                <a:schemeClr val="dk1"/>
              </a:solidFill>
              <a:effectLst/>
              <a:latin typeface="+mn-lt"/>
              <a:ea typeface="+mn-ea"/>
              <a:cs typeface="+mn-cs"/>
            </a:rPr>
            <a:t>If your race grants you one of the following, this is the language you know:</a:t>
          </a:r>
        </a:p>
        <a:p>
          <a:pPr rtl="0" fontAlgn="ctr"/>
          <a:r>
            <a:rPr lang="uk-UA" sz="1100">
              <a:solidFill>
                <a:schemeClr val="dk1"/>
              </a:solidFill>
              <a:effectLst/>
              <a:latin typeface="+mn-lt"/>
              <a:ea typeface="+mn-ea"/>
              <a:cs typeface="+mn-cs"/>
            </a:rPr>
            <a:t>Draconic, you gain </a:t>
          </a:r>
          <a:r>
            <a:rPr lang="uk-UA" sz="1100" i="1">
              <a:solidFill>
                <a:schemeClr val="dk1"/>
              </a:solidFill>
              <a:effectLst/>
              <a:latin typeface="+mn-lt"/>
              <a:ea typeface="+mn-ea"/>
              <a:cs typeface="+mn-cs"/>
            </a:rPr>
            <a:t>Auld Wyrmish</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Dwarvish, you gain </a:t>
          </a:r>
          <a:r>
            <a:rPr lang="uk-UA" sz="1100" i="1">
              <a:solidFill>
                <a:schemeClr val="dk1"/>
              </a:solidFill>
              <a:effectLst/>
              <a:latin typeface="+mn-lt"/>
              <a:ea typeface="+mn-ea"/>
              <a:cs typeface="+mn-cs"/>
            </a:rPr>
            <a:t>Dethek</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Elvish, you gain </a:t>
          </a:r>
          <a:r>
            <a:rPr lang="uk-UA" sz="1100" i="1">
              <a:solidFill>
                <a:schemeClr val="dk1"/>
              </a:solidFill>
              <a:effectLst/>
              <a:latin typeface="+mn-lt"/>
              <a:ea typeface="+mn-ea"/>
              <a:cs typeface="+mn-cs"/>
            </a:rPr>
            <a:t>Espruar</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Gnomish, you gain </a:t>
          </a:r>
          <a:r>
            <a:rPr lang="uk-UA" sz="1100" i="1">
              <a:solidFill>
                <a:schemeClr val="dk1"/>
              </a:solidFill>
              <a:effectLst/>
              <a:latin typeface="+mn-lt"/>
              <a:ea typeface="+mn-ea"/>
              <a:cs typeface="+mn-cs"/>
            </a:rPr>
            <a:t>Gnim</a:t>
          </a:r>
          <a:r>
            <a:rPr lang="uk-UA" sz="1100">
              <a:solidFill>
                <a:schemeClr val="dk1"/>
              </a:solidFill>
              <a:effectLst/>
              <a:latin typeface="+mn-lt"/>
              <a:ea typeface="+mn-ea"/>
              <a:cs typeface="+mn-cs"/>
            </a:rPr>
            <a:t>.</a:t>
          </a:r>
        </a:p>
        <a:p>
          <a:pPr rtl="0" fontAlgn="ctr"/>
          <a:r>
            <a:rPr lang="uk-UA" sz="1100">
              <a:solidFill>
                <a:schemeClr val="dk1"/>
              </a:solidFill>
              <a:effectLst/>
              <a:latin typeface="+mn-lt"/>
              <a:ea typeface="+mn-ea"/>
              <a:cs typeface="+mn-cs"/>
            </a:rPr>
            <a:t>Halfling, you instead choose an Additional Language. Halflings in the Realms don't really have a native tongue, per se.</a:t>
          </a:r>
        </a:p>
        <a:p>
          <a:pPr rtl="0" fontAlgn="ctr"/>
          <a:r>
            <a:rPr lang="uk-UA" sz="1100">
              <a:solidFill>
                <a:schemeClr val="dk1"/>
              </a:solidFill>
              <a:effectLst/>
              <a:latin typeface="+mn-lt"/>
              <a:ea typeface="+mn-ea"/>
              <a:cs typeface="+mn-cs"/>
            </a:rPr>
            <a:t>Orc, you gain </a:t>
          </a:r>
          <a:r>
            <a:rPr lang="uk-UA" sz="1100" i="1">
              <a:solidFill>
                <a:schemeClr val="dk1"/>
              </a:solidFill>
              <a:effectLst/>
              <a:latin typeface="+mn-lt"/>
              <a:ea typeface="+mn-ea"/>
              <a:cs typeface="+mn-cs"/>
            </a:rPr>
            <a:t>Daraktan</a:t>
          </a:r>
          <a:r>
            <a:rPr lang="uk-UA" sz="1100">
              <a:solidFill>
                <a:schemeClr val="dk1"/>
              </a:solidFill>
              <a:effectLst/>
              <a:latin typeface="+mn-lt"/>
              <a:ea typeface="+mn-ea"/>
              <a:cs typeface="+mn-cs"/>
            </a:rPr>
            <a:t>.</a:t>
          </a:r>
        </a:p>
        <a:p>
          <a:r>
            <a:rPr lang="en-US" sz="1200" b="1">
              <a:solidFill>
                <a:srgbClr val="58170D"/>
              </a:solidFill>
              <a:effectLst/>
              <a:latin typeface="+mn-lt"/>
              <a:ea typeface="+mn-ea"/>
              <a:cs typeface="+mn-cs"/>
            </a:rPr>
            <a:t>The Common Tongue</a:t>
          </a:r>
          <a:endParaRPr lang="ru-RU" sz="1200" b="1">
            <a:solidFill>
              <a:srgbClr val="58170D"/>
            </a:solidFill>
            <a:effectLst/>
          </a:endParaRPr>
        </a:p>
        <a:p>
          <a:r>
            <a:rPr lang="en-US" sz="1100">
              <a:solidFill>
                <a:schemeClr val="dk1"/>
              </a:solidFill>
              <a:effectLst/>
              <a:latin typeface="+mn-lt"/>
              <a:ea typeface="+mn-ea"/>
              <a:cs typeface="+mn-cs"/>
            </a:rPr>
            <a:t>All speaking peoples, including the humans of various lands, possess a native tongue. In addition, all humans and many nonhumans speak Common as a second language. Common grew from a kind of pidgin Chondathan and is most closely related to that language, but it is far simpler and less expressive. Nuances of speech, naming, and phrasing are better conveyed in the older, more mature languages, since Common is little more than a trade language.</a:t>
          </a:r>
          <a:endParaRPr lang="ru-RU">
            <a:effectLst/>
          </a:endParaRPr>
        </a:p>
        <a:p>
          <a:r>
            <a:rPr lang="en-US" sz="1100">
              <a:solidFill>
                <a:schemeClr val="dk1"/>
              </a:solidFill>
              <a:effectLst/>
              <a:latin typeface="+mn-lt"/>
              <a:ea typeface="+mn-ea"/>
              <a:cs typeface="+mn-cs"/>
            </a:rPr>
            <a:t>The great advantage of Common, of course, is its prevalence. Everybody in the Heartlands speaks Chondathan, and thus speaks Common well enough to get by in any but the most esoteric conversations. Even in remote areas, just about everybody knows enough Common to speak it badly.</a:t>
          </a:r>
          <a:endParaRPr lang="ru-RU">
            <a:effectLst/>
          </a:endParaRPr>
        </a:p>
        <a:p>
          <a:r>
            <a:rPr lang="en-US" sz="1100">
              <a:solidFill>
                <a:schemeClr val="dk1"/>
              </a:solidFill>
              <a:effectLst/>
              <a:latin typeface="+mn-lt"/>
              <a:ea typeface="+mn-ea"/>
              <a:cs typeface="+mn-cs"/>
            </a:rPr>
            <a:t>For the purposes of electronic games and film, it's simplest to assume that Common is English, and that everyone uses it as their everyday language. Other languages might be used to inform an accent or provide a necessary language barrier.</a:t>
          </a:r>
          <a:br>
            <a:rPr lang="en-US" sz="1100">
              <a:solidFill>
                <a:schemeClr val="dk1"/>
              </a:solidFill>
              <a:effectLst/>
              <a:latin typeface="+mn-lt"/>
              <a:ea typeface="+mn-ea"/>
              <a:cs typeface="+mn-cs"/>
            </a:rPr>
          </a:br>
          <a:r>
            <a:rPr lang="en-US" sz="1200" b="1">
              <a:solidFill>
                <a:srgbClr val="58170D"/>
              </a:solidFill>
              <a:effectLst/>
              <a:latin typeface="+mn-lt"/>
              <a:ea typeface="+mn-ea"/>
              <a:cs typeface="+mn-cs"/>
            </a:rPr>
            <a:t>Alphabets</a:t>
          </a:r>
          <a:r>
            <a:rPr lang="en-US" sz="1100">
              <a:solidFill>
                <a:schemeClr val="dk1"/>
              </a:solidFill>
              <a:effectLst/>
              <a:latin typeface="+mn-lt"/>
              <a:ea typeface="+mn-ea"/>
              <a:cs typeface="+mn-cs"/>
            </a:rPr>
            <a:t>	</a:t>
          </a:r>
          <a:endParaRPr lang="ru-RU">
            <a:effectLst/>
          </a:endParaRPr>
        </a:p>
        <a:p>
          <a:r>
            <a:rPr lang="en-US" sz="1100">
              <a:solidFill>
                <a:schemeClr val="dk1"/>
              </a:solidFill>
              <a:effectLst/>
              <a:latin typeface="+mn-lt"/>
              <a:ea typeface="+mn-ea"/>
              <a:cs typeface="+mn-cs"/>
            </a:rPr>
            <a:t>The language symbology of earth—be it the Roman letters of English, the hieroglyphs of Egypt, or kanji—does not exist in the Forgotten Realms. There are alalogous written languages of symbol for many cultures (Egyptian, Chinese, Mayan, and so on), but they are not the same. Even though that is true, for electronic games and other products where consumers must be able to read elements, you should probably use English. In any event, none of the fantasy languages have been developed into true languages (although we do have some words and phrases worked out for many of them).</a:t>
          </a:r>
          <a:endParaRPr lang="ru-RU">
            <a:effectLst/>
          </a:endParaRPr>
        </a:p>
        <a:p>
          <a:r>
            <a:rPr lang="en-US" sz="1100" b="1" i="1">
              <a:solidFill>
                <a:schemeClr val="dk1"/>
              </a:solidFill>
              <a:effectLst/>
              <a:latin typeface="+mn-lt"/>
              <a:ea typeface="+mn-ea"/>
              <a:cs typeface="+mn-cs"/>
            </a:rPr>
            <a:t>Thorass: </a:t>
          </a:r>
          <a:r>
            <a:rPr lang="en-US" sz="1100">
              <a:solidFill>
                <a:schemeClr val="dk1"/>
              </a:solidFill>
              <a:effectLst/>
              <a:latin typeface="+mn-lt"/>
              <a:ea typeface="+mn-ea"/>
              <a:cs typeface="+mn-cs"/>
            </a:rPr>
            <a:t>Thorass is the direct ancestor of today's Common tongue as a spoken language. Though no one speaks Thorass anymore, its alphabet survives as the alphabet of Common and many other tongues.</a:t>
          </a:r>
        </a:p>
        <a:p>
          <a:endParaRPr lang="en-US" sz="1100">
            <a:solidFill>
              <a:schemeClr val="dk1"/>
            </a:solidFill>
            <a:effectLst/>
            <a:latin typeface="+mn-lt"/>
            <a:ea typeface="+mn-ea"/>
            <a:cs typeface="+mn-cs"/>
          </a:endParaRPr>
        </a:p>
        <a:p>
          <a:r>
            <a:rPr lang="en-US" sz="1400">
              <a:solidFill>
                <a:schemeClr val="dk1"/>
              </a:solidFill>
              <a:effectLst/>
              <a:latin typeface="Thorass" panose="02000000000000000000" pitchFamily="2" charset="0"/>
              <a:ea typeface="+mn-ea"/>
              <a:cs typeface="+mn-cs"/>
            </a:rPr>
            <a:t>Loren ipsum</a:t>
          </a:r>
          <a:endParaRPr lang="en-US" sz="1100">
            <a:solidFill>
              <a:schemeClr val="dk1"/>
            </a:solidFill>
            <a:effectLst/>
            <a:latin typeface="Thorass" panose="02000000000000000000" pitchFamily="2" charset="0"/>
            <a:ea typeface="+mn-ea"/>
            <a:cs typeface="+mn-cs"/>
          </a:endParaRPr>
        </a:p>
        <a:p>
          <a:endParaRPr lang="ru-RU">
            <a:effectLst/>
          </a:endParaRPr>
        </a:p>
        <a:p>
          <a:r>
            <a:rPr lang="en-US" sz="1100" b="1" i="1">
              <a:solidFill>
                <a:schemeClr val="dk1"/>
              </a:solidFill>
              <a:effectLst/>
              <a:latin typeface="+mn-lt"/>
              <a:ea typeface="+mn-ea"/>
              <a:cs typeface="+mn-cs"/>
            </a:rPr>
            <a:t>Espruar: </a:t>
          </a:r>
          <a:r>
            <a:rPr lang="en-US" sz="1100">
              <a:solidFill>
                <a:schemeClr val="dk1"/>
              </a:solidFill>
              <a:effectLst/>
              <a:latin typeface="+mn-lt"/>
              <a:ea typeface="+mn-ea"/>
              <a:cs typeface="+mn-cs"/>
            </a:rPr>
            <a:t>Espruar is the moon elven alphabet. It was adopted by sun elves, drow, and the other elven peoples thousands of years ago.</a:t>
          </a:r>
        </a:p>
        <a:p>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Elf Alphabet" panose="020B0600020202020204" pitchFamily="34" charset="0"/>
              <a:ea typeface="+mn-ea"/>
              <a:cs typeface="+mn-cs"/>
            </a:rPr>
            <a:t>Loren ipsum</a:t>
          </a:r>
          <a:endParaRPr lang="ru-RU">
            <a:effectLst/>
          </a:endParaRPr>
        </a:p>
        <a:p>
          <a:endParaRPr lang="en-US" sz="1100">
            <a:solidFill>
              <a:schemeClr val="dk1"/>
            </a:solidFill>
            <a:effectLst/>
            <a:latin typeface="+mn-lt"/>
            <a:ea typeface="+mn-ea"/>
            <a:cs typeface="+mn-cs"/>
          </a:endParaRPr>
        </a:p>
        <a:p>
          <a:endParaRPr lang="ru-RU">
            <a:effectLst/>
          </a:endParaRPr>
        </a:p>
        <a:p>
          <a:r>
            <a:rPr lang="en-US" sz="1100" b="1" i="1">
              <a:solidFill>
                <a:schemeClr val="dk1"/>
              </a:solidFill>
              <a:effectLst/>
              <a:latin typeface="+mn-lt"/>
              <a:ea typeface="+mn-ea"/>
              <a:cs typeface="+mn-cs"/>
            </a:rPr>
            <a:t>Dethek: </a:t>
          </a:r>
          <a:r>
            <a:rPr lang="en-US" sz="1100">
              <a:solidFill>
                <a:schemeClr val="dk1"/>
              </a:solidFill>
              <a:effectLst/>
              <a:latin typeface="+mn-lt"/>
              <a:ea typeface="+mn-ea"/>
              <a:cs typeface="+mn-cs"/>
            </a:rPr>
            <a:t>Dethek is the dwarven runic script. Dwarves seldom write on that which can perish easily. They inscribe runes on metal sheets or carve in stone. The lines in all Dethek characters are straight to facilitate their being carved in stone. Aside from spaces between words and slashes between sentences, punctuation is ignored. If any part of the script is painted for contrast or emphasis, names of beings and places are picked out in red while the rest of the text is colored black or left as unadorned grooves.</a:t>
          </a:r>
        </a:p>
        <a:p>
          <a:endParaRPr lang="en-US" sz="1100">
            <a:solidFill>
              <a:schemeClr val="dk1"/>
            </a:solidFill>
            <a:effectLst/>
            <a:latin typeface="+mn-lt"/>
            <a:ea typeface="+mn-ea"/>
            <a:cs typeface="+mn-cs"/>
          </a:endParaRPr>
        </a:p>
        <a:p>
          <a:r>
            <a:rPr lang="en-US" sz="1100">
              <a:solidFill>
                <a:schemeClr val="dk1"/>
              </a:solidFill>
              <a:effectLst/>
              <a:latin typeface="Dethek" pitchFamily="2" charset="0"/>
              <a:ea typeface="+mn-ea"/>
              <a:cs typeface="+mn-cs"/>
            </a:rPr>
            <a:t>Lorem ipsum</a:t>
          </a:r>
        </a:p>
        <a:p>
          <a:endParaRPr lang="en-US" sz="1100">
            <a:solidFill>
              <a:schemeClr val="dk1"/>
            </a:solidFill>
            <a:effectLst/>
            <a:latin typeface="+mn-lt"/>
            <a:ea typeface="+mn-ea"/>
            <a:cs typeface="+mn-cs"/>
          </a:endParaRPr>
        </a:p>
        <a:p>
          <a:endParaRPr lang="ru-RU">
            <a:effectLst/>
          </a:endParaRPr>
        </a:p>
        <a:p>
          <a:r>
            <a:rPr lang="en-US" sz="1100" b="1" i="1">
              <a:solidFill>
                <a:schemeClr val="dk1"/>
              </a:solidFill>
              <a:effectLst/>
              <a:latin typeface="+mn-lt"/>
              <a:ea typeface="+mn-ea"/>
              <a:cs typeface="+mn-cs"/>
            </a:rPr>
            <a:t>Others: </a:t>
          </a:r>
          <a:r>
            <a:rPr lang="en-US" sz="1100">
              <a:solidFill>
                <a:schemeClr val="dk1"/>
              </a:solidFill>
              <a:effectLst/>
              <a:latin typeface="+mn-lt"/>
              <a:ea typeface="+mn-ea"/>
              <a:cs typeface="+mn-cs"/>
            </a:rPr>
            <a:t>There are also scripts for Draconic, Celestial, and Infernal.</a:t>
          </a:r>
        </a:p>
        <a:p>
          <a:endParaRPr lang="en-US" sz="1100">
            <a:solidFill>
              <a:schemeClr val="dk1"/>
            </a:solidFill>
            <a:effectLst/>
            <a:latin typeface="+mn-lt"/>
            <a:ea typeface="+mn-ea"/>
            <a:cs typeface="+mn-cs"/>
          </a:endParaRPr>
        </a:p>
        <a:p>
          <a:r>
            <a:rPr lang="en-US" sz="1400">
              <a:solidFill>
                <a:schemeClr val="dk1"/>
              </a:solidFill>
              <a:effectLst/>
              <a:latin typeface="Iokharic" panose="02000500000000000000" pitchFamily="2" charset="0"/>
              <a:ea typeface="+mn-ea"/>
              <a:cs typeface="+mn-cs"/>
            </a:rPr>
            <a:t>Lorem</a:t>
          </a:r>
          <a:r>
            <a:rPr lang="en-US" sz="1400" baseline="0">
              <a:solidFill>
                <a:schemeClr val="dk1"/>
              </a:solidFill>
              <a:effectLst/>
              <a:latin typeface="Iokharic" panose="02000500000000000000" pitchFamily="2" charset="0"/>
              <a:ea typeface="+mn-ea"/>
              <a:cs typeface="+mn-cs"/>
            </a:rPr>
            <a:t> Ipsum</a:t>
          </a:r>
          <a:endParaRPr lang="en-US">
            <a:effectLst/>
          </a:endParaRPr>
        </a:p>
        <a:p>
          <a:endParaRPr lang="en-US" sz="1100">
            <a:effectLst/>
          </a:endParaRPr>
        </a:p>
        <a:p>
          <a:r>
            <a:rPr lang="en-US" sz="1100">
              <a:solidFill>
                <a:schemeClr val="dk1"/>
              </a:solidFill>
              <a:effectLst/>
              <a:latin typeface="Celestia Antiqua" panose="02000503060000020004" pitchFamily="2" charset="0"/>
              <a:ea typeface="+mn-ea"/>
              <a:cs typeface="+mn-cs"/>
            </a:rPr>
            <a:t>Lorem</a:t>
          </a:r>
          <a:r>
            <a:rPr lang="en-US" sz="1100" baseline="0">
              <a:solidFill>
                <a:schemeClr val="dk1"/>
              </a:solidFill>
              <a:effectLst/>
              <a:latin typeface="Celestia Antiqua" panose="02000503060000020004" pitchFamily="2" charset="0"/>
              <a:ea typeface="+mn-ea"/>
              <a:cs typeface="+mn-cs"/>
            </a:rPr>
            <a:t> Ipsum</a:t>
          </a:r>
        </a:p>
        <a:p>
          <a:endParaRPr lang="en-US" sz="1100" baseline="0">
            <a:solidFill>
              <a:schemeClr val="dk1"/>
            </a:solidFill>
            <a:effectLst/>
            <a:latin typeface="Celestia Antiqua" panose="02000503060000020004" pitchFamily="2" charset="0"/>
            <a:ea typeface="+mn-ea"/>
            <a:cs typeface="+mn-cs"/>
          </a:endParaRPr>
        </a:p>
        <a:p>
          <a:r>
            <a:rPr lang="en-US" sz="1400" baseline="0">
              <a:solidFill>
                <a:schemeClr val="dk1"/>
              </a:solidFill>
              <a:effectLst/>
              <a:latin typeface="Barazhad" panose="02000500000000000000" pitchFamily="2" charset="0"/>
              <a:ea typeface="+mn-ea"/>
              <a:cs typeface="+mn-cs"/>
            </a:rPr>
            <a:t>Lorem Ipsum</a:t>
          </a:r>
          <a:endParaRPr lang="uk-UA" sz="1100">
            <a:latin typeface="Hymmnos" panose="020B0600000000000000" pitchFamily="34" charset="0"/>
          </a:endParaRPr>
        </a:p>
      </xdr:txBody>
    </xdr:sp>
    <xdr:clientData/>
  </xdr:oneCellAnchor>
  <xdr:twoCellAnchor>
    <xdr:from>
      <xdr:col>25</xdr:col>
      <xdr:colOff>13188</xdr:colOff>
      <xdr:row>10</xdr:row>
      <xdr:rowOff>38099</xdr:rowOff>
    </xdr:from>
    <xdr:to>
      <xdr:col>32</xdr:col>
      <xdr:colOff>424523</xdr:colOff>
      <xdr:row>52</xdr:row>
      <xdr:rowOff>114300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5253188" y="1943099"/>
          <a:ext cx="4678535" cy="8077201"/>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endParaRPr lang="uk-UA"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24</xdr:col>
      <xdr:colOff>589258</xdr:colOff>
      <xdr:row>2</xdr:row>
      <xdr:rowOff>274450</xdr:rowOff>
    </xdr:from>
    <xdr:ext cx="4758626" cy="6165419"/>
    <xdr:pic>
      <xdr:nvPicPr>
        <xdr:cNvPr id="2" name="Рисунок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19658" y="569725"/>
          <a:ext cx="4758626" cy="6165419"/>
        </a:xfrm>
        <a:prstGeom prst="rect">
          <a:avLst/>
        </a:prstGeom>
      </xdr:spPr>
    </xdr:pic>
    <xdr:clientData/>
  </xdr:oneCellAnchor>
  <xdr:oneCellAnchor>
    <xdr:from>
      <xdr:col>2</xdr:col>
      <xdr:colOff>38101</xdr:colOff>
      <xdr:row>87</xdr:row>
      <xdr:rowOff>9525</xdr:rowOff>
    </xdr:from>
    <xdr:ext cx="354375" cy="360000"/>
    <xdr:pic>
      <xdr:nvPicPr>
        <xdr:cNvPr id="3" name="Рисунок 2">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1" y="16583025"/>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66675</xdr:colOff>
      <xdr:row>89</xdr:row>
      <xdr:rowOff>114300</xdr:rowOff>
    </xdr:from>
    <xdr:ext cx="354375" cy="360000"/>
    <xdr:pic>
      <xdr:nvPicPr>
        <xdr:cNvPr id="4" name="Рисунок 3">
          <a:extLst>
            <a:ext uri="{FF2B5EF4-FFF2-40B4-BE49-F238E27FC236}">
              <a16:creationId xmlns:a16="http://schemas.microsoft.com/office/drawing/2014/main" id="{00000000-0008-0000-1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85875" y="17068800"/>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57150</xdr:colOff>
      <xdr:row>104</xdr:row>
      <xdr:rowOff>133351</xdr:rowOff>
    </xdr:from>
    <xdr:ext cx="354375" cy="360000"/>
    <xdr:pic>
      <xdr:nvPicPr>
        <xdr:cNvPr id="5" name="Рисунок 4">
          <a:extLst>
            <a:ext uri="{FF2B5EF4-FFF2-40B4-BE49-F238E27FC236}">
              <a16:creationId xmlns:a16="http://schemas.microsoft.com/office/drawing/2014/main" id="{00000000-0008-0000-1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rot="11056619">
          <a:off x="1276350" y="19945351"/>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571500</xdr:colOff>
      <xdr:row>95</xdr:row>
      <xdr:rowOff>171450</xdr:rowOff>
    </xdr:from>
    <xdr:ext cx="354375" cy="360000"/>
    <xdr:pic>
      <xdr:nvPicPr>
        <xdr:cNvPr id="6" name="Рисунок 5">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81100" y="18268950"/>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47625</xdr:colOff>
      <xdr:row>107</xdr:row>
      <xdr:rowOff>133350</xdr:rowOff>
    </xdr:from>
    <xdr:ext cx="354375" cy="360000"/>
    <xdr:pic>
      <xdr:nvPicPr>
        <xdr:cNvPr id="7" name="Рисунок 6">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66825" y="20516850"/>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38100</xdr:colOff>
      <xdr:row>101</xdr:row>
      <xdr:rowOff>123825</xdr:rowOff>
    </xdr:from>
    <xdr:ext cx="354375" cy="360000"/>
    <xdr:pic>
      <xdr:nvPicPr>
        <xdr:cNvPr id="8" name="Рисунок 7">
          <a:extLst>
            <a:ext uri="{FF2B5EF4-FFF2-40B4-BE49-F238E27FC236}">
              <a16:creationId xmlns:a16="http://schemas.microsoft.com/office/drawing/2014/main" id="{00000000-0008-0000-10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7300" y="19364325"/>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590550</xdr:colOff>
      <xdr:row>98</xdr:row>
      <xdr:rowOff>95250</xdr:rowOff>
    </xdr:from>
    <xdr:ext cx="354375" cy="360000"/>
    <xdr:pic>
      <xdr:nvPicPr>
        <xdr:cNvPr id="9" name="Рисунок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rot="21087330">
          <a:off x="1200150" y="18764250"/>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552450</xdr:colOff>
      <xdr:row>92</xdr:row>
      <xdr:rowOff>152400</xdr:rowOff>
    </xdr:from>
    <xdr:ext cx="354375" cy="360000"/>
    <xdr:pic>
      <xdr:nvPicPr>
        <xdr:cNvPr id="10" name="Рисунок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62050" y="17678400"/>
          <a:ext cx="354375" cy="360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38</xdr:col>
      <xdr:colOff>0</xdr:colOff>
      <xdr:row>13</xdr:row>
      <xdr:rowOff>0</xdr:rowOff>
    </xdr:from>
    <xdr:ext cx="1049064" cy="352425"/>
    <xdr:pic>
      <xdr:nvPicPr>
        <xdr:cNvPr id="2" name="Рисунок 1" descr="Підпис: ROGUE WAVE&#10;Dangerous Hazard">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164800" y="2476500"/>
          <a:ext cx="1049064" cy="3524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3</xdr:row>
      <xdr:rowOff>0</xdr:rowOff>
    </xdr:from>
    <xdr:ext cx="896663" cy="352425"/>
    <xdr:pic>
      <xdr:nvPicPr>
        <xdr:cNvPr id="3" name="Рисунок 2" descr="Підпис: RAPIDS&#10;Setback Hazard">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993600" y="571500"/>
          <a:ext cx="896663" cy="3524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632263</xdr:colOff>
      <xdr:row>0</xdr:row>
      <xdr:rowOff>0</xdr:rowOff>
    </xdr:from>
    <xdr:ext cx="3178393" cy="1336128"/>
    <xdr:pic>
      <xdr:nvPicPr>
        <xdr:cNvPr id="4" name="Рисунок 3" descr="Підпис: When a creature enters the rapids, it must succeed on a Strength saving throw or take bludgeoning damage, or half as much damage on a successful one. The creatures in the rapids are pushed 30 feet in the direction of the water flow, and any Large or smaller creature inside the rapids must succeed on a Strength saving throw or take damage.&#10;Any creature caught by the rapids can move by swimming and it can make a Strength (Athletics) check to swim out of the rapids.">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058194" y="0"/>
          <a:ext cx="3178393" cy="13361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77</xdr:row>
      <xdr:rowOff>0</xdr:rowOff>
    </xdr:from>
    <xdr:to>
      <xdr:col>11</xdr:col>
      <xdr:colOff>228600</xdr:colOff>
      <xdr:row>79</xdr:row>
      <xdr:rowOff>57150</xdr:rowOff>
    </xdr:to>
    <xdr:pic>
      <xdr:nvPicPr>
        <xdr:cNvPr id="2" name="Picutre 23">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396150"/>
          <a:ext cx="77724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52</xdr:row>
      <xdr:rowOff>0</xdr:rowOff>
    </xdr:from>
    <xdr:to>
      <xdr:col>25</xdr:col>
      <xdr:colOff>228600</xdr:colOff>
      <xdr:row>54</xdr:row>
      <xdr:rowOff>57150</xdr:rowOff>
    </xdr:to>
    <xdr:pic>
      <xdr:nvPicPr>
        <xdr:cNvPr id="5" name="Picutre 59">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01200" y="60655200"/>
          <a:ext cx="77724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109</xdr:row>
      <xdr:rowOff>0</xdr:rowOff>
    </xdr:from>
    <xdr:to>
      <xdr:col>29</xdr:col>
      <xdr:colOff>228600</xdr:colOff>
      <xdr:row>111</xdr:row>
      <xdr:rowOff>57150</xdr:rowOff>
    </xdr:to>
    <xdr:pic>
      <xdr:nvPicPr>
        <xdr:cNvPr id="7" name="Picutre 73">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344400" y="75580875"/>
          <a:ext cx="77724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122</xdr:row>
      <xdr:rowOff>0</xdr:rowOff>
    </xdr:from>
    <xdr:to>
      <xdr:col>18</xdr:col>
      <xdr:colOff>276225</xdr:colOff>
      <xdr:row>122</xdr:row>
      <xdr:rowOff>200025</xdr:rowOff>
    </xdr:to>
    <xdr:pic>
      <xdr:nvPicPr>
        <xdr:cNvPr id="8" name="Picutre 74">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344400" y="78305025"/>
          <a:ext cx="2762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0</xdr:colOff>
      <xdr:row>26</xdr:row>
      <xdr:rowOff>0</xdr:rowOff>
    </xdr:from>
    <xdr:to>
      <xdr:col>40</xdr:col>
      <xdr:colOff>228600</xdr:colOff>
      <xdr:row>27</xdr:row>
      <xdr:rowOff>257175</xdr:rowOff>
    </xdr:to>
    <xdr:pic>
      <xdr:nvPicPr>
        <xdr:cNvPr id="9" name="Picutre 93">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888200" y="48891825"/>
          <a:ext cx="77724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0</xdr:colOff>
      <xdr:row>47</xdr:row>
      <xdr:rowOff>0</xdr:rowOff>
    </xdr:from>
    <xdr:to>
      <xdr:col>40</xdr:col>
      <xdr:colOff>228600</xdr:colOff>
      <xdr:row>49</xdr:row>
      <xdr:rowOff>57150</xdr:rowOff>
    </xdr:to>
    <xdr:pic>
      <xdr:nvPicPr>
        <xdr:cNvPr id="10" name="Picutre 94">
          <a:extLst>
            <a:ext uri="{FF2B5EF4-FFF2-40B4-BE49-F238E27FC236}">
              <a16:creationId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888200" y="62588775"/>
          <a:ext cx="77724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123825</xdr:colOff>
      <xdr:row>58</xdr:row>
      <xdr:rowOff>38100</xdr:rowOff>
    </xdr:from>
    <xdr:to>
      <xdr:col>34</xdr:col>
      <xdr:colOff>571500</xdr:colOff>
      <xdr:row>68</xdr:row>
      <xdr:rowOff>152400</xdr:rowOff>
    </xdr:to>
    <xdr:pic>
      <xdr:nvPicPr>
        <xdr:cNvPr id="2" name="Picutre 63">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02100" y="11087100"/>
          <a:ext cx="8677275"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0</xdr:colOff>
      <xdr:row>36</xdr:row>
      <xdr:rowOff>0</xdr:rowOff>
    </xdr:from>
    <xdr:to>
      <xdr:col>20</xdr:col>
      <xdr:colOff>228600</xdr:colOff>
      <xdr:row>38</xdr:row>
      <xdr:rowOff>76200</xdr:rowOff>
    </xdr:to>
    <xdr:pic>
      <xdr:nvPicPr>
        <xdr:cNvPr id="2" name="Picutre 2">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19825" y="7543800"/>
          <a:ext cx="777240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81</xdr:row>
      <xdr:rowOff>0</xdr:rowOff>
    </xdr:from>
    <xdr:to>
      <xdr:col>20</xdr:col>
      <xdr:colOff>228600</xdr:colOff>
      <xdr:row>83</xdr:row>
      <xdr:rowOff>57150</xdr:rowOff>
    </xdr:to>
    <xdr:pic>
      <xdr:nvPicPr>
        <xdr:cNvPr id="3" name="Picutre 3">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19825" y="16973550"/>
          <a:ext cx="77724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314325</xdr:colOff>
      <xdr:row>21</xdr:row>
      <xdr:rowOff>180975</xdr:rowOff>
    </xdr:to>
    <xdr:pic>
      <xdr:nvPicPr>
        <xdr:cNvPr id="2" name="Рисунок 1">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800725" cy="458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0</xdr:rowOff>
    </xdr:from>
    <xdr:to>
      <xdr:col>16</xdr:col>
      <xdr:colOff>333375</xdr:colOff>
      <xdr:row>34</xdr:row>
      <xdr:rowOff>180975</xdr:rowOff>
    </xdr:to>
    <xdr:pic>
      <xdr:nvPicPr>
        <xdr:cNvPr id="3" name="Рисунок 2">
          <a:extLst>
            <a:ext uri="{FF2B5EF4-FFF2-40B4-BE49-F238E27FC236}">
              <a16:creationId xmlns:a16="http://schemas.microsoft.com/office/drawing/2014/main" id="{00000000-0008-0000-3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72200" y="0"/>
          <a:ext cx="5133975" cy="730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8</xdr:col>
      <xdr:colOff>257175</xdr:colOff>
      <xdr:row>45</xdr:row>
      <xdr:rowOff>171450</xdr:rowOff>
    </xdr:to>
    <xdr:pic>
      <xdr:nvPicPr>
        <xdr:cNvPr id="4" name="Рисунок 3">
          <a:extLst>
            <a:ext uri="{FF2B5EF4-FFF2-40B4-BE49-F238E27FC236}">
              <a16:creationId xmlns:a16="http://schemas.microsoft.com/office/drawing/2014/main" id="{00000000-0008-0000-3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4819650"/>
          <a:ext cx="5057775" cy="478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10</xdr:col>
      <xdr:colOff>48493</xdr:colOff>
      <xdr:row>76</xdr:row>
      <xdr:rowOff>10375</xdr:rowOff>
    </xdr:to>
    <xdr:pic>
      <xdr:nvPicPr>
        <xdr:cNvPr id="5" name="Рисунок 4">
          <a:extLst>
            <a:ext uri="{FF2B5EF4-FFF2-40B4-BE49-F238E27FC236}">
              <a16:creationId xmlns:a16="http://schemas.microsoft.com/office/drawing/2014/main" id="{00000000-0008-0000-3300-000005000000}"/>
            </a:ext>
          </a:extLst>
        </xdr:cNvPr>
        <xdr:cNvPicPr>
          <a:picLocks noChangeAspect="1"/>
        </xdr:cNvPicPr>
      </xdr:nvPicPr>
      <xdr:blipFill>
        <a:blip xmlns:r="http://schemas.openxmlformats.org/officeDocument/2006/relationships" r:embed="rId4"/>
        <a:stretch>
          <a:fillRect/>
        </a:stretch>
      </xdr:blipFill>
      <xdr:spPr>
        <a:xfrm>
          <a:off x="685800" y="9848850"/>
          <a:ext cx="6220693" cy="6087325"/>
        </a:xfrm>
        <a:prstGeom prst="rect">
          <a:avLst/>
        </a:prstGeom>
      </xdr:spPr>
    </xdr:pic>
    <xdr:clientData/>
  </xdr:twoCellAnchor>
  <xdr:twoCellAnchor editAs="oneCell">
    <xdr:from>
      <xdr:col>10</xdr:col>
      <xdr:colOff>0</xdr:colOff>
      <xdr:row>49</xdr:row>
      <xdr:rowOff>0</xdr:rowOff>
    </xdr:from>
    <xdr:to>
      <xdr:col>17</xdr:col>
      <xdr:colOff>553197</xdr:colOff>
      <xdr:row>60</xdr:row>
      <xdr:rowOff>133690</xdr:rowOff>
    </xdr:to>
    <xdr:pic>
      <xdr:nvPicPr>
        <xdr:cNvPr id="6" name="Рисунок 5">
          <a:extLst>
            <a:ext uri="{FF2B5EF4-FFF2-40B4-BE49-F238E27FC236}">
              <a16:creationId xmlns:a16="http://schemas.microsoft.com/office/drawing/2014/main" id="{00000000-0008-0000-3300-000006000000}"/>
            </a:ext>
          </a:extLst>
        </xdr:cNvPr>
        <xdr:cNvPicPr>
          <a:picLocks noChangeAspect="1"/>
        </xdr:cNvPicPr>
      </xdr:nvPicPr>
      <xdr:blipFill>
        <a:blip xmlns:r="http://schemas.openxmlformats.org/officeDocument/2006/relationships" r:embed="rId5"/>
        <a:stretch>
          <a:fillRect/>
        </a:stretch>
      </xdr:blipFill>
      <xdr:spPr>
        <a:xfrm>
          <a:off x="6858000" y="10267950"/>
          <a:ext cx="5353797" cy="2438740"/>
        </a:xfrm>
        <a:prstGeom prst="rect">
          <a:avLst/>
        </a:prstGeom>
      </xdr:spPr>
    </xdr:pic>
    <xdr:clientData/>
  </xdr:twoCellAnchor>
  <xdr:twoCellAnchor editAs="oneCell">
    <xdr:from>
      <xdr:col>17</xdr:col>
      <xdr:colOff>0</xdr:colOff>
      <xdr:row>1</xdr:row>
      <xdr:rowOff>0</xdr:rowOff>
    </xdr:from>
    <xdr:to>
      <xdr:col>27</xdr:col>
      <xdr:colOff>104775</xdr:colOff>
      <xdr:row>24</xdr:row>
      <xdr:rowOff>142875</xdr:rowOff>
    </xdr:to>
    <xdr:pic>
      <xdr:nvPicPr>
        <xdr:cNvPr id="11" name="Рисунок 10">
          <a:extLst>
            <a:ext uri="{FF2B5EF4-FFF2-40B4-BE49-F238E27FC236}">
              <a16:creationId xmlns:a16="http://schemas.microsoft.com/office/drawing/2014/main" id="{00000000-0008-0000-33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658600" y="209550"/>
          <a:ext cx="6962775" cy="496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285750</xdr:colOff>
      <xdr:row>1</xdr:row>
      <xdr:rowOff>66675</xdr:rowOff>
    </xdr:from>
    <xdr:to>
      <xdr:col>14</xdr:col>
      <xdr:colOff>438150</xdr:colOff>
      <xdr:row>33</xdr:row>
      <xdr:rowOff>95250</xdr:rowOff>
    </xdr:to>
    <xdr:pic>
      <xdr:nvPicPr>
        <xdr:cNvPr id="2" name="Рисунок 1">
          <a:extLst>
            <a:ext uri="{FF2B5EF4-FFF2-40B4-BE49-F238E27FC236}">
              <a16:creationId xmlns:a16="http://schemas.microsoft.com/office/drawing/2014/main" id="{00000000-0008-0000-3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276225"/>
          <a:ext cx="9753600" cy="673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16384</xdr:col>
      <xdr:colOff>152400</xdr:colOff>
      <xdr:row>32</xdr:row>
      <xdr:rowOff>171450</xdr:rowOff>
    </xdr:to>
    <xdr:pic>
      <xdr:nvPicPr>
        <xdr:cNvPr id="3" name="Рисунок 2">
          <a:extLst>
            <a:ext uri="{FF2B5EF4-FFF2-40B4-BE49-F238E27FC236}">
              <a16:creationId xmlns:a16="http://schemas.microsoft.com/office/drawing/2014/main" id="{00000000-0008-0000-3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753600" cy="687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329045</xdr:colOff>
      <xdr:row>0</xdr:row>
      <xdr:rowOff>0</xdr:rowOff>
    </xdr:from>
    <xdr:to>
      <xdr:col>14</xdr:col>
      <xdr:colOff>481445</xdr:colOff>
      <xdr:row>33</xdr:row>
      <xdr:rowOff>0</xdr:rowOff>
    </xdr:to>
    <xdr:pic>
      <xdr:nvPicPr>
        <xdr:cNvPr id="2" name="Рисунок 1">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9045" y="0"/>
          <a:ext cx="9850582" cy="68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400050</xdr:colOff>
      <xdr:row>0</xdr:row>
      <xdr:rowOff>0</xdr:rowOff>
    </xdr:from>
    <xdr:to>
      <xdr:col>14</xdr:col>
      <xdr:colOff>552450</xdr:colOff>
      <xdr:row>32</xdr:row>
      <xdr:rowOff>0</xdr:rowOff>
    </xdr:to>
    <xdr:pic>
      <xdr:nvPicPr>
        <xdr:cNvPr id="3" name="Рисунок 2">
          <a:extLst>
            <a:ext uri="{FF2B5EF4-FFF2-40B4-BE49-F238E27FC236}">
              <a16:creationId xmlns:a16="http://schemas.microsoft.com/office/drawing/2014/main" id="{00000000-0008-0000-3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0"/>
          <a:ext cx="9753600" cy="670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4050d6280c872bd7/TRPG/ZZ_TOOLS/0_DEVELOPMENT/032_WATERDEEP%20IN%20TABLES/waterdeep_tables_v.0.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_LUNAR_CYCLE"/>
      <sheetName val="Sheet1"/>
      <sheetName val="Calendar for 1492"/>
      <sheetName val="Randomizer"/>
      <sheetName val="Spell List"/>
      <sheetName val="WEATHER_NORMAL"/>
      <sheetName val="WEATHER_CHULT"/>
      <sheetName val="COINAGE (2)"/>
      <sheetName val="COVER_TOC"/>
      <sheetName val="DM_SCREEN"/>
      <sheetName val="CALENDAR1"/>
      <sheetName val="CALENDAR2"/>
      <sheetName val="Аркуш2"/>
      <sheetName val="CALENDAR3"/>
      <sheetName val="CALENDAR4"/>
      <sheetName val="CALENDAR5"/>
      <sheetName val="Moon_Calendar"/>
      <sheetName val="HOLIDAYS"/>
      <sheetName val="Wards"/>
      <sheetName val="Buildings"/>
      <sheetName val="Аркуш4"/>
      <sheetName val="ENVIRONS"/>
      <sheetName val="Nobles"/>
      <sheetName val="Organizations"/>
      <sheetName val="Folk"/>
      <sheetName val="Name Generator"/>
      <sheetName val="NOBLES 3E"/>
      <sheetName val="City Watch"/>
      <sheetName val="City Guard"/>
      <sheetName val="City Navy"/>
      <sheetName val="Armed Forces"/>
      <sheetName val="Spellcasting Services"/>
      <sheetName val="OPTIONAL CONTENT"/>
      <sheetName val="Ships"/>
      <sheetName val="02VG"/>
      <sheetName val="PRESS"/>
      <sheetName val="CODE"/>
      <sheetName val="COINAGE"/>
      <sheetName val="COSTS"/>
      <sheetName val="ARTS"/>
      <sheetName val="AURORA"/>
      <sheetName val="DRUGS"/>
      <sheetName val="WINES"/>
      <sheetName val="09_gang generator"/>
      <sheetName val="09_MATERIAL COMPONENTS"/>
      <sheetName val="RANDOMS_"/>
      <sheetName val="LANGUAGES"/>
      <sheetName val="MISC"/>
      <sheetName val="0Z__"/>
      <sheetName val="DGtT"/>
      <sheetName val="HISTORY"/>
      <sheetName val="Other products"/>
      <sheetName val="DRAGONS"/>
      <sheetName val="Waterdeep 14th century"/>
      <sheetName val="SOURCES"/>
      <sheetName val="waterdeep_tables_v.0.95"/>
    </sheetNames>
    <sheetDataSet>
      <sheetData sheetId="0"/>
      <sheetData sheetId="1">
        <row r="3">
          <cell r="G3" t="str">
            <v xml:space="preserve">BT (Blackstaff Tower &amp; Candelkeep-Forum replies by Steven E. Schend) </v>
          </cell>
        </row>
      </sheetData>
      <sheetData sheetId="2"/>
      <sheetData sheetId="3"/>
      <sheetData sheetId="4"/>
      <sheetData sheetId="5"/>
      <sheetData sheetId="6"/>
      <sheetData sheetId="7"/>
      <sheetData sheetId="8"/>
      <sheetData sheetId="9">
        <row r="28">
          <cell r="O28" t="str">
            <v>NORTH</v>
          </cell>
        </row>
      </sheetData>
      <sheetData sheetId="10">
        <row r="3">
          <cell r="D3" t="str">
            <v>Hammer</v>
          </cell>
        </row>
      </sheetData>
      <sheetData sheetId="11"/>
      <sheetData sheetId="12"/>
      <sheetData sheetId="13"/>
      <sheetData sheetId="14"/>
      <sheetData sheetId="15"/>
      <sheetData sheetId="16"/>
      <sheetData sheetId="17">
        <row r="19">
          <cell r="C19" t="str">
            <v>Feast of Love</v>
          </cell>
        </row>
      </sheetData>
      <sheetData sheetId="18"/>
      <sheetData sheetId="19"/>
      <sheetData sheetId="20"/>
      <sheetData sheetId="21"/>
      <sheetData sheetId="22"/>
      <sheetData sheetId="23"/>
      <sheetData sheetId="24"/>
      <sheetData sheetId="25"/>
      <sheetData sheetId="26"/>
      <sheetData sheetId="27">
        <row r="66">
          <cell r="X66" t="str">
            <v>ґ</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
          <cell r="K2" t="str">
            <v>1 commoner with 1d6 goats</v>
          </cell>
        </row>
      </sheetData>
      <sheetData sheetId="46"/>
      <sheetData sheetId="47"/>
      <sheetData sheetId="48"/>
      <sheetData sheetId="49"/>
      <sheetData sheetId="50"/>
      <sheetData sheetId="51"/>
      <sheetData sheetId="52"/>
      <sheetData sheetId="53"/>
      <sheetData sheetId="54"/>
      <sheetData sheetId="5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766B5CB8-CBE0-428B-9EEE-DA761EB66AF1}" name="Таблиця88" displayName="Таблиця88" ref="T14:U17" totalsRowShown="0">
  <autoFilter ref="T14:U17" xr:uid="{B01F2E4B-86AE-4EE9-A693-AC3B80E68B00}"/>
  <tableColumns count="2">
    <tableColumn id="1" xr3:uid="{DEEFBAA5-784F-43CE-BDA1-BD48E86230A0}" name="Region"/>
    <tableColumn id="2" xr3:uid="{993BAD21-E440-48F3-9ED1-C66B2A2286A1}" name="Encounter Chance (d20)"/>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701D2023-28DC-48A4-ABDC-CBBF421A1D88}" name="Таблиця89" displayName="Таблиця89" ref="T19:U22" totalsRowShown="0">
  <autoFilter ref="T19:U22" xr:uid="{3338790E-D6DB-47DB-BC7B-ED0849AAB872}"/>
  <tableColumns count="2">
    <tableColumn id="1" xr3:uid="{4FE780B4-CE8C-4D9B-88B7-AEB582FFF1D3}" name="Alertness"/>
    <tableColumn id="2" xr3:uid="{BC540EFC-48AF-431C-8F5E-4A3F509918F7}" name="Readiness DC"/>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AE3C87B6-114A-4FEA-9CD8-B62DBEA54EBC}" name="Таблиця90" displayName="Таблиця90" ref="T24:U38" totalsRowShown="0">
  <autoFilter ref="T24:U38" xr:uid="{260F50BB-79C6-4346-90E9-EB010E39C11D}"/>
  <tableColumns count="2">
    <tableColumn id="1" xr3:uid="{C46AF646-66DE-493F-A225-57F7AB4BA21B}" name="Terrain"/>
    <tableColumn id="2" xr3:uid="{E437C2D9-2516-4EB0-A99B-DC2E0E217C01}" name="Encounter Distance"/>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1B1FD6BD-CB97-476C-A23A-F15A3121240D}" name="Таблиця92" displayName="Таблиця92" ref="T48:V56" totalsRowShown="0" headerRowDxfId="269" headerRowBorderDxfId="268" tableBorderDxfId="267">
  <autoFilter ref="T48:V56" xr:uid="{B505C4CF-D879-4AE9-A587-EDBC00A08252}"/>
  <tableColumns count="3">
    <tableColumn id="1" xr3:uid="{86174E88-D305-4100-A059-C9318587F233}" name="Hazard" dataDxfId="266"/>
    <tableColumn id="2" xr3:uid="{DB27742F-065D-4AC6-B9CC-AEA21AFC49D3}" name="Source" dataDxfId="265"/>
    <tableColumn id="3" xr3:uid="{537FF876-2396-4A99-9B70-EEC8A39439EB}" name="Notes"/>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D8F83EED-ABCA-425A-B20B-F42D7C18FC1A}" name="Таблиця93" displayName="Таблиця93" ref="G146:J160" totalsRowShown="0">
  <autoFilter ref="G146:J160" xr:uid="{7D56FC56-795E-450E-9675-5158BE3224A4}"/>
  <tableColumns count="4">
    <tableColumn id="1" xr3:uid="{2B36D64A-BE68-4545-A906-FD57000E3616}" name="Местность"/>
    <tableColumn id="2" xr3:uid="{BAFA7EF1-C06A-4D03-96EF-98F39FA01AF4}" name="Мощеная дорога"/>
    <tableColumn id="3" xr3:uid="{CD6226D7-99DB-4113-B7A0-D58736835577}" name="Проселочный путь"/>
    <tableColumn id="4" xr3:uid="{AF96AFD1-044B-480E-A6B3-B0DBF0C1BA45}" name="Бездорожье"/>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DEC14CC0-62E3-4977-AE2C-D9392B135DAC}" name="Таблиця94" displayName="Таблиця94" ref="O145:Q160" totalsRowShown="0">
  <autoFilter ref="O145:Q160" xr:uid="{869343E1-3A09-45D1-B747-A730DF010FE2}"/>
  <tableColumns count="3">
    <tableColumn id="1" xr3:uid="{B0EDD803-2811-415D-9C26-027694D18B0C}" name="Ездовые животные (с нагрузкой)"/>
    <tableColumn id="2" xr3:uid="{E51CDA13-148B-4487-9B03-50A784A6329A}" name="Скорость, за час"/>
    <tableColumn id="3" xr3:uid="{671206D3-F1E9-459D-BDB1-8FAD34B8121F}" name="Скорость, за день"/>
  </tableColumns>
  <tableStyleInfo name="TableStyleMedium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EA299F2E-BDFF-4137-A069-1C7EE16398C4}" name="Таблиця95" displayName="Таблиця95" ref="O164:T184" totalsRowShown="0">
  <autoFilter ref="O164:T184" xr:uid="{C019AE64-AA9D-43C0-A33D-DDF0DB9E90A0}"/>
  <tableColumns count="6">
    <tableColumn id="1" xr3:uid="{76DE2538-08AF-4BFC-8B77-3B1E1CD1B2C2}" name="Стовпець1"/>
    <tableColumn id="2" xr3:uid="{EB663E7A-2F5E-44E3-AB2B-D2E5D8BB411D}" name="Стовпець2"/>
    <tableColumn id="3" xr3:uid="{1A118D8E-E56D-48EC-9B6C-C4E963BD7F54}" name="Стовпець3"/>
    <tableColumn id="4" xr3:uid="{ADDFB5C0-6F8F-4B20-AAB9-E8243C9C155F}" name="Стовпець4" dataDxfId="264"/>
    <tableColumn id="5" xr3:uid="{34FADD71-7527-4866-9E7B-1BFBEF4398FA}" name="Стовпець5" dataDxfId="263"/>
    <tableColumn id="6" xr3:uid="{8CF02FC8-C418-473E-AE19-6D98785D235D}" name="Стовпець6" dataDxfId="262"/>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B7B641DF-FFCF-4C30-8E08-E12B5CB19907}" name="Таблиця96" displayName="Таблиця96" ref="O197:R219" totalsRowShown="0">
  <autoFilter ref="O197:R219" xr:uid="{8812380A-DC05-48BC-B5DC-4A29C1AE63FB}"/>
  <tableColumns count="4">
    <tableColumn id="1" xr3:uid="{C6048320-35EB-4C31-8930-409D38CEF11B}" name="Транспорт/запряженные животные"/>
    <tableColumn id="2" xr3:uid="{515A79FC-6E51-4513-B1A4-6A4F00D3F096}" name="Местность"/>
    <tableColumn id="3" xr3:uid="{6A8FD3D3-123D-4238-8A24-1A6CA8FBED13}" name="Стовпець1"/>
    <tableColumn id="4" xr3:uid="{079A7068-FF2C-42BB-9BAF-1D05F0736B05}" name="Максимальная нагрузка, ф"/>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F0D0E8D2-05D3-4891-A3EE-B2CB4F6F0318}" name="Таблиця98" displayName="Таблиця98" ref="O187:S193" totalsRowShown="0">
  <autoFilter ref="O187:S193" xr:uid="{AE8E0132-0AC6-4CE5-B69D-5B30403D1855}"/>
  <tableColumns count="5">
    <tableColumn id="1" xr3:uid="{AB6ED5F9-0389-4F09-B529-0EE888621A48}" name="Облачность и погодные эффекты"/>
    <tableColumn id="2" xr3:uid="{1D0D3202-7B84-4F8F-834D-C07A984FE871}" name="Дневное освещение"/>
    <tableColumn id="3" xr3:uid="{72F7D69B-ABAC-4400-B706-6C7D45526BB8}" name="Сумерки"/>
    <tableColumn id="4" xr3:uid="{4F102623-8DBF-4F26-A837-C650FFFA8DB1}" name="Лунный свет"/>
    <tableColumn id="5" xr3:uid="{7C8D90AD-66D0-473D-AB5D-7CB8754C9CEC}" name="Темнота"/>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875E3260-AD83-4A49-8F37-A36B6B359F73}" name="Таблиця121" displayName="Таблиця121" ref="A3:B15" totalsRowShown="0">
  <autoFilter ref="A3:B15" xr:uid="{B363885A-C22E-484E-9DE3-8C0149413959}"/>
  <tableColumns count="2">
    <tableColumn id="1" xr3:uid="{F9826235-5AD6-4E91-A02C-0D6B65C53148}" name="Spell"/>
    <tableColumn id="2" xr3:uid="{7B3148D8-18C5-4381-A49C-2B73CEDB3C0E}" name="Cost, gp"/>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24465441-5034-4CA3-9CDE-AB9275D39B96}" name="Таблиця122" displayName="Таблиця122" ref="D3:E8" totalsRowShown="0">
  <autoFilter ref="D3:E8" xr:uid="{76BF6FBB-7002-457F-AE1E-F0D869A22D40}"/>
  <tableColumns count="2">
    <tableColumn id="1" xr3:uid="{5FC273D4-181B-4D64-A976-28D2B6ED048E}" name="Terrain"/>
    <tableColumn id="2" xr3:uid="{00DEF90F-CB35-45C4-A16A-FDBD0FC84655}" name="Encounter Distance"/>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6711FF6B-2C8C-4205-BFB8-560886F3054B}" name="Таблиця123" displayName="Таблиця123" ref="J6:K26" totalsRowShown="0">
  <autoFilter ref="J6:K26" xr:uid="{EBFEA215-3517-4E44-9508-1AE8228FD702}"/>
  <tableColumns count="2">
    <tableColumn id="1" xr3:uid="{364E866E-3242-4E91-B894-7CE499EABC07}" name="d20"/>
    <tableColumn id="2" xr3:uid="{200CBBDA-86AF-41DB-B8FC-8FAD21190C37}" name="Beginning"/>
  </tableColumns>
  <tableStyleInfo name="TableStyleMedium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6026A14D-7201-44C6-9D6F-CA0A71E6EA5C}" name="Таблиця124" displayName="Таблиця124" ref="L6:M26" totalsRowShown="0">
  <autoFilter ref="L6:M26" xr:uid="{BDAFAC3A-BBD2-4065-BBA9-7526CB31F4FA}"/>
  <tableColumns count="2">
    <tableColumn id="1" xr3:uid="{A3F26682-F175-459D-81D3-DE9E2649F35B}" name="d20"/>
    <tableColumn id="2" xr3:uid="{176641B0-9CA7-4A95-9651-2D1D2F4E2D80}" name="Middle"/>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C99935F6-C229-41DF-BB75-673CFA45421E}" name="Таблиця125" displayName="Таблиця125" ref="N6:O26" totalsRowShown="0">
  <autoFilter ref="N6:O26" xr:uid="{04706CB0-2963-45CA-AD17-F69C23395C38}"/>
  <tableColumns count="2">
    <tableColumn id="1" xr3:uid="{E3135AF1-FD9E-418C-91B3-5B7E45081EF7}" name="d20"/>
    <tableColumn id="2" xr3:uid="{06641558-19EE-492F-9B6D-FA0C53B7714E}" name="End"/>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234E6E71-D564-40D1-BA54-F2DB46FF2C85}" name="Таблиця126" displayName="Таблиця126" ref="F4:G7" totalsRowShown="0">
  <autoFilter ref="F4:G7" xr:uid="{56FE3C55-FAD2-4E5C-9A0A-DAAB282837C8}"/>
  <tableColumns count="2">
    <tableColumn id="1" xr3:uid="{121B92BF-AF47-42DE-9837-31BB010F6F86}" name="Стовпець1"/>
    <tableColumn id="2" xr3:uid="{9EBDCE14-18CF-4222-B4A0-E91CF581845F}" name="Стовпець2"/>
  </tableColumns>
  <tableStyleInfo name="TableStyleMedium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E55E89BF-655F-4F97-8FD7-6A9045F6931E}" name="Таблиця127" displayName="Таблиця127" ref="H4:I8" totalsRowShown="0">
  <autoFilter ref="H4:I8" xr:uid="{19C410F8-692B-454F-A6C0-09EEBFE4296A}"/>
  <tableColumns count="2">
    <tableColumn id="1" xr3:uid="{7A0100E0-EDC6-4CD2-9526-D411FB59B08E}" name="Стовпець1"/>
    <tableColumn id="2" xr3:uid="{4AE2AD04-403A-4C98-B3F9-EFA3CC8BDF9D}" name="Стовпець2"/>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E651A85C-3749-46A9-BAD4-4784F545BC03}" name="Таблиця116" displayName="Таблиця116" ref="K4:Q17" totalsRowShown="0">
  <autoFilter ref="K4:Q17" xr:uid="{88820A88-3C6C-4270-BF17-B138719881B9}"/>
  <tableColumns count="7">
    <tableColumn id="1" xr3:uid="{6BF126C4-6F7F-4D35-AC12-F3355BED1D76}" name="Race"/>
    <tableColumn id="2" xr3:uid="{FD132C81-172C-483F-963C-FC26A23B38E9}" name="Base Height"/>
    <tableColumn id="3" xr3:uid="{3AAD512C-A55B-4992-AAF4-257F6DBE938A}" name="Base Weight"/>
    <tableColumn id="4" xr3:uid="{AD06DA2F-91DF-4F1E-B8D5-94B77FFB2281}" name="Height Modifier"/>
    <tableColumn id="5" xr3:uid="{F89E40D5-ADB6-454C-95C9-03F2CF7C80AE}" name="Weight Modifier"/>
    <tableColumn id="6" xr3:uid="{001474E3-57AD-4A13-96A3-61E993D56593}" name="Height" dataDxfId="261"/>
    <tableColumn id="7" xr3:uid="{F484BC14-8DBB-4341-9CC2-7B61659EA113}" name="Weight"/>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A567E870-120A-42B8-B06B-3BA59E24DFC8}" name="Таблиця128" displayName="Таблиця128" ref="K25:L31" totalsRowShown="0">
  <autoFilter ref="K25:L31" xr:uid="{7977B9C3-FD99-47A1-8E11-E6956E84892B}"/>
  <tableColumns count="2">
    <tableColumn id="1" xr3:uid="{0A985A9A-695F-4727-BE50-1B9BF71E2578}" name="d6"/>
    <tableColumn id="2" xr3:uid="{D793B615-D31F-467D-A66F-7565EC904D22}" name="Personality Trait"/>
  </tableColumns>
  <tableStyleInfo name="TableStyleMedium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710498B5-DB6F-409D-9EF2-EF7A06FC824D}" name="Таблиця129" displayName="Таблиця129" ref="H3:I15" totalsRowShown="0">
  <autoFilter ref="H3:I15" xr:uid="{34436E7B-EA60-49A8-8909-A4FF460BD84E}"/>
  <tableColumns count="2">
    <tableColumn id="1" xr3:uid="{531D0A15-3FD3-489C-95B2-248EFCB1274F}" name="d12"/>
    <tableColumn id="2" xr3:uid="{FC6558D7-B187-48D7-8D04-D01B97C340F0}" name="Epithet"/>
  </tableColumns>
  <tableStyleInfo name="TableStyleMedium1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E75E1035-C698-464C-A152-C11241A512FC}" name="Таблиця130" displayName="Таблиця130" ref="F3:G15" totalsRowShown="0">
  <autoFilter ref="F3:G15" xr:uid="{72D28ABA-D77E-4743-A7D9-C83BA41A42A5}"/>
  <tableColumns count="2">
    <tableColumn id="1" xr3:uid="{32C722E9-6414-4A92-A678-9078D520B027}" name="d12"/>
    <tableColumn id="2" xr3:uid="{B04353E9-3147-44D0-846C-967294372EDB}" name="Name"/>
  </tableColumns>
  <tableStyleInfo name="TableStyleMedium13"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91CF2570-AD92-4011-83AA-B257F4CF3E9A}" name="Таблиця131" displayName="Таблиця131" ref="D3:E15" totalsRowShown="0">
  <autoFilter ref="D3:E15" xr:uid="{93CEE97E-A1D8-447A-BF04-B8285414F4AD}"/>
  <tableColumns count="2">
    <tableColumn id="1" xr3:uid="{588410BD-EA42-446B-93C3-59CD029CE35C}" name="d12"/>
    <tableColumn id="2" xr3:uid="{F206F846-6046-4520-B619-B86FA017D8DD}" name="Name"/>
  </tableColumns>
  <tableStyleInfo name="TableStyleMedium1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D2BD583E-F729-4D3F-B0A9-D6E6348D5A12}" name="Таблиця132" displayName="Таблиця132" ref="B3:C23" totalsRowShown="0">
  <autoFilter ref="B3:C23" xr:uid="{16630186-A80C-4120-BBE0-46B4ECC5B654}"/>
  <tableColumns count="2">
    <tableColumn id="1" xr3:uid="{32F002B7-8A3A-479E-B460-0E3D3BFEACBC}" name="d20"/>
    <tableColumn id="2" xr3:uid="{EE93076E-142C-4EA7-ABCD-A5AA827CC57B}" name="Status Symbol"/>
  </tableColumns>
  <tableStyleInfo name="TableStyleDark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82C0FEFC-F625-4289-8805-DDC9DFBD6429}" name="Таблиця136" displayName="Таблиця136" ref="M25:N31" totalsRowShown="0">
  <autoFilter ref="M25:N31" xr:uid="{1D116B58-1286-41E9-8C9C-5A7F55E9469F}"/>
  <tableColumns count="2">
    <tableColumn id="1" xr3:uid="{7E167AD4-7E6B-45C6-8D04-B87E3694F7A4}" name="d6"/>
    <tableColumn id="2" xr3:uid="{6F640F53-74F4-4DFB-8808-2CF7DE375CDA}" name="Ideal"/>
  </tableColumns>
  <tableStyleInfo name="TableStyleMedium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C7122C55-14D9-44E0-B36E-B7031A0B797F}" name="Таблиця137" displayName="Таблиця137" ref="O25:P31" totalsRowShown="0">
  <autoFilter ref="O25:P31" xr:uid="{C8F8008C-C533-4FFC-B5CC-E301B4E6D21C}"/>
  <tableColumns count="2">
    <tableColumn id="1" xr3:uid="{2EB76E47-FA19-4FCC-9243-2EDF7414BEED}" name="d6"/>
    <tableColumn id="2" xr3:uid="{84ACA4C8-FD7B-466D-A348-F4700F25321A}" name="Flaw"/>
  </tableColumns>
  <tableStyleInfo name="TableStyleMedium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6563D331-EE94-4669-B869-ACA279C48BCD}" name="Таблиця138" displayName="Таблиця138" ref="Q25:R31" totalsRowShown="0">
  <autoFilter ref="Q25:R31" xr:uid="{57E5D18D-9E65-4BE7-B259-38696C1D88E5}"/>
  <tableColumns count="2">
    <tableColumn id="1" xr3:uid="{89A23167-7FFE-493B-8D13-27DA6CA14870}" name="d6"/>
    <tableColumn id="2" xr3:uid="{FC5EF99D-D7D1-4A7B-B106-195A85E2E4AB}" name="Bond"/>
  </tableColumns>
  <tableStyleInfo name="TableStyleMedium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F2677FF6-24F1-4554-A8BF-F7B5DAF00D80}" name="Таблиця139" displayName="Таблиця139" ref="S25:T35" totalsRowShown="0">
  <autoFilter ref="S25:T35" xr:uid="{100DCC89-32B9-467C-A0D9-28EBFFE85E7F}"/>
  <tableColumns count="2">
    <tableColumn id="1" xr3:uid="{480BBAB1-82E6-46D8-9779-607E01038A99}" name="d10"/>
    <tableColumn id="2" xr3:uid="{006B4E35-B9E5-486B-920D-FAB69FAFA71B}" name="Trophy"/>
  </tableColumns>
  <tableStyleInfo name="TableStyleMedium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2ABEF5C9-FC25-4654-A786-7C796D8EE79B}" name="lifestyles" displayName="lifestyles" ref="A3:E10" totalsRowShown="0" headerRowDxfId="260" headerRowBorderDxfId="259" tableBorderDxfId="258" totalsRowBorderDxfId="257">
  <autoFilter ref="A3:E10" xr:uid="{00000000-0009-0000-0100-000011000000}"/>
  <tableColumns count="5">
    <tableColumn id="1" xr3:uid="{E4D099AE-C715-4967-98A2-6A41EB67E705}" name="Lifestyle" dataDxfId="256"/>
    <tableColumn id="2" xr3:uid="{3E665799-BEFC-4D91-895A-FCD2F84C9D5A}" name="Cost per day" dataDxfId="255"/>
    <tableColumn id="3" xr3:uid="{D46D7938-EDD9-47A5-A8AA-AFE160317550}" name="coins" dataDxfId="254"/>
    <tableColumn id="4" xr3:uid="{891AAB73-E668-4754-9C82-79F587187FFF}" name="Price/year" dataDxfId="253"/>
    <tableColumn id="5" xr3:uid="{41559E0C-E62C-429C-A264-22552556DF85}" name="Cost per day, gp" dataDxfId="252"/>
  </tableColumns>
  <tableStyleInfo name="TableStyleMedium15"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D147025B-669F-4237-8ACA-44C0E1A6DCFB}" name="Таблиця111" displayName="Таблиця111" ref="A13:B20" totalsRowShown="0" headerRowDxfId="251" headerRowBorderDxfId="250" tableBorderDxfId="249" totalsRowBorderDxfId="248">
  <autoFilter ref="A13:B20" xr:uid="{00000000-0009-0000-0100-00006F000000}"/>
  <tableColumns count="2">
    <tableColumn id="1" xr3:uid="{0A48B972-896B-45D1-A552-6C5692F6D70A}" name="Terrain" dataDxfId="247"/>
    <tableColumn id="2" xr3:uid="{8B1D0E37-B3B6-428A-9F82-E2A1A1E23DD0}" name="Distance" dataDxfId="246"/>
  </tableColumns>
  <tableStyleInfo name="TableStyleMedium15"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A0729D7B-7843-433A-85C0-7D590F103582}" name="Таблиця112" displayName="Таблиця112" ref="D13:E21" totalsRowShown="0" headerRowDxfId="245" headerRowBorderDxfId="244" tableBorderDxfId="243" totalsRowBorderDxfId="242">
  <autoFilter ref="D13:E21" xr:uid="{00000000-0009-0000-0100-000070000000}"/>
  <tableColumns count="2">
    <tableColumn id="1" xr3:uid="{3FE10494-50BA-405A-9FAE-8B0C5FC12901}" name="Circumstances" dataDxfId="241"/>
    <tableColumn id="2" xr3:uid="{1ABD4723-4226-4B2A-8EF2-280896CB62BE}" name="DC" dataDxfId="240"/>
  </tableColumns>
  <tableStyleInfo name="TableStyleMedium15"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8A0194A3-077C-4F79-B513-B12EE11888C9}" name="Таблиця133" displayName="Таблиця133" ref="A24:B27" totalsRowShown="0" headerRowDxfId="239" dataDxfId="238">
  <autoFilter ref="A24:B27" xr:uid="{00000000-0009-0000-0100-000085000000}"/>
  <tableColumns count="2">
    <tableColumn id="1" xr3:uid="{3039F424-B739-48B8-9881-F85A9FE936AD}" name="Стовпець1" dataDxfId="237"/>
    <tableColumn id="2" xr3:uid="{E517CC37-FFA2-4576-B3A1-CF7BCF3EBCB4}" name="Стовпець2" dataDxfId="236"/>
  </tableColumns>
  <tableStyleInfo name="TableStyleMedium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7CAB6759-2E0B-49EC-AEC1-217C80634328}" name="Таблиця134" displayName="Таблиця134" ref="A30:B34" totalsRowShown="0" headerRowDxfId="235" dataDxfId="234">
  <autoFilter ref="A30:B34" xr:uid="{00000000-0009-0000-0100-000086000000}"/>
  <tableColumns count="2">
    <tableColumn id="1" xr3:uid="{B796117E-C662-4867-8035-0BC11E8C437F}" name="Стовпець1" dataDxfId="233"/>
    <tableColumn id="2" xr3:uid="{A8E04A46-3487-4AC7-80EC-EA26D25D3743}" name="Стовпець2" dataDxfId="232"/>
  </tableColumns>
  <tableStyleInfo name="TableStyleMedium15"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C601FA29-9296-4667-B74F-037D9B51C00F}" name="Таблиця135" displayName="Таблиця135" ref="A36:B41" totalsRowShown="0" headerRowDxfId="231" dataDxfId="230">
  <autoFilter ref="A36:B41" xr:uid="{00000000-0009-0000-0100-000087000000}"/>
  <tableColumns count="2">
    <tableColumn id="1" xr3:uid="{9F02AFBF-4BC9-4649-931B-D1715A179D4C}" name="Terrain" dataDxfId="229"/>
    <tableColumn id="2" xr3:uid="{A4071FAA-F4B2-48F4-82EF-CA362B2A10CD}" name="Encounter Distance" dataDxfId="228"/>
  </tableColumns>
  <tableStyleInfo name="TableStyleMedium15"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75A4A45D-5C03-414C-91AA-E7329FBDF447}" name="Таблиця163" displayName="Таблиця163" ref="B2:C102" totalsRowShown="0" headerRowDxfId="227" dataDxfId="226">
  <autoFilter ref="B2:C102" xr:uid="{D3FD0BF4-D3A4-4260-9040-E055CFDCB108}"/>
  <tableColumns count="2">
    <tableColumn id="1" xr3:uid="{E28AE137-A668-4324-857D-4E34BA0B066D}" name="D100" dataDxfId="225"/>
    <tableColumn id="2" xr3:uid="{E58F930E-C28D-4EC0-AD37-1B22F03D5AFF}" name="ENCOUNTER" dataDxfId="224"/>
  </tableColumns>
  <tableStyleInfo name="TableStyleMedium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7EE8E2D8-59B0-4A1B-A63B-3F8CF22E133A}" name="Таблиця164" displayName="Таблиця164" ref="E2:F102" totalsRowShown="0" headerRowDxfId="223" dataDxfId="222">
  <autoFilter ref="E2:F102" xr:uid="{AE0F48BA-671D-4090-88AF-CB313FE9E49B}"/>
  <tableColumns count="2">
    <tableColumn id="1" xr3:uid="{26A440BC-3DEA-40C6-9E88-F9F0EDE8725B}" name="d100" dataDxfId="221"/>
    <tableColumn id="2" xr3:uid="{50F23DFF-D1CC-4516-BD21-398F4640063D}" name="ENCOUNTER" dataDxfId="220"/>
  </tableColumns>
  <tableStyleInfo name="TableStyleMedium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68FACD69-85E7-427B-9F9E-1C3105051260}" name="Таблиця165" displayName="Таблиця165" ref="Q16:R55" totalsRowShown="0" headerRowDxfId="219" dataDxfId="218">
  <autoFilter ref="Q16:R55" xr:uid="{707056C3-7ACE-4486-B051-859836309551}"/>
  <tableColumns count="2">
    <tableColumn id="1" xr3:uid="{FC3707E1-A550-46DF-9623-A1EDFF0314BA}" name="СоДержимое ящика 2к20" dataDxfId="217"/>
    <tableColumn id="2" xr3:uid="{2CC52A02-2B0C-40EA-94E5-58F11909C391}" name="Стовпець1" dataDxfId="216"/>
  </tableColumns>
  <tableStyleInfo name="TableStyleMedium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AA54FB62-A8E0-4F15-B6CA-23A518830CE6}" name="Таблиця166" displayName="Таблиця166" ref="M16:N35" totalsRowShown="0" headerRowDxfId="215" dataDxfId="214">
  <autoFilter ref="M16:N35" xr:uid="{8B894318-0438-4156-8390-8C8A2967CA55}"/>
  <tableColumns count="2">
    <tableColumn id="1" xr3:uid="{7F10F265-117D-414B-A0DE-271030B41CB1}" name="2d10" dataDxfId="213"/>
    <tableColumn id="2" xr3:uid="{17FD28B7-A212-4FA6-B837-A199913831E3}" name="СоДержимое бочки 2к10" dataDxfId="212"/>
  </tableColumns>
  <tableStyleInfo name="TableStyleMedium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90B14167-A141-4C73-88FF-18B1137B6798}" name="Таблиця167" displayName="Таблиця167" ref="O16:P55" totalsRowShown="0" headerRowDxfId="211" dataDxfId="210">
  <autoFilter ref="O16:P55" xr:uid="{1016218B-E390-489F-9522-7DAC3660B083}"/>
  <tableColumns count="2">
    <tableColumn id="1" xr3:uid="{B8F1AD79-BCA0-4D10-A104-3749893E9668}" name="2d20" dataDxfId="209"/>
    <tableColumn id="2" xr3:uid="{CBBDE7E8-B872-4986-AC22-EBAF7AB178DD}" name="СоДержимое ящика 2к20" dataDxfId="208"/>
  </tableColumns>
  <tableStyleInfo name="TableStyleMedium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9DFC9BCE-CE84-4D4D-A6CD-7526E17AF51B}" name="Таблиця74" displayName="Таблиця74" ref="A3:I179" totalsRowShown="0" headerRowDxfId="207" dataDxfId="206" tableBorderDxfId="205">
  <autoFilter ref="A3:I179" xr:uid="{00000000-0009-0000-0100-00004A000000}"/>
  <tableColumns count="9">
    <tableColumn id="1" xr3:uid="{143B7504-1639-42D8-8548-F69DFE9AE52E}" name="TOTAL" dataDxfId="204"/>
    <tableColumn id="2" xr3:uid="{4CDD143A-ED52-46A4-8778-F9B2E568C5D0}" name="Стовпець1" dataDxfId="203"/>
    <tableColumn id="3" xr3:uid="{BD393220-11F9-4443-B8EB-129D0B6676DF}" name="NAME" dataDxfId="202"/>
    <tableColumn id="4" xr3:uid="{5E13F049-4BFA-45E1-A1FA-97B2C1FEFE40}" name="CHURCH / SOCIETY" dataDxfId="201"/>
    <tableColumn id="5" xr3:uid="{C3436817-2BA9-4378-B196-C44BB18AB6A1}" name="DESCRIPTION" dataDxfId="200"/>
    <tableColumn id="6" xr3:uid="{CB845174-85D9-4FB6-BFEF-C385E24DEC7E}" name="REGULARITY / MONTH" dataDxfId="199"/>
    <tableColumn id="7" xr3:uid="{AB3D68EB-6DBE-4391-B7E2-5EEEEB9752B4}" name="DAY OF MONTH" dataDxfId="198"/>
    <tableColumn id="8" xr3:uid="{01390EC4-94DA-4492-AD1B-DB6EFD17792C}" name="MISC1" dataDxfId="197"/>
    <tableColumn id="9" xr3:uid="{02C51796-57B5-4D2F-9337-3340756270D7}" name="TYPE" dataDxfId="196"/>
  </tableColumns>
  <tableStyleInfo name="TableStyleMedium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F0C0AD37-4D06-4E7F-AF64-5ED79DE5E7E4}" name="Таблиця5686167" displayName="Таблиця5686167" ref="A1:L43" totalsRowShown="0" headerRowDxfId="195" headerRowBorderDxfId="194" tableBorderDxfId="193">
  <autoFilter ref="A1:L43" xr:uid="{00000000-0009-0000-0100-000055000000}"/>
  <tableColumns count="12">
    <tableColumn id="1" xr3:uid="{FBB85DE5-0F6E-4AAA-8EDC-A97B4C35ECA3}" name="Mint/Value" dataDxfId="192"/>
    <tableColumn id="2" xr3:uid="{987D5C58-84BE-4D25-9FA6-990533DF7654}" name="&lt; 1 cp" dataDxfId="191"/>
    <tableColumn id="3" xr3:uid="{0C29D0C6-245B-4214-BDD8-84D466EF56C6}" name="1 cp" dataDxfId="190"/>
    <tableColumn id="4" xr3:uid="{C932AFBC-9A7D-4FF6-B1EF-D2552F2D4ACC}" name="2 cp" dataDxfId="189"/>
    <tableColumn id="5" xr3:uid="{A4C24F27-6766-4EE0-B021-6859F93B5D05}" name="1 sp" dataDxfId="188"/>
    <tableColumn id="6" xr3:uid="{0BB0D47E-8BC8-4585-A9A0-CCBCC81D4CB8}" name="1 ep" dataDxfId="187"/>
    <tableColumn id="7" xr3:uid="{CF213A8F-A84E-4676-8031-873446B17747}" name="1 gp" dataDxfId="186"/>
    <tableColumn id="8" xr3:uid="{0BABD493-5866-43F2-813D-ECD513F96ECB}" name="2 gp" dataDxfId="185"/>
    <tableColumn id="9" xr3:uid="{DB62F2DB-6907-4181-A35D-44F0FBCF71D3}" name="5 gp" dataDxfId="184"/>
    <tableColumn id="10" xr3:uid="{F0D7CEDE-3DD6-4148-A944-A0C5D598F862}" name="1 pp" dataDxfId="183"/>
    <tableColumn id="11" xr3:uid="{2545EA4C-ABB1-4395-BAE3-8ACAC50D6D6B}" name="20 gp" dataDxfId="182"/>
    <tableColumn id="12" xr3:uid="{8E247397-EAD7-42E4-B8AF-28F48E0AAE9F}" name="50 gp" dataDxfId="181"/>
  </tableColumns>
  <tableStyleInfo name="TableStyleMedium15"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DBF1D976-0FE0-4F25-B747-626B158D09F6}" name="LANGUAGES" displayName="LANGUAGES" ref="A2:P150" totalsRowShown="0" headerRowDxfId="180" dataDxfId="178" headerRowBorderDxfId="179" tableBorderDxfId="177" totalsRowBorderDxfId="176">
  <autoFilter ref="A2:P150" xr:uid="{00000000-0009-0000-0100-000002000000}"/>
  <sortState xmlns:xlrd2="http://schemas.microsoft.com/office/spreadsheetml/2017/richdata2" ref="A3:P150">
    <sortCondition ref="A2"/>
  </sortState>
  <tableColumns count="16">
    <tableColumn id="1" xr3:uid="{A115E4F4-F719-4DDD-B5BE-FCC212CCCB4E}" name="LANGUAGE" dataDxfId="175"/>
    <tableColumn id="9" xr3:uid="{910E435E-2B5F-4ECE-8BE1-8B07364ABA20}" name="NAME" dataDxfId="174"/>
    <tableColumn id="8" xr3:uid="{8EB75B57-48ED-4241-8D9B-620C208DE79E}" name="GROUP" dataDxfId="173"/>
    <tableColumn id="11" xr3:uid="{CB519E16-882C-43DB-9F76-96C4F531ED4D}" name="FAMILY" dataDxfId="172"/>
    <tableColumn id="2" xr3:uid="{38196B38-6DD0-4E92-B597-EBE18E26EB87}" name="TYPICAL SPEAKERS OR REGIONS" dataDxfId="171"/>
    <tableColumn id="15" xr3:uid="{87568CE2-C0EF-4A41-82BF-1BA1CFA39B09}" name="Other name (if exist)" dataDxfId="170"/>
    <tableColumn id="14" xr3:uid="{07A38810-B9E2-4BA9-91A4-345CADA0E5C3}" name="FAMILY2" dataDxfId="169"/>
    <tableColumn id="13" xr3:uid="{BA40E348-073D-4933-85F3-6FF2CFA3BA03}" name="GROUP2" dataDxfId="168"/>
    <tableColumn id="3" xr3:uid="{45898FE6-6E59-46E5-AE4B-895F977B78C8}" name="ALPHABET / Script" dataDxfId="167"/>
    <tableColumn id="16" xr3:uid="{7025EBC2-9E39-4DB7-9791-074714A893DD}" name="Typical speakers" dataDxfId="166"/>
    <tableColumn id="12" xr3:uid="{0994550D-5721-479C-A294-BB6FE50E3328}" name="Region" dataDxfId="165"/>
    <tableColumn id="4" xr3:uid="{30207A28-D682-4187-9E7C-13361D5944C0}" name="DESCRIPTION" dataDxfId="164"/>
    <tableColumn id="5" xr3:uid="{AA81B53F-8C0F-4F26-B145-FDB955FB13CB}" name="TYPE*" dataDxfId="163"/>
    <tableColumn id="7" xr3:uid="{1442A155-7B9A-439A-B62E-459D92487003}" name="RARITY**" dataDxfId="162"/>
    <tableColumn id="10" xr3:uid="{40FA4C9C-6351-4467-B31B-2C34722900E8}" name="LINK" dataDxfId="161"/>
    <tableColumn id="6" xr3:uid="{4A62B74A-B93D-40DB-A369-2D71DCB45C83}" name="AL***" dataDxfId="160"/>
  </tableColumns>
  <tableStyleInfo name="TableStyleMedium15"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9567F8-0478-4961-BCAF-ADBDB4528E73}" name="Таблиця1457" displayName="Таблиця1457" ref="AB2:AD108" totalsRowShown="0" headerRowDxfId="159" dataDxfId="158" tableBorderDxfId="157">
  <autoFilter ref="AB2:AD108" xr:uid="{00000000-0009-0000-0100-00000E000000}"/>
  <tableColumns count="3">
    <tableColumn id="1" xr3:uid="{C2CC8396-D890-4D15-85F2-051F9A0692FE}" name="NAME" dataDxfId="156"/>
    <tableColumn id="3" xr3:uid="{CAE2FCDE-3A03-4F03-BD0B-8C9C0274933C}" name="Стовпець1" dataDxfId="155"/>
    <tableColumn id="2" xr3:uid="{AF53C35C-135A-4F62-9B08-4D33F0C1E619}" name="COST" dataDxfId="154"/>
  </tableColumns>
  <tableStyleInfo name="TableStyleMedium8"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8DE9233F-24D3-484E-AA59-5DC07BDF8B87}" name="GOODS_N_SERVICES_2" displayName="GOODS_N_SERVICES_2" ref="AQ2:AW342" totalsRowShown="0" headerRowDxfId="153" dataDxfId="152" tableBorderDxfId="151">
  <autoFilter ref="AQ2:AW342" xr:uid="{00000000-0009-0000-0100-00000F000000}"/>
  <tableColumns count="7">
    <tableColumn id="1" xr3:uid="{AA615261-BB71-46D2-9B39-468C1F236045}" name="GROUP" dataDxfId="150"/>
    <tableColumn id="2" xr3:uid="{246BDCAC-9E46-4A14-A57B-89E7A28B89EA}" name="GOOD / SERVICE" dataDxfId="149"/>
    <tableColumn id="5" xr3:uid="{F11B6792-D872-4657-BD4D-34D7E7FC8ED7}" name="GUILD" dataDxfId="148"/>
    <tableColumn id="4" xr3:uid="{389E15CE-33B0-42AB-8EE2-35AC547B4B75}" name="PRICES" dataDxfId="147"/>
    <tableColumn id="7" xr3:uid="{07C944B1-314A-4613-8176-43126742B020}" name="Стовпець1" dataDxfId="146"/>
    <tableColumn id="6" xr3:uid="{789582DF-4522-4010-A9F2-DEE6033068D0}" name="ITEMS" dataDxfId="145"/>
    <tableColumn id="3" xr3:uid="{F4567803-A9FA-4F20-9CE5-4F6E3E783480}" name="PRICE, GP" dataDxfId="144">
      <calculatedColumnFormula>IFERROR(GOODS_N_SERVICES_2[[#This Row],[PRICES]]*GOODS_N_SERVICES_2[[#This Row],[ITEMS]],"")</calculatedColumnFormula>
    </tableColumn>
  </tableColumns>
  <tableStyleInfo name="TableStyleMedium8"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7B286D0-2EE4-4839-A3B0-38179615A4EE}" name="Coins" displayName="Coins" ref="A4:B15" totalsRowShown="0" headerRowDxfId="143" dataDxfId="141" headerRowBorderDxfId="142" tableBorderDxfId="140" totalsRowBorderDxfId="139">
  <autoFilter ref="A4:B15" xr:uid="{00000000-0009-0000-0100-000008000000}"/>
  <tableColumns count="2">
    <tableColumn id="1" xr3:uid="{0F9068AE-5C80-45AB-8D4D-859D3ED35D10}" name="COIN" dataDxfId="138"/>
    <tableColumn id="2" xr3:uid="{8D36D577-56F5-4012-9F23-9CA2F5378C7D}" name="VALUE" dataDxfId="137"/>
  </tableColumns>
  <tableStyleInfo name="TableStyleMedium15"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1EB80DCD-C332-4976-A9F3-8C74AC1775E4}" name="Таблиця97" displayName="Таблиця97" ref="O6:R56" totalsRowShown="0" headerRowBorderDxfId="136" tableBorderDxfId="135" totalsRowBorderDxfId="134">
  <autoFilter ref="O6:R56" xr:uid="{00000000-0009-0000-0100-000061000000}"/>
  <tableColumns count="4">
    <tableColumn id="1" xr3:uid="{670F0347-EAE3-4162-8BEE-0598F2DFE8B3}" name="D100" dataDxfId="133"/>
    <tableColumn id="2" xr3:uid="{D4C8EAE2-B666-4484-8700-37215E96643A}" name="Number" dataDxfId="132"/>
    <tableColumn id="3" xr3:uid="{0209569A-D3D3-457F-88E4-7EA512ECC7F7}" name="Matched number" dataDxfId="131"/>
    <tableColumn id="4" xr3:uid="{2612E14D-62AF-4C91-8D0D-A83DD1AB540F}" name="Pilfered ltem(s)" dataDxfId="130"/>
  </tableColumns>
  <tableStyleInfo name="TableStyleMedium15"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343B6C6-5D5B-4994-AA53-FA81739E1C1D}" name="Таблиця101" displayName="Таблиця101" ref="L4:M32" totalsRowShown="0" headerRowDxfId="129" dataDxfId="128">
  <autoFilter ref="L4:M32" xr:uid="{00000000-0009-0000-0100-000065000000}"/>
  <tableColumns count="2">
    <tableColumn id="1" xr3:uid="{355EFB02-48CB-4F47-A209-B61E53CFA8A2}" name="Day to Day expenses" dataDxfId="127"/>
    <tableColumn id="2" xr3:uid="{7022E652-61F1-4569-B762-60E976D96F44}" name="Cost" dataDxfId="126"/>
  </tableColumns>
  <tableStyleInfo name="TableStyleMedium15"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3D3504CD-14F8-4F11-8B04-34F0AB9E3383}" name="Таблиця155" displayName="Таблиця155" ref="AY28:BA63" totalsRowShown="0" headerRowDxfId="125" dataDxfId="124">
  <autoFilter ref="AY28:BA63" xr:uid="{00000000-0009-0000-0100-00009B000000}"/>
  <tableColumns count="3">
    <tableColumn id="1" xr3:uid="{E872C1A6-FFC2-48A2-B687-0A742837E829}" name="Mount" dataDxfId="123"/>
    <tableColumn id="2" xr3:uid="{D151388E-1F6E-4D22-B359-71C7D1EFE2B0}" name="Handling Req" dataDxfId="122"/>
    <tableColumn id="3" xr3:uid="{0EC48ECB-BA5D-409C-8F09-E7B501288D51}" name="Cost" dataDxfId="121"/>
  </tableColumns>
  <tableStyleInfo name="TableStyleLight8"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DAFB1783-ADA7-4DE1-B834-105DACCD28AE}" name="Таблиця117" displayName="Таблиця117" ref="A6:C13" totalsRowShown="0">
  <autoFilter ref="A6:C13" xr:uid="{34B624EB-7494-494A-A24C-62454722BA41}"/>
  <tableColumns count="3">
    <tableColumn id="1" xr3:uid="{D0A52088-0050-471A-9274-002F9D22A351}" name="HAZARD"/>
    <tableColumn id="2" xr3:uid="{54B44FAE-CB22-4AC9-9ACE-D55143A5C3A2}" name="SOURCE"/>
    <tableColumn id="3" xr3:uid="{B4C602CA-14EE-4DE0-82AB-B135E2A84EAF}" name="NOTES"/>
  </tableColumns>
  <tableStyleInfo name="TableStyleMedium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1B23215F-6FC3-4D7D-987C-B3433D05474F}" name="Таблиця118" displayName="Таблиця118" ref="D9:F16" totalsRowShown="0">
  <autoFilter ref="D9:F16" xr:uid="{9440D2A8-F96D-43FE-8244-F0A8D224557E}"/>
  <tableColumns count="3">
    <tableColumn id="1" xr3:uid="{81E69D60-81A4-4241-A711-04A5C548B04B}" name="HAZARD"/>
    <tableColumn id="2" xr3:uid="{8F4199B2-93BC-4340-ACDD-D3E466F6CBEB}" name="SOURCE"/>
    <tableColumn id="3" xr3:uid="{8E0C11DC-68B5-470F-8D01-A67A0AC49087}" name="NOTES"/>
  </tableColumns>
  <tableStyleInfo name="TableStyleMedium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34A95508-346B-4F35-8B38-CBEA809B6815}" name="Таблиця119" displayName="Таблиця119" ref="G6:I12" totalsRowShown="0" headerRowDxfId="120" headerRowBorderDxfId="119" tableBorderDxfId="118">
  <autoFilter ref="G6:I12" xr:uid="{3070A475-5467-4929-AD26-4394991D719F}"/>
  <tableColumns count="3">
    <tableColumn id="1" xr3:uid="{44A1B1F2-2A03-4707-9EE0-DF6F64B75FDD}" name="HAZARD"/>
    <tableColumn id="2" xr3:uid="{EAA8C348-F797-414F-B01F-125CDB0F89AA}" name="SOURCE"/>
    <tableColumn id="3" xr3:uid="{C5A60B6B-1DF5-41C5-9AB4-AAF1C7C9CA88}" name="NOTES"/>
  </tableColumns>
  <tableStyleInfo name="TableStyleMedium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63505530-FE44-401F-86FB-8E36DE01F2A5}" name="Таблиця120" displayName="Таблиця120" ref="J6:L12" totalsRowShown="0">
  <autoFilter ref="J6:L12" xr:uid="{A82C4B8E-265F-4522-B390-F70C57849BD6}"/>
  <tableColumns count="3">
    <tableColumn id="1" xr3:uid="{301B2219-67D1-4FB9-83CE-6064C13E6F63}" name="Hazard"/>
    <tableColumn id="2" xr3:uid="{49373B07-BC0F-40E7-8D8F-50D35574608C}" name="Source"/>
    <tableColumn id="3" xr3:uid="{7601D615-EC42-42AD-9E2F-BB809A6F1C2D}" name="Notes"/>
  </tableColumns>
  <tableStyleInfo name="TableStyleMedium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E5E08909-26C3-47EE-8671-0C148C5D325C}" name="Таблиця63" displayName="Таблиця63" ref="A1:H8" totalsRowShown="0" headerRowDxfId="117" dataDxfId="115" headerRowBorderDxfId="116" tableBorderDxfId="114" totalsRowBorderDxfId="113">
  <autoFilter ref="A1:H8" xr:uid="{5F7FC5B7-6E01-42AB-88D1-CA1EFAAECBCC}"/>
  <tableColumns count="8">
    <tableColumn id="1" xr3:uid="{0C703326-92CD-40EB-87FD-A4FC1542FA29}" name="Survival (d20)" dataDxfId="112"/>
    <tableColumn id="2" xr3:uid="{A2AEC199-0DB6-4609-81AD-65F07872B4AC}" name="Safety" dataDxfId="111"/>
    <tableColumn id="3" xr3:uid="{0656BB46-F77C-4214-9600-C40EC88D9BEA}" name="d6" dataDxfId="110"/>
    <tableColumn id="4" xr3:uid="{5A5D85F8-1FAE-4F2B-A171-E5BB42662EB3}" name="Feature" dataDxfId="109"/>
    <tableColumn id="5" xr3:uid="{6B6EF85D-92E5-43B5-9B36-8F77348FE467}" name="d6 + Safety (once for each)" dataDxfId="108"/>
    <tableColumn id="6" xr3:uid="{05476223-8B9A-46D4-BA53-8547F35DE2E8}" name="Water" dataDxfId="107"/>
    <tableColumn id="7" xr3:uid="{AC2A563A-CA34-43BB-98B7-9F8FF58F62B3}" name="Food" dataDxfId="106"/>
    <tableColumn id="8" xr3:uid="{37249B38-2A32-4FF1-97FE-530296330C37}" name="Shelter" dataDxfId="105"/>
  </tableColumns>
  <tableStyleInfo name="TableStyleMedium15"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68B0F43-35ED-452D-A092-EC348D62D8A2}" name="Таблиця70" displayName="Таблиця70" ref="J1:U9" totalsRowShown="0" headerRowDxfId="104" dataDxfId="102" headerRowBorderDxfId="103" tableBorderDxfId="101" totalsRowBorderDxfId="100">
  <autoFilter ref="J1:U9" xr:uid="{1AFFC3FA-0EE0-414A-B3DF-49ED7B08FA4C}"/>
  <tableColumns count="12">
    <tableColumn id="1" xr3:uid="{35AD3DD3-D874-4E2B-857D-A41A13F20D0A}" name="Encounter" dataDxfId="99"/>
    <tableColumn id="2" xr3:uid="{167DEE1F-B508-4846-A59A-062B8B9E5E01}" name="Size" dataDxfId="98"/>
    <tableColumn id="3" xr3:uid="{7591AAE2-30B3-4091-8959-B3364D3EB325}" name="Detail" dataDxfId="97"/>
    <tableColumn id="4" xr3:uid="{43CD6345-FBA1-47FA-9FFB-C1EAC91A029A}" name="Number" dataDxfId="96"/>
    <tableColumn id="5" xr3:uid="{18E05D8D-CF77-4BB2-996A-88A47DA60C1B}" name="AC" dataDxfId="95"/>
    <tableColumn id="6" xr3:uid="{9C83EE14-D709-45C6-AD76-06B399F6FF52}" name="HP" dataDxfId="94"/>
    <tableColumn id="7" xr3:uid="{96A589C4-D996-4FE0-ACED-A15B3C625430}" name="Speed" dataDxfId="93"/>
    <tableColumn id="8" xr3:uid="{D2D1B3BC-D9CB-4A61-9720-2B59D03008DE}" name="Actions" dataDxfId="92"/>
    <tableColumn id="9" xr3:uid="{0231BE98-98A3-4190-8F32-C3A6DCE6989C}" name="Traits" dataDxfId="91"/>
    <tableColumn id="10" xr3:uid="{CEDE66BE-A710-4D95-823D-5094834637C5}" name="Skills" dataDxfId="90"/>
    <tableColumn id="11" xr3:uid="{C5F5CC9C-E2D6-4BDD-B69A-EC5863E9F0A6}" name="XP" dataDxfId="89"/>
    <tableColumn id="12" xr3:uid="{05015058-2E1E-4659-A1AE-ED95D9AA1795}" name="Treasure" dataDxfId="88"/>
  </tableColumns>
  <tableStyleInfo name="TableStyleMedium15"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829C148-55FE-47C6-A3DA-5750701AA6DA}" name="Таблиця23" displayName="Таблиця23" ref="A15:B22" totalsRowShown="0" headerRowCellStyle="Звичайний 2" dataCellStyle="Звичайний 2">
  <autoFilter ref="A15:B22" xr:uid="{B5A70126-79EC-42E5-8633-F63E714CF5ED}"/>
  <tableColumns count="2">
    <tableColumn id="1" xr3:uid="{5B78D6B0-CF52-4313-A393-DBAA254B42F7}" name="Survival (d20)" dataCellStyle="Звичайний 2"/>
    <tableColumn id="2" xr3:uid="{949C0D60-FD02-404A-9840-7E490FA884EE}" name="Safety" dataCellStyle="Звичайний 2"/>
  </tableColumns>
  <tableStyleInfo name="TableStyleMedium8"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C5D9ECDF-95EF-47A9-A377-DA90FD49D1CC}" name="Таблиця24" displayName="Таблиця24" ref="C15:D21" totalsRowShown="0" headerRowCellStyle="Звичайний 2" dataCellStyle="Звичайний 2">
  <autoFilter ref="C15:D21" xr:uid="{469426AB-C42B-4663-9C2D-A87B5F40B5D7}"/>
  <tableColumns count="2">
    <tableColumn id="1" xr3:uid="{E53F2A73-0478-4980-967B-E8513311378B}" name="d6" dataCellStyle="Звичайний 2"/>
    <tableColumn id="2" xr3:uid="{13FF218A-F440-437B-8AD5-7C16DC292A8C}" name="Feature" dataCellStyle="Звичайний 2"/>
  </tableColumns>
  <tableStyleInfo name="TableStyleMedium15"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A64A9162-F899-4E5E-B4D1-0E7227298D03}" name="Таблиця25" displayName="Таблиця25" ref="E15:H21" totalsRowShown="0" headerRowCellStyle="Звичайний 2" dataCellStyle="Звичайний 2">
  <autoFilter ref="E15:H21" xr:uid="{0A75F938-D629-48B7-9EFA-3ED2A1151CD9}"/>
  <tableColumns count="4">
    <tableColumn id="1" xr3:uid="{2B67AEE6-909E-473B-8538-8E376E95E175}" name="d6 + Safety (once for each)" dataCellStyle="Звичайний 2"/>
    <tableColumn id="2" xr3:uid="{395CBEA2-2B03-4DDA-A780-C1952DD29972}" name="Water" dataCellStyle="Звичайний 2"/>
    <tableColumn id="3" xr3:uid="{49881988-3B64-418B-AD36-CBB7903069FE}" name="Food" dataCellStyle="Звичайний 2"/>
    <tableColumn id="4" xr3:uid="{9DC29EE6-4CBA-4512-B561-EEF6C1B5DDE7}" name="Shelter" dataCellStyle="Звичайний 2"/>
  </tableColumns>
  <tableStyleInfo name="TableStyleMedium16"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B98EB7C-B306-49AD-9305-B55EB9D393F4}" name="Таблиця26" displayName="Таблиця26" ref="J15:U23" totalsRowShown="0" headerRowCellStyle="Звичайний 2" dataCellStyle="Звичайний 2">
  <autoFilter ref="J15:U23" xr:uid="{13E4A87A-76E4-42BE-94A2-EBF00C27F496}"/>
  <tableColumns count="12">
    <tableColumn id="1" xr3:uid="{140D82D8-94A7-49AB-99FC-FA28AB306B11}" name="Encounter" dataCellStyle="Звичайний 2"/>
    <tableColumn id="2" xr3:uid="{9287F05E-97DE-44A0-9281-60B54B05C074}" name="Size" dataCellStyle="Звичайний 2"/>
    <tableColumn id="3" xr3:uid="{B10C38A9-BD70-4555-AE2E-85FBCE601813}" name="Detail" dataCellStyle="Звичайний 2"/>
    <tableColumn id="4" xr3:uid="{5A4A697B-35E8-427C-A7A3-6F9511A0D317}" name="Number" dataCellStyle="Звичайний 2"/>
    <tableColumn id="5" xr3:uid="{34792C4A-8848-42B9-9350-A9DEA81CC554}" name="AC" dataCellStyle="Звичайний 2"/>
    <tableColumn id="6" xr3:uid="{D8B5E66B-247E-4894-81FD-F6B1B5C29BD1}" name="HP" dataCellStyle="Звичайний 2"/>
    <tableColumn id="7" xr3:uid="{6F0F2F8D-F133-4B72-8597-6EF5A4D55E89}" name="Speed" dataCellStyle="Звичайний 2"/>
    <tableColumn id="8" xr3:uid="{61DC5322-0B93-42B3-822F-DC7D43679FCE}" name="Actions" dataCellStyle="Звичайний 2"/>
    <tableColumn id="9" xr3:uid="{702BCB84-F1CC-4996-9788-98F74B0AE9DE}" name="Traits" dataCellStyle="Звичайний 2"/>
    <tableColumn id="10" xr3:uid="{6D76C201-CBC3-4F19-92BD-27F9579EDFC3}" name="Skills" dataCellStyle="Звичайний 2"/>
    <tableColumn id="11" xr3:uid="{27CB460E-2EC3-4552-85E5-1AFE74ED1691}" name="XP" dataCellStyle="Звичайний 2"/>
    <tableColumn id="12" xr3:uid="{F915B275-6EE8-4422-999C-A44477C2C633}" name="Treasure" dataCellStyle="Звичайний 2"/>
  </tableColumns>
  <tableStyleInfo name="TableStyleMedium8"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62E0E226-EA56-48A3-AE73-791D5A99BE4F}" name="Таблиця158" displayName="Таблиця158" ref="J25:U33" totalsRowShown="0" headerRowCellStyle="Звичайний 2">
  <autoFilter ref="J25:U33" xr:uid="{DADA8416-2052-4EDF-8634-D14CAB3FE090}"/>
  <tableColumns count="12">
    <tableColumn id="1" xr3:uid="{3AEAE1C1-3F02-4CCA-82B3-5C648610A9FD}" name="Encounter"/>
    <tableColumn id="2" xr3:uid="{52D4F8AB-E05F-40E0-9A64-1AE75F2F1972}" name="Size"/>
    <tableColumn id="3" xr3:uid="{4A252B6C-3371-4292-9586-0D453E74EE73}" name="Detail"/>
    <tableColumn id="4" xr3:uid="{70973100-C02F-42AC-88A0-206F83C97EEA}" name="Number"/>
    <tableColumn id="5" xr3:uid="{0D9369A5-62CB-489F-9CD7-1DECF11970E6}" name="AC"/>
    <tableColumn id="6" xr3:uid="{A39B2F69-8C21-4BBF-AD46-0396B5D167A4}" name="HP"/>
    <tableColumn id="7" xr3:uid="{95620DC2-15EB-4D4F-B3CF-510687401F87}" name="Speed"/>
    <tableColumn id="8" xr3:uid="{F065EC64-C054-487B-9F3C-3BA9ED59614D}" name="Actions"/>
    <tableColumn id="9" xr3:uid="{4C9179AE-0A38-4D2B-ADDE-88EBDFE9BA26}" name="Traits"/>
    <tableColumn id="10" xr3:uid="{3ABCF365-C005-4969-8233-54DA7E421F97}" name="Skills"/>
    <tableColumn id="11" xr3:uid="{5CFA76FF-30FF-43F9-881C-F40E5B103079}" name="XP"/>
    <tableColumn id="12" xr3:uid="{3BFC6BC8-72C3-493E-AA32-4FC12A071C47}" name="Treasure"/>
  </tableColumns>
  <tableStyleInfo name="TableStyleMedium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4DDF6074-E048-4C69-A89D-2F34698E9AE1}" name="Таблиця159" displayName="Таблиця159" ref="I38:L52" totalsRowShown="0">
  <autoFilter ref="I38:L52" xr:uid="{F6710CA5-42C5-4BDB-99AF-6F33D939573B}"/>
  <tableColumns count="4">
    <tableColumn id="1" xr3:uid="{AF79C1A7-8C06-4E5D-84B4-33F0663C9816}" name="XP Gain Type"/>
    <tableColumn id="2" xr3:uid="{BA7C1AB6-3928-42D0-A8F0-5CC8382E7518}" name="Qty."/>
    <tableColumn id="3" xr3:uid="{0B589F9A-7B54-419C-9CFF-8BE2105E465A}" name="Description"/>
    <tableColumn id="4" xr3:uid="{D05F1B41-6D52-45B1-B96E-C8943C3DC2C8}" name="Notes"/>
  </tableColumns>
  <tableStyleInfo name="TableStyleMedium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8AA794AF-16FF-4448-B376-D713F7085344}" name="Таблиця160" displayName="Таблиця160" ref="O38:P44" totalsRowShown="0">
  <autoFilter ref="O38:P44" xr:uid="{2EBF2B56-2E77-42FD-B93D-5BCBC1B21EAA}"/>
  <tableColumns count="2">
    <tableColumn id="1" xr3:uid="{6F6C3BFA-A00B-41E9-A97D-7D24E313BB45}" name="Survival (d20)"/>
    <tableColumn id="2" xr3:uid="{739AA709-AC95-4226-BD1D-73345F72B5D5}" name="Safety"/>
  </tableColumns>
  <tableStyleInfo name="TableStyleMedium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A7413E12-C29F-47F2-AAE1-9039EBC8A28C}" name="Таблиця161" displayName="Таблиця161" ref="O46:P52" totalsRowShown="0">
  <autoFilter ref="O46:P52" xr:uid="{C3F8DAE9-F244-470E-82C0-AEF94D79B1B3}"/>
  <tableColumns count="2">
    <tableColumn id="1" xr3:uid="{BA086206-DFC9-4BFC-A001-391BE997ADA0}" name="d6"/>
    <tableColumn id="2" xr3:uid="{44B496E7-D0BF-4262-B405-EA0AD8E8CEEE}" name="Feature"/>
  </tableColumns>
  <tableStyleInfo name="TableStyleMedium8"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6E464F22-CEA7-4DA4-953A-59F18BE9068C}" name="Таблиця162" displayName="Таблиця162" ref="S38:V43" totalsRowShown="0">
  <autoFilter ref="S38:V43" xr:uid="{0EA04071-AA0B-4C80-B021-B786AFAB11F4}"/>
  <tableColumns count="4">
    <tableColumn id="1" xr3:uid="{F87C15C2-0DC3-4894-A6E3-502F7F30B3EF}" name="d6 + Safety (once for each)"/>
    <tableColumn id="2" xr3:uid="{7C6BF9DC-093A-474C-B243-1D1D6068C395}" name="Water"/>
    <tableColumn id="3" xr3:uid="{2C106A38-92B0-45B7-A881-5B4B6709140A}" name="Food"/>
    <tableColumn id="4" xr3:uid="{D88866E5-7C72-46C7-A807-9E37C61C9513}" name="Shelter"/>
  </tableColumns>
  <tableStyleInfo name="TableStyleMedium8"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DD5B4A64-0B49-47F2-BB26-FFAE2F81AA86}" name="Таблиця99" displayName="Таблиця99" ref="U1:V6" totalsRowShown="0">
  <autoFilter ref="U1:V6" xr:uid="{034F0323-3D6E-4459-9C40-25FB2132418F}"/>
  <tableColumns count="2">
    <tableColumn id="1" xr3:uid="{6AD34B3E-1B1A-4310-8B65-F8280C2D5962}" name="Terrain"/>
    <tableColumn id="2" xr3:uid="{5A49455B-99F2-4D43-920B-ADCD2162A6F8}" name="Encounter Distance"/>
  </tableColumns>
  <tableStyleInfo name="TableStyleMedium8"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A196AF5A-7672-4EB0-AF8C-DF830E8F09A6}" name="Таблиця100" displayName="Таблиця100" ref="U8:V11" totalsRowShown="0">
  <autoFilter ref="U8:V11" xr:uid="{CE101759-383F-4516-A0A8-AAFBFB7DBD33}"/>
  <tableColumns count="2">
    <tableColumn id="1" xr3:uid="{A087F440-9550-49F3-BE3F-F86E70B88D05}" name="condition"/>
    <tableColumn id="2" xr3:uid="{47CFD1BE-180C-44F2-84F3-7CD0959BC158}" name="range"/>
  </tableColumns>
  <tableStyleInfo name="TableStyleMedium8"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C16B62EF-8A1A-47EF-BB85-D2D0CB5D4EF8}" name="Таблиця102" displayName="Таблиця102" ref="U13:V17" totalsRowShown="0">
  <autoFilter ref="U13:V17" xr:uid="{C1018C73-4F63-4E98-9617-B0418FD30457}"/>
  <tableColumns count="2">
    <tableColumn id="1" xr3:uid="{71DC1E7D-4766-4788-8A55-817CE50F6707}" name="condition"/>
    <tableColumn id="2" xr3:uid="{BEA0EA54-41AF-4B3F-99EF-77ECEC8FC741}" name="range"/>
  </tableColumns>
  <tableStyleInfo name="TableStyleMedium8"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0BFAEB9-4054-4592-940B-4B4D6EC8D195}" name="Таблиця27" displayName="Таблиця27" ref="A4:B24" totalsRowShown="0" headerRowCellStyle="Звичайний 2" dataCellStyle="Звичайний 2">
  <autoFilter ref="A4:B24" xr:uid="{B9F3BC32-4994-4C5F-939F-99F79BF37C12}"/>
  <tableColumns count="2">
    <tableColumn id="1" xr3:uid="{FC79ACFD-0921-455E-85F6-E7E60A6A435E}" name="1" dataCellStyle="Звичайний 2"/>
    <tableColumn id="2" xr3:uid="{889A9F98-BF53-47E5-B6C5-97ED4F134E11}" name="d20 Low-Level Non-Combat Encounters" dataCellStyle="Звичайний 2"/>
  </tableColumns>
  <tableStyleInfo name="TableStyleMedium8"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ADBB9F9-E3C9-4DF9-92D3-292DA779815B}" name="Таблиця28" displayName="Таблиця28" ref="A27:B47" totalsRowShown="0" headerRowCellStyle="Звичайний 2">
  <autoFilter ref="A27:B47" xr:uid="{3853FCBD-E0DB-48C8-8002-FFFCD34E5AFC}"/>
  <tableColumns count="2">
    <tableColumn id="1" xr3:uid="{87381FAD-B579-4CC1-ABB4-AE03C06A57BA}" name="d20" dataDxfId="87" dataCellStyle="Звичайний 2"/>
    <tableColumn id="2" xr3:uid="{9F531AD4-2915-48B0-A1DF-8141B607A19C}" name="RUINS NON-COMBAT CREATURES" dataCellStyle="Звичайний 2"/>
  </tableColumns>
  <tableStyleInfo name="TableStyleMedium8"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BD0C9D3-B7EE-488E-ADD0-C58EF45C26BF}" name="Таблиця29" displayName="Таблиця29" ref="A50:B70" totalsRowShown="0">
  <autoFilter ref="A50:B70" xr:uid="{26C3F1F4-6968-480F-83F9-22F9A1933715}"/>
  <tableColumns count="2">
    <tableColumn id="1" xr3:uid="{37F3F904-C12D-4E19-A17F-38BA3C2ABBBB}" name="d20" dataDxfId="86" dataCellStyle="Звичайний 2"/>
    <tableColumn id="2" xr3:uid="{3A4C9D01-CB94-4DE4-8EC2-C5228B380F27}" name="ROAD &amp; TRAIL NON-COMBAT CREATURES" dataCellStyle="Звичайний 2"/>
  </tableColumns>
  <tableStyleInfo name="TableStyleMedium8"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C9B4A61-5622-4034-A3A2-894C41D79F51}" name="Таблиця30" displayName="Таблиця30" ref="B2:D23" totalsRowShown="0" headerRowCellStyle="Звичайний 2" dataCellStyle="Звичайний 2">
  <autoFilter ref="B2:D23" xr:uid="{C44FB05A-74A9-41D3-B215-AA8942C130B6}"/>
  <tableColumns count="3">
    <tableColumn id="1" xr3:uid="{7CFE3D4E-4C3D-4BE2-A17C-272E8E1903DE}" name="Стовпець1" dataCellStyle="Звичайний 2"/>
    <tableColumn id="2" xr3:uid="{B084DFC2-4026-4BDB-9A1A-828188D89F62}" name="Стовпець2" dataCellStyle="Звичайний 2"/>
    <tableColumn id="3" xr3:uid="{9F383F60-EE39-4050-850F-34BD602F3BE9}" name="Стовпець3" dataCellStyle="Звичайний 2"/>
  </tableColumns>
  <tableStyleInfo name="TableStyleMedium8"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90E572FF-13A0-4586-A001-4F45CE9D5D45}" name="Таблиця31" displayName="Таблиця31" ref="F2:G12" totalsRowShown="0" headerRowCellStyle="Звичайний 2" dataCellStyle="Звичайний 2">
  <autoFilter ref="F2:G12" xr:uid="{A1E10D04-8B2E-40FF-904E-2299719E3C3B}"/>
  <tableColumns count="2">
    <tableColumn id="1" xr3:uid="{BF35BAE1-A049-4A4F-A495-0D168F9575DF}" name="1d10" dataCellStyle="Звичайний 2"/>
    <tableColumn id="2" xr3:uid="{A6440AAB-221A-4159-96A6-13C825617E26}" name="| Day Description" dataCellStyle="Звичайний 2"/>
  </tableColumns>
  <tableStyleInfo name="TableStyleMedium8"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4222602-E7FA-4ABF-B183-817A14CB1A67}" name="Таблиця32" displayName="Таблиця32" ref="H2:I12" totalsRowShown="0" headerRowCellStyle="Звичайний 2" dataCellStyle="Звичайний 2">
  <autoFilter ref="H2:I12" xr:uid="{042B4C32-0F81-4D73-91F3-45C4D4411274}"/>
  <tableColumns count="2">
    <tableColumn id="1" xr3:uid="{C166604A-147B-45C3-A149-D8B72885C2B1}" name="1d10" dataCellStyle="Звичайний 2"/>
    <tableColumn id="2" xr3:uid="{69CC3F46-99FC-4274-A3A3-654D65D029FD}" name="Night Description" dataCellStyle="Звичайний 2"/>
  </tableColumns>
  <tableStyleInfo name="TableStyleMedium8"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A17FC770-2C8B-4DE6-A402-B33A5E62A1E2}" name="Таблиця33" displayName="Таблиця33" ref="F15:I25" totalsRowShown="0" headerRowCellStyle="Звичайний 2" dataCellStyle="Звичайний 2">
  <autoFilter ref="F15:I25" xr:uid="{062EE337-2291-451B-9BB5-ACDF2A87C095}"/>
  <tableColumns count="4">
    <tableColumn id="1" xr3:uid="{4C986D15-C775-42BD-8631-C301E37A1272}" name="1d10" dataCellStyle="Звичайний 2"/>
    <tableColumn id="2" xr3:uid="{A55107B2-66CB-4AD4-9DAB-989AEB84B401}" name="Day Description" dataCellStyle="Звичайний 2"/>
    <tableColumn id="3" xr3:uid="{3CF892B4-46BF-4102-B858-24057ECAC708}" name="1d102" dataCellStyle="Звичайний 2"/>
    <tableColumn id="4" xr3:uid="{82C6717A-1165-41D7-8CE9-A0222A0F0CD7}" name="Night Description" dataCellStyle="Звичайний 2"/>
  </tableColumns>
  <tableStyleInfo name="TableStyleMedium15"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DF0C57A-F995-4AE5-A15C-D5CC41676BE7}" name="Таблиця34" displayName="Таблиця34" ref="F53:G63" totalsRowShown="0" headerRowCellStyle="Звичайний 2" dataCellStyle="Звичайний 2">
  <autoFilter ref="F53:G63" xr:uid="{2FD2941E-BD21-428F-9250-CBF064CCF574}"/>
  <tableColumns count="2">
    <tableColumn id="1" xr3:uid="{E3856CB5-96CB-4320-9CFD-C6B682A751D2}" name="1d10" dataCellStyle="Звичайний 2"/>
    <tableColumn id="2" xr3:uid="{3688513E-288A-44F9-B9CB-EA8E21304082}" name="| Day Description" dataCellStyle="Звичайний 2"/>
  </tableColumns>
  <tableStyleInfo name="TableStyleMedium8"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5AAD0F13-D584-46FD-9314-61E27BEA2563}" name="Таблиця35" displayName="Таблиця35" ref="H53:I63" totalsRowShown="0" headerRowCellStyle="Звичайний 2" dataCellStyle="Звичайний 2">
  <autoFilter ref="H53:I63" xr:uid="{3E60EC68-D5D6-4E50-85F1-27DFE2158C9F}"/>
  <tableColumns count="2">
    <tableColumn id="1" xr3:uid="{D6F944BA-218D-4A85-9135-B14A4F37BF59}" name="1d10" dataCellStyle="Звичайний 2"/>
    <tableColumn id="2" xr3:uid="{D4A42CB1-E9A0-408C-993C-300792D09C0D}" name="Night Description" dataCellStyle="Звичайний 2"/>
  </tableColumns>
  <tableStyleInfo name="TableStyleMedium8"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BB6B6D5C-37FF-42A2-82F1-E37C17E1E89C}" name="Таблиця36" displayName="Таблиця36" ref="H40:I50" totalsRowShown="0" headerRowCellStyle="Звичайний 2" dataCellStyle="Звичайний 2">
  <autoFilter ref="H40:I50" xr:uid="{94C3F88A-729E-4CF5-9CFD-0EA8E71BFE8E}"/>
  <tableColumns count="2">
    <tableColumn id="1" xr3:uid="{2B721F08-83E3-4DB6-91F5-7A881E9DD76C}" name="1d10" dataCellStyle="Звичайний 2"/>
    <tableColumn id="2" xr3:uid="{B43749AF-C10A-434F-B94C-C9FB48F884D8}" name="Night Description" dataCellStyle="Звичайний 2"/>
  </tableColumns>
  <tableStyleInfo name="TableStyleMedium8"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8C303AB-BF35-40D5-9D71-9CC5F394B219}" name="Таблиця37" displayName="Таблиця37" ref="F40:G50" totalsRowShown="0" headerRowCellStyle="Звичайний 2" dataCellStyle="Звичайний 2">
  <autoFilter ref="F40:G50" xr:uid="{CC3A3768-CD7A-4B21-B1CD-7DDDDA660069}"/>
  <tableColumns count="2">
    <tableColumn id="1" xr3:uid="{4F2A40F3-BDED-4B70-A9C1-2F932768D28C}" name="1d10" dataCellStyle="Звичайний 2"/>
    <tableColumn id="2" xr3:uid="{045DA1A5-6A31-44BF-98A2-0977D4387642}" name="| Day Description" dataCellStyle="Звичайний 2"/>
  </tableColumns>
  <tableStyleInfo name="TableStyleMedium8"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316203D-6A59-4E48-8C42-B3B82638716C}" name="Таблиця38" displayName="Таблиця38" ref="F28:G38" totalsRowShown="0" headerRowCellStyle="Звичайний 2" dataCellStyle="Звичайний 2">
  <autoFilter ref="F28:G38" xr:uid="{4C9C561B-6BB2-494D-AA59-A8864D240E32}"/>
  <tableColumns count="2">
    <tableColumn id="1" xr3:uid="{86EBCDA1-B448-4397-9EA3-498975E860FB}" name="1d10" dataCellStyle="Звичайний 2"/>
    <tableColumn id="2" xr3:uid="{618CF509-DE90-435D-B505-B7B121D50C53}" name="| Day Description" dataCellStyle="Звичайний 2"/>
  </tableColumns>
  <tableStyleInfo name="TableStyleMedium8"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900AC233-0300-46BF-BC90-CEBD51D1CD58}" name="Таблиця39" displayName="Таблиця39" ref="H28:I38" totalsRowShown="0" headerRowCellStyle="Звичайний 2" dataCellStyle="Звичайний 2">
  <autoFilter ref="H28:I38" xr:uid="{36DD7FEB-EC9B-4DB8-9B02-DFBAB3337D1B}"/>
  <tableColumns count="2">
    <tableColumn id="1" xr3:uid="{E9810217-B8C8-4DF7-8649-7EB9537807E5}" name="1d10" dataCellStyle="Звичайний 2"/>
    <tableColumn id="2" xr3:uid="{013C5554-5035-4FFF-9050-F6FF9BEFCF38}" name="Night Description" dataCellStyle="Звичайний 2"/>
  </tableColumns>
  <tableStyleInfo name="TableStyleMedium8"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AFAA65B8-AA98-425A-B876-5AC85BF2AEBD}" name="Таблиця40" displayName="Таблиця40" ref="F67:G77" totalsRowShown="0" headerRowCellStyle="Звичайний 2" dataCellStyle="Звичайний 2">
  <autoFilter ref="F67:G77" xr:uid="{4F348FC8-26B4-4F68-8EA5-9DAF85C9B47A}"/>
  <tableColumns count="2">
    <tableColumn id="1" xr3:uid="{EEDFFB5D-706C-4978-8DB7-2622C2E987CF}" name="1d10" dataCellStyle="Звичайний 2"/>
    <tableColumn id="2" xr3:uid="{B5BAD771-917A-4F4D-B1C3-EDCA6083567E}" name="| Day Description" dataCellStyle="Звичайний 2"/>
  </tableColumns>
  <tableStyleInfo name="TableStyleMedium8"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579D1F35-D45F-4A47-90D2-CA61646A31AD}" name="Таблиця41" displayName="Таблиця41" ref="H67:I77" totalsRowShown="0" headerRowCellStyle="Звичайний 2" dataCellStyle="Звичайний 2">
  <autoFilter ref="H67:I77" xr:uid="{3113067D-4257-49C4-B319-3F8F7A1CB707}"/>
  <tableColumns count="2">
    <tableColumn id="1" xr3:uid="{D8C059A0-275A-4825-BEC7-B5CB7756B238}" name="1d10" dataCellStyle="Звичайний 2"/>
    <tableColumn id="2" xr3:uid="{72FAA123-D1D5-47E4-AA58-D9660CA1F828}" name="Night Description" dataCellStyle="Звичайний 2"/>
  </tableColumns>
  <tableStyleInfo name="TableStyleMedium8"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9B1D49E0-60AE-4655-A258-86CF2D86144B}" name="Таблиця42" displayName="Таблиця42" ref="F79:G89" totalsRowShown="0" headerRowCellStyle="Звичайний 2" dataCellStyle="Звичайний 2">
  <autoFilter ref="F79:G89" xr:uid="{2805465B-ACD7-45A1-97ED-56DCC7D219BB}"/>
  <tableColumns count="2">
    <tableColumn id="1" xr3:uid="{137EB37C-2691-4DF2-9227-59B069111BD8}" name="1d10" dataCellStyle="Звичайний 2"/>
    <tableColumn id="2" xr3:uid="{7532B288-C071-4E84-9C2A-4424C399AE2B}" name="| Day Description" dataCellStyle="Звичайний 2"/>
  </tableColumns>
  <tableStyleInfo name="TableStyleMedium8"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D211177-48C9-48A4-81DE-E583B9ECC7FF}" name="Таблиця43" displayName="Таблиця43" ref="H79:I89" totalsRowShown="0" headerRowCellStyle="Звичайний 2" dataCellStyle="Звичайний 2">
  <autoFilter ref="H79:I89" xr:uid="{D0D590DB-3768-49B2-86C9-9F689E7BE566}"/>
  <tableColumns count="2">
    <tableColumn id="1" xr3:uid="{8821FD0F-37B1-4C5D-AC74-CE19E53D2117}" name="1d10" dataCellStyle="Звичайний 2"/>
    <tableColumn id="2" xr3:uid="{6DFB2916-BC33-4F1F-88E8-66E56AED8C3D}" name="Night Description" dataCellStyle="Звичайний 2"/>
  </tableColumns>
  <tableStyleInfo name="TableStyleMedium8"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AB46061-13AB-4062-9F01-67B5799474BF}" name="Таблиця44" displayName="Таблиця44" ref="A5:E25" totalsRowShown="0" headerRowDxfId="85" dataDxfId="83" headerRowBorderDxfId="84" tableBorderDxfId="82" totalsRowBorderDxfId="81" headerRowCellStyle="Звичайний 2" dataCellStyle="Звичайний 2">
  <autoFilter ref="A5:E25" xr:uid="{B72426D2-A8A3-483D-98FD-2B6158CA5B1A}"/>
  <tableColumns count="5">
    <tableColumn id="1" xr3:uid="{B585B4C1-5118-4C4A-998B-96B756553D91}" name="d20" dataDxfId="80" dataCellStyle="Звичайний 2"/>
    <tableColumn id="2" xr3:uid="{C6280809-A28F-4283-81C8-71C93A5AF046}" name="Name Element 1" dataDxfId="79" dataCellStyle="Звичайний 2"/>
    <tableColumn id="3" xr3:uid="{DAA17593-7B25-4410-9405-3DE111F7BF1F}" name="Name Element 2" dataDxfId="78" dataCellStyle="Звичайний 2"/>
    <tableColumn id="4" xr3:uid="{9AA344F4-993E-433A-A753-1126F39BEA0D}" name="Name Element 3" dataDxfId="77" dataCellStyle="Звичайний 2"/>
    <tableColumn id="5" xr3:uid="{4403A2C1-712B-4B03-9EA5-777B77A7051C}" name="Name Element 4" dataDxfId="76" dataCellStyle="Звичайний 2"/>
  </tableColumns>
  <tableStyleInfo name="TableStyleMedium8"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9C57467C-A6ED-4C30-AA0A-8B0F1577F3F0}" name="Таблиця45" displayName="Таблиця45" ref="G5:J25" totalsRowShown="0" headerRowDxfId="75" headerRowBorderDxfId="74" tableBorderDxfId="73" totalsRowBorderDxfId="72" headerRowCellStyle="Звичайний 2">
  <autoFilter ref="G5:J25" xr:uid="{3750B43F-A389-4F74-94C9-8BDAA41534D1}"/>
  <tableColumns count="4">
    <tableColumn id="1" xr3:uid="{C492BF74-69F6-427C-8F72-4E45F8137115}" name="d20" dataDxfId="71" dataCellStyle="Звичайний 2"/>
    <tableColumn id="2" xr3:uid="{6F268531-C211-4CC3-BE59-C4A84771123A}" name="Adjective" dataDxfId="70" dataCellStyle="Звичайний 2"/>
    <tableColumn id="3" xr3:uid="{E6F6A751-1CCE-4E68-87BD-9392E6F01B3A}" name="Footwork" dataDxfId="69" dataCellStyle="Звичайний 2"/>
    <tableColumn id="4" xr3:uid="{95485BB9-7590-46A2-AA40-CED2E504F81E}" name="Favored Combat Action" dataDxfId="68" dataCellStyle="Звичайний 2"/>
  </tableColumns>
  <tableStyleInfo name="TableStyleMedium8"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609DA8B1-CAFA-4C54-AD14-51F6C1FDA728}" name="Таблиця46" displayName="Таблиця46" ref="A4:B104" totalsRowShown="0">
  <autoFilter ref="A4:B104" xr:uid="{6ECD048F-02F7-434A-B7EA-00AFEBA08981}"/>
  <tableColumns count="2">
    <tableColumn id="1" xr3:uid="{C50F9FAD-9C7E-491B-9173-5A9F19529D31}" name="d100"/>
    <tableColumn id="2" xr3:uid="{32E25583-219E-46D4-8AF2-905B3280BEBD}" name="encounter"/>
  </tableColumns>
  <tableStyleInfo name="TableStyleMedium16"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91A354C3-9EAE-4EE2-8D8E-C8756118BFC6}" name="Таблиця71" displayName="Таблиця71" ref="B2:D8" totalsRowShown="0">
  <autoFilter ref="B2:D8" xr:uid="{D3004640-EE50-44A7-8E9C-7E1E70772515}"/>
  <tableColumns count="3">
    <tableColumn id="1" xr3:uid="{FBF7E18A-05B5-4D60-9E7B-F1600DB1C761}" name="Month"/>
    <tableColumn id="2" xr3:uid="{B19DC809-F39F-4AFE-94D2-EF4D19FAD802}" name="Standing Water"/>
    <tableColumn id="3" xr3:uid="{64F68FFB-82A5-4D3E-8492-F3D3BBB6D058}" name="Flowing Water"/>
  </tableColumns>
  <tableStyleInfo name="TableStyleMedium15"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5D2A360F-9DAB-4FF0-99C3-AC069096B009}" name="Таблиця72" displayName="Таблиця72" ref="B12:E51" totalsRowShown="0">
  <autoFilter ref="B12:E51" xr:uid="{2434EC7C-EBF5-4977-B4B4-D8771999634D}"/>
  <tableColumns count="4">
    <tableColumn id="1" xr3:uid="{C4C21BF8-7E0C-4CCB-B5F8-E42B56582E44}" name="Day"/>
    <tableColumn id="2" xr3:uid="{6B70AB9C-C0C9-4F28-95DF-16B7F4CFBDB7}" name="Night"/>
    <tableColumn id="3" xr3:uid="{0A6CACB1-B9C4-40B6-B7F6-1A8216C0A43F}" name="Encounter"/>
    <tableColumn id="4" xr3:uid="{3BAD0809-0E2B-4047-BD40-CF8A13CDB0EB}" name="Number Encountered"/>
  </tableColumns>
  <tableStyleInfo name="TableStyleMedium15"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505EA7BE-4765-4757-913B-193F6F5664F4}" name="Таблиця73" displayName="Таблиця73" ref="G12:J54" totalsRowShown="0">
  <autoFilter ref="G12:J54" xr:uid="{E96ABB27-0C30-42F3-BF07-2D7FCF6093B6}"/>
  <tableColumns count="4">
    <tableColumn id="1" xr3:uid="{C4E23CA5-92FA-4D5D-AF31-75E0F836040E}" name="Day"/>
    <tableColumn id="2" xr3:uid="{D8FC1688-223E-4884-A823-CEDD89C0EE8F}" name="Night"/>
    <tableColumn id="3" xr3:uid="{8C5C1C71-9D3C-44F5-B1E6-C7AEF8E6AB8C}" name="Encounter"/>
    <tableColumn id="4" xr3:uid="{01256712-FA9F-45D1-8865-1AD08CE19FF8}" name="Number Encountered"/>
  </tableColumns>
  <tableStyleInfo name="TableStyleMedium15"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168D7BA6-2100-4DAF-B98D-DCE969099147}" name="Таблиця75" displayName="Таблиця75" ref="L12:O41" totalsRowShown="0">
  <autoFilter ref="L12:O41" xr:uid="{C8615F81-E8B9-4FDF-8ACB-3E2180B1E292}"/>
  <tableColumns count="4">
    <tableColumn id="1" xr3:uid="{A0A452EC-D516-40E4-A07B-F247622B5165}" name="Day"/>
    <tableColumn id="2" xr3:uid="{038A69D6-07DE-4A57-B824-70BB29CB5CC9}" name="Night"/>
    <tableColumn id="3" xr3:uid="{F93E93FD-263C-4118-AA0B-EA9E13BE18C3}" name="Encounter"/>
    <tableColumn id="4" xr3:uid="{3B2C4FBD-9B21-4BE0-918B-68C86CD2E8E6}" name="Number Encountered"/>
  </tableColumns>
  <tableStyleInfo name="TableStyleMedium15"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5BE94D23-574C-4F05-B57E-F0C119C1CEC6}" name="Таблиця76" displayName="Таблиця76" ref="L44:M52" totalsRowShown="0">
  <autoFilter ref="L44:M52" xr:uid="{51884064-0C8E-472B-8473-AC28F04AE44F}"/>
  <tableColumns count="2">
    <tableColumn id="1" xr3:uid="{A7E50908-721A-494B-91C9-B162BE9039B8}" name="d%"/>
    <tableColumn id="2" xr3:uid="{F7EC528B-C968-47E7-92F4-5E8BEC8C1EC9}" name="Dragon"/>
  </tableColumns>
  <tableStyleInfo name="TableStyleMedium15"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F239A2C9-80DB-48CD-B57F-E8400EC6F78A}" name="Таблиця77" displayName="Таблиця77" ref="G58:H63" totalsRowShown="0">
  <autoFilter ref="G58:H63" xr:uid="{777A7445-0556-4F01-A9BE-0EAB4CBD0A9D}"/>
  <tableColumns count="2">
    <tableColumn id="1" xr3:uid="{6BBAFDC8-99FF-4686-96BB-2E3E2EDA1021}" name="d%"/>
    <tableColumn id="2" xr3:uid="{4E03C00B-BC81-477E-B51B-D7B93EE9AC9C}" name="Dragon"/>
  </tableColumns>
  <tableStyleInfo name="TableStyleMedium15"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61A3364A-4AAF-4CC3-908E-041027CF02EB}" name="Таблиця78" displayName="Таблиця78" ref="Q12:T59" totalsRowShown="0">
  <autoFilter ref="Q12:T59" xr:uid="{539BE7FE-35C9-463F-90D3-2692E44CA357}"/>
  <tableColumns count="4">
    <tableColumn id="1" xr3:uid="{9106EC6B-1F81-4A8A-B969-7CE11CDC897D}" name="Day"/>
    <tableColumn id="2" xr3:uid="{DC6146C0-7721-46BB-8459-D58246ED11C6}" name="Night"/>
    <tableColumn id="3" xr3:uid="{E1C63707-32DE-44A4-B732-005530A5A689}" name="Encounter"/>
    <tableColumn id="4" xr3:uid="{C1C89016-344A-41E4-96D5-508E7D2B8F70}" name="Number Encountered"/>
  </tableColumns>
  <tableStyleInfo name="TableStyleMedium15"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C745C24E-3FFD-48B1-916C-08EEE1184727}" name="Таблиця79" displayName="Таблиця79" ref="V61:W70" totalsRowShown="0">
  <autoFilter ref="V61:W70" xr:uid="{5F36051A-B01A-4276-9BB8-DABD8AFA7B9A}"/>
  <tableColumns count="2">
    <tableColumn id="1" xr3:uid="{EC230633-FDCC-460F-A9EC-CC65379C4DF9}" name="d%"/>
    <tableColumn id="2" xr3:uid="{C63786CD-95FE-4719-BF5B-E8BB9A8BDDA5}" name="Dragon"/>
  </tableColumns>
  <tableStyleInfo name="TableStyleMedium15"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DC0E6C9C-D3E0-49B5-BF0D-3CECD323854B}" name="Таблиця80" displayName="Таблиця80" ref="AA12:AD41" totalsRowShown="0">
  <autoFilter ref="AA12:AD41" xr:uid="{AC6B8B56-47CC-47E6-ADF7-88DCCC01DC80}"/>
  <tableColumns count="4">
    <tableColumn id="1" xr3:uid="{73072A4A-2224-4C95-BE47-D645312967ED}" name="Day"/>
    <tableColumn id="2" xr3:uid="{B2BFAAB8-6312-4940-9365-398EE56985A1}" name="Night"/>
    <tableColumn id="3" xr3:uid="{C1A8E75F-5818-41D3-881A-8C80C1B05A11}" name="Encounter"/>
    <tableColumn id="4" xr3:uid="{7A6B77F4-4861-4404-88C3-3989FFC79C30}" name="Number Encountered"/>
  </tableColumns>
  <tableStyleInfo name="TableStyleMedium15"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1AB25F2C-0D41-4373-A4D6-20EA26E8C6B7}" name="Таблиця81" displayName="Таблиця81" ref="AA43:AB51" totalsRowShown="0">
  <autoFilter ref="AA43:AB51" xr:uid="{B438D1D9-D334-4759-BCC7-48CB3DE17CE5}"/>
  <tableColumns count="2">
    <tableColumn id="1" xr3:uid="{E95A03B7-5F72-431F-9AE2-5D290B975B65}" name="d%"/>
    <tableColumn id="2" xr3:uid="{0A2CB145-07DC-41AE-A119-16D07735F559}" name="Dragon"/>
  </tableColumns>
  <tableStyleInfo name="TableStyleMedium8"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5A83468A-2EE0-4D52-8ED0-A6974CAA1ADC}" name="Таблиця82" displayName="Таблиця82" ref="AG12:AL30" totalsRowShown="0">
  <autoFilter ref="AG12:AL30" xr:uid="{322CDDB2-F870-4EE2-BC51-1704D29A69C8}"/>
  <tableColumns count="6">
    <tableColumn id="1" xr3:uid="{90DD5BE4-A9CE-4A49-B2E4-DB67F44D0FD1}" name="River Valley"/>
    <tableColumn id="2" xr3:uid="{E3EAF3F9-F761-4A87-BD55-808114CC6F0B}" name="Open Country"/>
    <tableColumn id="3" xr3:uid="{5DF249D4-62A7-48CF-92CA-FDB984EF8A20}" name="North,Alpine"/>
    <tableColumn id="4" xr3:uid="{1410A52C-8C01-48F5-B19A-21D0993D628E}" name="Temp."/>
    <tableColumn id="5" xr3:uid="{B26B9ABB-4A75-4E03-858E-941B7C29AD84}" name="Wind"/>
    <tableColumn id="6" xr3:uid="{9EBF4AED-67A2-4EF3-9997-E82F7309C858}" name="Precip."/>
  </tableColumns>
  <tableStyleInfo name="TableStyleMedium15"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26F31EFB-FB3A-4B78-A864-2A70A72E77FA}" name="Таблиця83" displayName="Таблиця83" ref="AG37:AL53" totalsRowShown="0">
  <autoFilter ref="AG37:AL53" xr:uid="{E963A453-B48F-47AE-9A64-4F664AF54DE9}"/>
  <tableColumns count="6">
    <tableColumn id="1" xr3:uid="{805089C3-F9A6-4FB5-A399-B68B1D9EC5A8}" name="River Valley"/>
    <tableColumn id="2" xr3:uid="{E0748703-1053-4A3C-B72F-ACDEC5BD0649}" name="Open Country"/>
    <tableColumn id="3" xr3:uid="{07E59A67-3BDD-4A93-8815-4A85D861ADC4}" name="North,Alpine"/>
    <tableColumn id="4" xr3:uid="{7E51D6EA-E97D-4813-AA20-C252AB0CFAE7}" name="Temp."/>
    <tableColumn id="5" xr3:uid="{BA61737D-9BE7-4E78-9235-E50D770B6F75}" name="Wind"/>
    <tableColumn id="6" xr3:uid="{37A0204C-6677-4276-9856-4B47D382A896}" name="Precip."/>
  </tableColumns>
  <tableStyleInfo name="TableStyleMedium15"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6CA72DAC-A7D6-4885-91DE-B0C767932773}" name="Таблиця84" displayName="Таблиця84" ref="AG56:AL81" totalsRowShown="0">
  <autoFilter ref="AG56:AL81" xr:uid="{EBC08E93-C559-4B4C-86FC-7CFC333B4B44}"/>
  <tableColumns count="6">
    <tableColumn id="1" xr3:uid="{524BF95F-5D4F-47EE-A371-985244AB60E9}" name="River Valley"/>
    <tableColumn id="2" xr3:uid="{5CD00D2F-2D12-4055-8F74-D8190CE7117C}" name="Open Country"/>
    <tableColumn id="3" xr3:uid="{BC2DA050-EC48-47EB-9BA9-5BF53E861E5B}" name="North,Alpine"/>
    <tableColumn id="4" xr3:uid="{931B85B4-073B-410C-A710-A47E55B98D22}" name="Temp."/>
    <tableColumn id="5" xr3:uid="{93D770C5-D430-4349-872D-D5259D0DD03F}" name="Wind"/>
    <tableColumn id="6" xr3:uid="{8D63971A-62D2-4EB4-AFDB-001133D9E65E}" name="Precip."/>
  </tableColumns>
  <tableStyleInfo name="TableStyleMedium15"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FE2064-E781-40CC-85CD-A5D62502DA36}" name="Таблиця85" displayName="Таблиця85" ref="AN13:AQ18" totalsRowShown="0">
  <autoFilter ref="AN13:AQ18" xr:uid="{813CFCA8-3FBF-4004-9DB9-C263DBEB954A}"/>
  <tableColumns count="4">
    <tableColumn id="1" xr3:uid="{7C173C11-633E-4923-9D18-CE7DFAA7A9AF}" name="Fair"/>
    <tableColumn id="2" xr3:uid="{DDDAE9C0-7F63-4D8A-9552-D5E82F2E5007}" name="Varies"/>
    <tableColumn id="3" xr3:uid="{76D1EB36-0813-4C36-B1F5-157265AC231B}" name="Storm"/>
    <tableColumn id="4" xr3:uid="{5E8A2179-03C5-40E7-9C31-7D6B9749AFD1}" name="Strength"/>
  </tableColumns>
  <tableStyleInfo name="TableStyleMedium15"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205E58FA-FADA-4C62-97BE-A6BD02734237}" name="Таблиця86" displayName="Таблиця86" ref="R100:T107" totalsRowShown="0">
  <autoFilter ref="R100:T107" xr:uid="{7E304EB2-596F-490E-8B05-9DF408F9A41C}"/>
  <tableColumns count="3">
    <tableColumn id="1" xr3:uid="{55CCADA2-905C-4B70-A833-AE9A9011CA08}" name="Terrain"/>
    <tableColumn id="2" xr3:uid="{78DFCC2F-5ADD-4743-AFAD-561111E0FF46}" name="DC"/>
    <tableColumn id="3" xr3:uid="{A51DCB96-9FEB-4EE3-904E-075FE46B7FA1}" name="Time Needed"/>
  </tableColumns>
  <tableStyleInfo name="TableStyleMedium15"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6F9B9385-1606-472F-B98E-6D1CCC88A5C7}" name="Таблиця87" displayName="Таблиця87" ref="V100:X105" totalsRowShown="0">
  <autoFilter ref="V100:X105" xr:uid="{52D2F72E-1C14-4652-B7BA-4DE58A4CD015}"/>
  <tableColumns count="3">
    <tableColumn id="1" xr3:uid="{90E097BF-6D0D-45F9-A2C4-12649E57F9CA}" name="Feature"/>
    <tableColumn id="2" xr3:uid="{EC534E12-322B-4CEE-9880-04D0EBF14FB7}" name="Units Required"/>
    <tableColumn id="3" xr3:uid="{95B1E938-1CC8-4297-B6E9-795D81957B07}" name="Time"/>
  </tableColumns>
  <tableStyleInfo name="TableStyleMedium15"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CDDDA731-00D4-4DA4-A9A1-A62ABC6C2309}" name="Таблиця152" displayName="Таблиця152" ref="A3:B15" totalsRowShown="0">
  <autoFilter ref="A3:B15" xr:uid="{223A1168-8DAE-4246-8E4C-88619BD40D69}"/>
  <tableColumns count="2">
    <tableColumn id="1" xr3:uid="{032E82E4-F5D9-4F1C-9EE9-52AE0B681505}" name="d12"/>
    <tableColumn id="2" xr3:uid="{97D6572B-5B34-43C2-A6A9-191D9FDB097D}" name="Title"/>
  </tableColumns>
  <tableStyleInfo name="TableStyleMedium8"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CA1AA78E-E560-4C8E-A578-CEC412D79402}" name="Таблиця153" displayName="Таблиця153" ref="C3:D15" totalsRowShown="0">
  <autoFilter ref="C3:D15" xr:uid="{B032899E-DF4B-4EFE-9D78-9E8C98B87FCD}"/>
  <tableColumns count="2">
    <tableColumn id="1" xr3:uid="{7859895F-E2DC-4874-B536-46A32F469DEF}" name="d12"/>
    <tableColumn id="2" xr3:uid="{3FFA7E80-55CE-4B9C-9D22-0E2CEE2444F2}" name="Last Name"/>
  </tableColumns>
  <tableStyleInfo name="TableStyleMedium8"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CDB8E6BF-7727-463E-A7F9-B62F1306EFCC}" name="Таблиця154" displayName="Таблиця154" ref="E3:F15" totalsRowShown="0">
  <autoFilter ref="E3:F15" xr:uid="{7D653182-5243-4553-B2E8-BA2519EE857D}"/>
  <tableColumns count="2">
    <tableColumn id="1" xr3:uid="{0751A842-B568-42C1-AB8B-139F85470E4F}" name="d12"/>
    <tableColumn id="2" xr3:uid="{769C63BC-BB13-4D05-A6DC-F17C8AD87EDF}" name="First Name"/>
  </tableColumns>
  <tableStyleInfo name="TableStyleMedium8"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718E06B2-6138-4A2A-865C-C0B71620A9AC}" name="Таблиця156" displayName="Таблиця156" ref="H3:I23" totalsRowShown="0">
  <autoFilter ref="H3:I23" xr:uid="{EF0FCC75-CC39-468E-A6A1-48DC94CEEEA1}"/>
  <tableColumns count="2">
    <tableColumn id="1" xr3:uid="{212888F5-38C2-470B-89E6-F5B789748908}" name="d20"/>
    <tableColumn id="2" xr3:uid="{ADD8CF63-4BD7-467A-B2BC-A4F4B6BA6DD7}" name="Name"/>
  </tableColumns>
  <tableStyleInfo name="TableStyleMedium8"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88122BF1-0384-4D70-9580-46D4D5FF9A53}" name="Таблиця157" displayName="Таблиця157" ref="K4:L14" totalsRowShown="0">
  <autoFilter ref="K4:L14" xr:uid="{4FE1A7BC-FA00-4923-86A3-520A7EC5B9CC}"/>
  <tableColumns count="2">
    <tableColumn id="1" xr3:uid="{22F72DF0-7F15-4BB9-8A83-4884BA9861B2}" name="01.окт"/>
    <tableColumn id="2" xr3:uid="{EF391841-F931-43CB-A1B2-451916D970DA}" name="1d3 Basilisks"/>
  </tableColumns>
  <tableStyleInfo name="TableStyleMedium8"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C93E4ECE-4DFD-4231-850C-98C6E56A5FF8}" name="Таблиця103" displayName="Таблиця103" ref="A3:B9" totalsRowShown="0">
  <autoFilter ref="A3:B9" xr:uid="{58CF077D-C2EE-4B6E-985C-B40A0DE135BE}"/>
  <tableColumns count="2">
    <tableColumn id="1" xr3:uid="{D8AA5F04-B24C-4866-9E46-73751560445E}" name="d6"/>
    <tableColumn id="2" xr3:uid="{100D1038-140A-47E6-8D30-6D87F863E880}" name="Leader"/>
  </tableColumns>
  <tableStyleInfo name="TableStyleMedium1"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D0A4E088-A83B-4DDD-84FE-2EA65371B6AB}" name="Таблиця104" displayName="Таблиця104" ref="C3:D23" totalsRowShown="0">
  <autoFilter ref="C3:D23" xr:uid="{C60FD7F6-4CD2-4B86-A988-F6494B3774E0}"/>
  <tableColumns count="2">
    <tableColumn id="1" xr3:uid="{A02AED77-4E82-4663-BEC8-7128493F55E7}" name="d20"/>
    <tableColumn id="2" xr3:uid="{723A21EB-C924-4333-ACC0-1A04775C6192}" name="Allies"/>
  </tableColumns>
  <tableStyleInfo name="TableStyleMedium8"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A67EEA8-F18C-4720-97CF-AE453F6A4C68}" name="Таблиця105" displayName="Таблиця105" ref="E3:F9" totalsRowShown="0">
  <autoFilter ref="E3:F9" xr:uid="{DD09B945-12A3-4B6F-A0E2-E6B09D99255C}"/>
  <tableColumns count="2">
    <tableColumn id="1" xr3:uid="{98E1A60B-BA97-4EFD-8773-78E521890D68}" name="d6"/>
    <tableColumn id="2" xr3:uid="{E397728D-7E28-4A16-A81D-380657396158}" name="Purpose"/>
  </tableColumns>
  <tableStyleInfo name="TableStyleMedium8"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D0223C33-3EB6-4594-A35B-7830245D6B70}" name="Таблиця106" displayName="Таблиця106" ref="G3:H7" totalsRowShown="0">
  <autoFilter ref="G3:H7" xr:uid="{1AF71A53-67D7-4BA3-BF7E-A7633609C4B9}"/>
  <tableColumns count="2">
    <tableColumn id="1" xr3:uid="{FC307FA6-0774-4A66-B7A6-137B3CBF88BA}" name="d4"/>
    <tableColumn id="2" xr3:uid="{5BE2BA59-C10F-4BDB-ADEE-E22C54D7BCC1}" name="Circumstance"/>
  </tableColumns>
  <tableStyleInfo name="TableStyleMedium8"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6BBB59AB-A2AE-4257-B997-EDF09EAC99D2}" name="Таблиця107" displayName="Таблиця107" ref="I3:J7" totalsRowShown="0">
  <autoFilter ref="I3:J7" xr:uid="{87761703-2343-4143-A12B-395BDA7CD668}"/>
  <tableColumns count="2">
    <tableColumn id="1" xr3:uid="{6E5434B7-54EF-4A90-8C58-B62D0AC4F930}" name="Members"/>
    <tableColumn id="2" xr3:uid="{87AFBF79-822A-4833-8F8A-A96787153A22}" name="Number Present"/>
  </tableColumns>
  <tableStyleInfo name="TableStyleMedium8"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B4F48FE7-918F-4D1F-8243-C56310A7AAD2}" name="Таблиця108" displayName="Таблиця108" ref="M3:N9" totalsRowShown="0">
  <autoFilter ref="M3:N9" xr:uid="{B68AD0DE-E6CA-4D4A-A534-1EA58DCDD502}"/>
  <tableColumns count="2">
    <tableColumn id="1" xr3:uid="{0AF58291-60B8-4942-83AC-A49C48A49EA2}" name="d6"/>
    <tableColumn id="2" xr3:uid="{51944A4F-EC5D-4A61-9672-33A1F2B107F8}" name="Quirk"/>
  </tableColumns>
  <tableStyleInfo name="TableStyleMedium8"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E8282874-530C-482B-8AE1-8244E815CC06}" name="Таблиця109" displayName="Таблиця109" ref="M11:N17" totalsRowShown="0">
  <autoFilter ref="M11:N17" xr:uid="{7D8D1D7F-4D0C-4712-A7BF-1AAA477EF766}"/>
  <tableColumns count="2">
    <tableColumn id="1" xr3:uid="{6D433446-3DAD-46B4-8C1A-BEF27BE83F77}" name="d6"/>
    <tableColumn id="2" xr3:uid="{8D8F86E7-A06D-4D9B-A9D5-281988F34350}" name="Hook"/>
  </tableColumns>
  <tableStyleInfo name="TableStyleMedium8"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F5283605-84DC-4EEF-931E-1E3E7C448409}" name="Таблиця110" displayName="Таблиця110" ref="M19:N25" totalsRowShown="0">
  <autoFilter ref="M19:N25" xr:uid="{65A6D22B-86A4-4BD8-BE89-1352843DEABC}"/>
  <tableColumns count="2">
    <tableColumn id="1" xr3:uid="{13302F3F-CF27-4F98-A1D0-26F11EA1023B}" name="d6"/>
    <tableColumn id="2" xr3:uid="{0CF1F6A9-961B-47B4-95F0-516E02F5A4CB}" name="Status"/>
  </tableColumns>
  <tableStyleInfo name="TableStyleMedium8"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46F50336-64BF-468E-A016-4D4F90E6C90F}" name="Таблиця113" displayName="Таблиця113" ref="O3:P15" totalsRowShown="0">
  <autoFilter ref="O3:P15" xr:uid="{67E40B75-40F0-4852-9576-37E5C59002BA}"/>
  <tableColumns count="2">
    <tableColumn id="1" xr3:uid="{402CBFCE-E620-4E06-B7BA-B8CF215D5FF3}" name="d12"/>
    <tableColumn id="2" xr3:uid="{A131B70F-A2DF-45BE-AB0E-56BD1F34670B}" name="Name"/>
  </tableColumns>
  <tableStyleInfo name="TableStyleMedium8"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90C164FA-5A58-45F7-9C9E-CFA03EC7662E}" name="Таблиця114" displayName="Таблиця114" ref="Q3:R15" totalsRowShown="0">
  <autoFilter ref="Q3:R15" xr:uid="{4BF93D27-6F24-44A1-A3D3-337438866081}"/>
  <tableColumns count="2">
    <tableColumn id="1" xr3:uid="{A849BF34-3855-44A7-AAB1-EA04828EF25E}" name="d12"/>
    <tableColumn id="2" xr3:uid="{F175DF5D-83D5-41EC-8247-A7F4B2B64F76}" name="Trait"/>
  </tableColumns>
  <tableStyleInfo name="TableStyleMedium8"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20087BB9-0C2F-4708-BEB2-002E0A916E52}" name="Таблиця115" displayName="Таблиця115" ref="S3:T9" totalsRowShown="0">
  <autoFilter ref="S3:T9" xr:uid="{45281D25-1D1D-4B16-AE20-69C0C1964213}"/>
  <tableColumns count="2">
    <tableColumn id="1" xr3:uid="{2C2192D4-6F7E-405B-A6BD-AD083B47904D}" name="d6"/>
    <tableColumn id="2" xr3:uid="{E86C5653-A6A9-45B9-9A62-A624EBE7C617}" name="Status"/>
  </tableColumns>
  <tableStyleInfo name="TableStyleMedium8"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6AC6D49E-6B90-47AD-85D3-4BB9EFCE37C8}" name="Таблиця143" displayName="Таблиця143" ref="C2:D10" totalsRowShown="0">
  <autoFilter ref="C2:D10" xr:uid="{F8631D87-0ED4-4192-AE0C-695181C0487F}"/>
  <tableColumns count="2">
    <tableColumn id="1" xr3:uid="{FDA42514-C92D-4F56-86C1-04143D5A66A5}" name="d8"/>
    <tableColumn id="2" xr3:uid="{BFD29849-3235-4A07-B9E6-BB1F493BC7DD}" name="Ally"/>
  </tableColumns>
  <tableStyleInfo name="TableStyleMedium1"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CFE08CC1-5F7B-4029-B272-44E54B33BE1F}" name="Таблиця144" displayName="Таблиця144" ref="E2:F8" totalsRowShown="0">
  <autoFilter ref="E2:F8" xr:uid="{625CD5A4-3A3F-4C0C-A170-13D40CF8BFA7}"/>
  <tableColumns count="2">
    <tableColumn id="1" xr3:uid="{78D47D37-8CA7-4427-A698-3A38DAD03531}" name="d6"/>
    <tableColumn id="2" xr3:uid="{AB3E6E14-F798-460C-BB0D-908B47327D1F}" name="Purpose"/>
  </tableColumns>
  <tableStyleInfo name="TableStyleMedium1"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4938E936-9342-46C6-A54B-1D53273D89BB}" name="Таблиця145" displayName="Таблиця145" ref="G2:H8" totalsRowShown="0">
  <autoFilter ref="G2:H8" xr:uid="{019F4F72-604D-423E-8C73-72EEADA3BAF3}"/>
  <tableColumns count="2">
    <tableColumn id="1" xr3:uid="{B706803F-F558-4E43-9F2F-5F62333A981A}" name="d6"/>
    <tableColumn id="2" xr3:uid="{D9F24662-75D6-41F3-ABFB-459B1C309C70}" name="Leader"/>
  </tableColumns>
  <tableStyleInfo name="TableStyleMedium8"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1802DCD4-4D89-454C-9489-F77C8CFB02EF}" name="Таблиця146" displayName="Таблиця146" ref="I2:J10" totalsRowShown="0">
  <autoFilter ref="I2:J10" xr:uid="{F5247A78-B8DE-44C7-89BC-E6B3365FF84D}"/>
  <tableColumns count="2">
    <tableColumn id="1" xr3:uid="{10E1B59D-877F-41B0-BB1A-956DDCD03568}" name="d8"/>
    <tableColumn id="2" xr3:uid="{7579B06B-A83D-4E78-BED1-8200DD05AAC8}" name="Quirk"/>
  </tableColumns>
  <tableStyleInfo name="TableStyleMedium1"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AF6EA5D4-ADA9-4CC6-AB49-8D31A6875130}" name="Таблиця147" displayName="Таблиця147" ref="K2:L8" totalsRowShown="0">
  <autoFilter ref="K2:L8" xr:uid="{D78B7FF5-B068-428D-9D7C-EC8DF503AAF7}"/>
  <tableColumns count="2">
    <tableColumn id="1" xr3:uid="{9E437F87-4339-45DB-A3EC-E710A14BBD40}" name="d6"/>
    <tableColumn id="2" xr3:uid="{C8ED8132-1DA7-4409-A944-97E4711E3B85}" name="Hook"/>
  </tableColumns>
  <tableStyleInfo name="TableStyleMedium1"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AB6413B6-8F7F-4F94-905D-72CC8EDC28C0}" name="Таблиця148" displayName="Таблиця148" ref="M2:N8" totalsRowShown="0">
  <autoFilter ref="M2:N8" xr:uid="{A0587EAD-7F57-4086-96C1-56A2ADE5CD7F}"/>
  <tableColumns count="2">
    <tableColumn id="1" xr3:uid="{92510BAA-4BE9-4BC3-BC93-93A389674863}" name="d6"/>
    <tableColumn id="2" xr3:uid="{80C29BC1-CC7B-4760-ACB3-50D265785311}" name="Status"/>
  </tableColumns>
  <tableStyleInfo name="TableStyleMedium1"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82CA1986-95B6-437E-84CF-7FC3DD9AFA7E}" name="Таблиця149" displayName="Таблиця149" ref="O2:P12" totalsRowShown="0">
  <autoFilter ref="O2:P12" xr:uid="{3C8F3F98-0AA1-4361-9428-EA571A248A36}"/>
  <tableColumns count="2">
    <tableColumn id="1" xr3:uid="{13E6D408-9E16-4EF6-A39F-1D1816F6D90D}" name="d10"/>
    <tableColumn id="2" xr3:uid="{2052F197-06FB-40C7-B3D0-CDD3779D2D12}" name="Trait"/>
  </tableColumns>
  <tableStyleInfo name="TableStyleMedium1"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D4CC4EBF-1403-4BF8-89AB-34A4CA49990E}" name="Таблиця150" displayName="Таблиця150" ref="Q2:R22" totalsRowShown="0">
  <autoFilter ref="Q2:R22" xr:uid="{82426EDE-A355-46FE-BB45-5C3B18B289BC}"/>
  <tableColumns count="2">
    <tableColumn id="1" xr3:uid="{E8414353-1B4B-41F8-9345-46394B125F09}" name="d20"/>
    <tableColumn id="2" xr3:uid="{DF74F7E2-7875-4BBE-8F23-63DF7E741264}" name="Vocation"/>
  </tableColumns>
  <tableStyleInfo name="TableStyleMedium1"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55D85BE7-0464-4671-BD6D-CA643532C600}" name="Таблиця151" displayName="Таблиця151" ref="A2:B6" totalsRowShown="0">
  <autoFilter ref="A2:B6" xr:uid="{2D8670EF-E7FC-4D7D-A3F2-3B3F03BB1B57}"/>
  <tableColumns count="2">
    <tableColumn id="1" xr3:uid="{CAC973F4-95BD-4AB5-A3AA-0BC768164E37}" name="d4"/>
    <tableColumn id="2" xr3:uid="{0F9C16F1-D57E-4BDE-A0C0-C2E4E6CF8A9E}" name="Circumstance"/>
  </tableColumns>
  <tableStyleInfo name="TableStyleMedium8"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C7DF0FE2-ADF6-4F85-B020-3F5EC62EA310}" name="Таблиця91" displayName="Таблиця91" ref="A3:B9" totalsRowShown="0">
  <autoFilter ref="A3:B9" xr:uid="{8529404F-8C1B-4D2C-87DF-9DEB07DDCB09}"/>
  <tableColumns count="2">
    <tableColumn id="1" xr3:uid="{7D3B5588-57FA-4302-BF9D-C9FE1E38B4FD}" name="d6"/>
    <tableColumn id="2" xr3:uid="{92571FD0-1417-4865-B294-6AD3BA70535C}" name="Resource"/>
  </tableColumns>
  <tableStyleInfo name="TableStyleMedium1"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3F1E8299-C1A5-449D-AEEB-A90416132F39}" name="Таблиця140" displayName="Таблиця140" ref="C3:D9" totalsRowShown="0">
  <autoFilter ref="C3:D9" xr:uid="{5D4526E6-4EE5-41FF-82B2-405362A7D9CB}"/>
  <tableColumns count="2">
    <tableColumn id="1" xr3:uid="{8E6D4E5F-FE18-46EC-A0F2-FD602862FE13}" name="d6"/>
    <tableColumn id="2" xr3:uid="{7E1E511E-BEC6-4709-99FD-354C09513F99}" name="Organization"/>
  </tableColumns>
  <tableStyleInfo name="TableStyleMedium1"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B67065A2-E201-42D9-9240-8652A8378A08}" name="Таблиця141" displayName="Таблиця141" ref="E3:F9" totalsRowShown="0">
  <autoFilter ref="E3:F9" xr:uid="{D8B795E9-3D46-42BC-BBED-E24D6D1E3EF6}"/>
  <tableColumns count="2">
    <tableColumn id="1" xr3:uid="{85C8A9A2-3995-4EF8-8454-B80A383A94FD}" name="d6"/>
    <tableColumn id="2" xr3:uid="{E4B7E835-7B90-4D74-8F6C-2C79C7923D1B}" name="Hardship"/>
  </tableColumns>
  <tableStyleInfo name="TableStyleMedium8"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10F7E4E-D28C-4D39-B8CB-F4D0592EFFEB}" name="Таблиця142" displayName="Таблиця142" ref="G3:H9" totalsRowShown="0">
  <autoFilter ref="G3:H9" xr:uid="{3348CE34-A153-44C1-98EC-1E84A88C392C}"/>
  <tableColumns count="2">
    <tableColumn id="1" xr3:uid="{60A0C1E0-E605-4454-91EE-365772682B6A}" name="d6"/>
    <tableColumn id="2" xr3:uid="{374C9DBF-37E9-4021-9EC1-A915DA42C78B}" name="Goal"/>
  </tableColumns>
  <tableStyleInfo name="TableStyleMedium8"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AA2E1D-FB07-4651-9D70-CA9582D629B4}" name="Таблиця1" displayName="Таблиця1" ref="N22:O32" totalsRowShown="0">
  <autoFilter ref="N22:O32" xr:uid="{4CAE3569-8437-458C-9493-DFA9855F0C47}"/>
  <tableColumns count="2">
    <tableColumn id="1" xr3:uid="{57BA90F8-F50F-4D00-A9D7-9E8049A9287E}" name="d10"/>
    <tableColumn id="2" xr3:uid="{44BD854B-11E4-40BF-8A8A-F198B4C609B0}" name="Field of Lore"/>
  </tableColumns>
  <tableStyleInfo name="TableStyleMedium16"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9FF7C7-2631-4B38-A469-29955A64941A}" name="Таблиця2" displayName="Таблиця2" ref="Q22:R30" totalsRowShown="0">
  <autoFilter ref="Q22:R30" xr:uid="{CCAF603B-E25D-4E3A-835B-29FA827ADEA6}"/>
  <tableColumns count="2">
    <tableColumn id="1" xr3:uid="{CB2C5DA9-4EA3-45A7-A507-690795C90AB5}" name="d8"/>
    <tableColumn id="2" xr3:uid="{5AF7C408-B4DC-4FD5-A10C-B34FB5104F15}" name="Flora"/>
  </tableColumns>
  <tableStyleInfo name="TableStyleMedium16"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49057F-298E-4D5F-B33E-A7AE7A033D74}" name="Таблиця3" displayName="Таблиця3" ref="T22:U32" totalsRowShown="0">
  <autoFilter ref="T22:U32" xr:uid="{4325B872-7B7A-4679-8694-EDC08C7E3704}"/>
  <tableColumns count="2">
    <tableColumn id="1" xr3:uid="{12671483-DE63-4ADE-9E7A-FB3E6BC175D8}" name="d10"/>
    <tableColumn id="2" xr3:uid="{A3023F04-3126-4B87-9308-38D95D64207F}" name="Fauna"/>
  </tableColumns>
  <tableStyleInfo name="TableStyleMedium16"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928D15B-B4F8-407E-8FA5-1F93C0E715D2}" name="Таблиця4" displayName="Таблиця4" ref="W22:X30" totalsRowShown="0">
  <autoFilter ref="W22:X30" xr:uid="{FECF407D-E866-4B16-9FB5-105ECEBC3242}"/>
  <tableColumns count="2">
    <tableColumn id="1" xr3:uid="{DC5F5F2B-F2BB-492E-A5B8-337E9F33EF8E}" name="d8"/>
    <tableColumn id="2" xr3:uid="{EAAB907B-DB9A-41F9-A115-018745D12690}" name="Supernatural"/>
  </tableColumns>
  <tableStyleInfo name="TableStyleMedium16"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19DF27-AC3A-477F-BCD0-265EC00B9A59}" name="Таблиця5" displayName="Таблиця5" ref="Z22:AA34" totalsRowShown="0">
  <autoFilter ref="Z22:AA34" xr:uid="{419D0D3F-641B-462A-942F-435706F67A54}"/>
  <tableColumns count="2">
    <tableColumn id="1" xr3:uid="{10F8E016-754D-4A5F-AB42-571726DE77B5}" name="d12"/>
    <tableColumn id="2" xr3:uid="{B48AFC64-D4AC-47FA-92DA-DD28ABAD493F}" name="Secular World"/>
  </tableColumns>
  <tableStyleInfo name="TableStyleMedium16"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BDC6CEAF-41E7-4C63-93B7-AC5037C5A729}" name="Таблиця47" displayName="Таблиця47" ref="N8:P19" totalsRowShown="0">
  <autoFilter ref="N8:P19" xr:uid="{1C19CCE1-4B70-4192-A09A-F9CA4903E9B0}"/>
  <tableColumns count="3">
    <tableColumn id="1" xr3:uid="{7A3006A2-29DC-47CC-8BAF-E53D86FEEB7F}" name="2d6 roll"/>
    <tableColumn id="2" xr3:uid="{FE6AC589-F32B-43C5-8757-3D7E50542F98}" name="Minor Expertise"/>
    <tableColumn id="3" xr3:uid="{39F5D5C4-0AE4-4348-8F38-BB3298B2D0A2}" name="Major Specialization"/>
  </tableColumns>
  <tableStyleInfo name="TableStyleMedium16"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3C5455E5-004F-48E6-94D0-787BA1881C58}" name="Таблиця48" displayName="Таблиця48" ref="N2:Q6" totalsRowShown="0">
  <autoFilter ref="N2:Q6" xr:uid="{873591F4-27B4-4036-AF04-18D788FFE2A8}"/>
  <tableColumns count="4">
    <tableColumn id="1" xr3:uid="{51765A9D-3E94-4898-80DC-3ED3EC6D4DDA}" name="Стовпець1"/>
    <tableColumn id="2" xr3:uid="{AAA74F2F-7E47-425C-A61D-3357928AAF0F}" name="General"/>
    <tableColumn id="3" xr3:uid="{EE2E9538-78BF-4C00-9DF7-905EE891933C}" name="Specific"/>
    <tableColumn id="4" xr3:uid="{F2270A29-53B7-4AC4-A5BF-ADCBFC7ECA05}" name="Exacting"/>
  </tableColumns>
  <tableStyleInfo name="TableStyleMedium16"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74E37C01-29FF-451D-8A3C-02F1F304EB98}" name="Таблиця49" displayName="Таблиця49" ref="J2:L7" totalsRowShown="0">
  <autoFilter ref="J2:L7" xr:uid="{9F95FBBD-E7F1-4092-92F5-3F7612F54B15}"/>
  <tableColumns count="3">
    <tableColumn id="1" xr3:uid="{802373CF-B739-4611-A453-6198004132C6}" name="Check"/>
    <tableColumn id="2" xr3:uid="{4BC37464-5882-4BFE-8939-ED28F30E6B90}" name="Reaction"/>
    <tableColumn id="3" xr3:uid="{1E2729FF-48C4-4E2F-A217-AD4EC2199FE8}" name="Price Modifier"/>
  </tableColumns>
  <tableStyleInfo name="TableStyleMedium16"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47F54A73-0A5D-4F08-969C-C37E601BF7AC}" name="Таблиця50" displayName="Таблиця50" ref="F2:H18" totalsRowShown="0">
  <autoFilter ref="F2:H18" xr:uid="{A64F9E9A-46F5-4B60-830C-341F6FAAA90D}"/>
  <tableColumns count="3">
    <tableColumn id="1" xr3:uid="{0C3765A1-1997-4927-9A3F-D53E3C2AF7E7}" name="Стовпець1"/>
    <tableColumn id="2" xr3:uid="{30BB4FE6-4B90-4926-9733-BEA55D846F96}" name="Стовпець2"/>
    <tableColumn id="3" xr3:uid="{788CB644-B402-422E-BC13-84DBCE5960DD}" name="Стовпець3"/>
  </tableColumns>
  <tableStyleInfo name="TableStyleMedium16"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1C490BA-D5A3-47D2-B918-26885770AF34}" name="Таблиця51" displayName="Таблиця51" ref="B2:C37" totalsRowShown="0">
  <autoFilter ref="B2:C37" xr:uid="{D90ABF18-5397-4A1A-B017-766E1722D513}"/>
  <tableColumns count="2">
    <tableColumn id="1" xr3:uid="{675776AE-559F-4030-9251-4A5F1B42913D}" name="HIRELING"/>
    <tableColumn id="2" xr3:uid="{FBDA4846-ECCD-4ED8-A7AE-23AEF1B0C309}" name="GP / MONTH"/>
  </tableColumns>
  <tableStyleInfo name="TableStyleMedium16"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88F78DF5-6896-4ECF-8A1A-B1C45180E7D1}" name="Таблиця53" displayName="Таблиця53" ref="B39:C52" totalsRowShown="0">
  <autoFilter ref="B39:C52" xr:uid="{B63F8343-B9E4-48B7-ADC6-18038399EFD8}"/>
  <tableColumns count="2">
    <tableColumn id="1" xr3:uid="{8C552133-7A31-47F8-BBED-B305333D8CA0}" name="HIRELING"/>
    <tableColumn id="2" xr3:uid="{714AC3B0-8CEB-482E-8A7E-6B4BC7FE27FB}" name="GP / MONTH"/>
  </tableColumns>
  <tableStyleInfo name="TableStyleMedium16"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85D8D45-7240-4615-B856-736836430DC7}" name="Таблиця21" displayName="Таблиця21" ref="F22:I44" totalsRowShown="0">
  <autoFilter ref="F22:I44" xr:uid="{17197B6E-6556-4C0D-AF2D-F8F1747F746B}"/>
  <tableColumns count="4">
    <tableColumn id="1" xr3:uid="{6E3C118E-8635-432D-AF21-DFECEF8C6B74}" name="Challenge        "/>
    <tableColumn id="2" xr3:uid="{5FC786C3-A424-452D-A27F-27155E9DABC1}" name="GP / DAY"/>
    <tableColumn id="3" xr3:uid="{70631FD1-CEC3-4B9B-973B-9A509D2415AF}" name="GP / MONTH" dataDxfId="67">
      <calculatedColumnFormula>Таблиця21[[#This Row],[GP / DAY]]*30</calculatedColumnFormula>
    </tableColumn>
    <tableColumn id="4" xr3:uid="{0D4AEE91-D882-4461-9A7A-DBB9C3A9999B}" name="Стовпець1"/>
  </tableColumns>
  <tableStyleInfo name="TableStyleMedium15"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5B02624-5E54-4536-81E5-20CBEBBAAC47}" name="Таблиця6" displayName="Таблиця6" ref="B3:D13" totalsRowShown="0" headerRowDxfId="66" dataDxfId="64" headerRowBorderDxfId="65" tableBorderDxfId="63" totalsRowBorderDxfId="62">
  <autoFilter ref="B3:D13" xr:uid="{1559C1B3-FC0B-462E-896C-4370F4245872}"/>
  <tableColumns count="3">
    <tableColumn id="1" xr3:uid="{8FB32E93-6C1F-4A0D-A868-6BCBD954BD0F}" name="Fleet Flagship" dataDxfId="61"/>
    <tableColumn id="2" xr3:uid="{8FEF0336-A737-4BFF-930E-56FA95C93884}" name="100" dataDxfId="60"/>
    <tableColumn id="3" xr3:uid="{4338292C-BDC8-4C53-9804-6ABFEC16712F}" name="70' Cube (343,000 cubic feet)" dataDxfId="59"/>
  </tableColumns>
  <tableStyleInfo name="TableStyleMedium8"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047FF0-A9FB-431F-AE7E-46E01F571196}" name="Таблиця7" displayName="Таблиця7" ref="F4:J12" totalsRowShown="0" headerRowDxfId="58" dataDxfId="57">
  <autoFilter ref="F4:J12" xr:uid="{1939FEC4-8B2D-4856-B248-AA886DD8D753}"/>
  <tableColumns count="5">
    <tableColumn id="1" xr3:uid="{975561C6-4076-4FBC-AD50-A28E7752CEF5}" name="Material" dataDxfId="56"/>
    <tableColumn id="2" xr3:uid="{F08EDBAD-8484-44B2-A537-588E0A763505}" name="Cost Per Ton Modifier" dataDxfId="55"/>
    <tableColumn id="3" xr3:uid="{8454EB77-3B19-4F6F-B83C-04C32E48C879}" name="Стовпець1" dataDxfId="54"/>
    <tableColumn id="4" xr3:uid="{D56705CD-2AC9-4999-8BAD-65570A3FC7D7}" name="AC" dataDxfId="53"/>
    <tableColumn id="5" xr3:uid="{72A101DF-7006-4675-AEF0-D6EEB687A62A}" name="Threshold" dataDxfId="52"/>
  </tableColumns>
  <tableStyleInfo name="TableStyleMedium8"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9EE62C9-F7D2-488F-9DA0-13652A949BF5}" name="Таблиця8" displayName="Таблиця8" ref="L3:N8" totalsRowShown="0" headerRowDxfId="51" dataDxfId="50">
  <autoFilter ref="L3:N8" xr:uid="{57F727F4-42A8-4D15-A85A-DD67B4D98EFC}"/>
  <tableColumns count="3">
    <tableColumn id="1" xr3:uid="{E5F42844-C756-4B49-AC79-CEE2117FABD3}" name="Material" dataDxfId="49"/>
    <tableColumn id="2" xr3:uid="{19242BE2-F27D-4EEE-AD44-223B55C7DE86}" name="Cost Per Ton" dataDxfId="48"/>
    <tableColumn id="3" xr3:uid="{88CC9054-536E-4344-B2DC-A711921EB83D}" name="AC Bonus" dataDxfId="47"/>
  </tableColumns>
  <tableStyleInfo name="TableStyleMedium8"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5B1A6DB-04D4-43D6-8921-5A0001D1404E}" name="Таблиця9" displayName="Таблиця9" ref="P3:R17" totalsRowShown="0" headerRowDxfId="46" dataDxfId="45" tableBorderDxfId="44">
  <autoFilter ref="P3:R17" xr:uid="{395C49F9-7344-481D-AB3D-4BBDB0B6F8A8}"/>
  <tableColumns count="3">
    <tableColumn id="1" xr3:uid="{FCE4F8C1-A652-4C5D-A9D9-6FA85A2320C2}" name="Rooms" dataDxfId="43"/>
    <tableColumn id="2" xr3:uid="{624BEADD-534E-421E-ACF9-30CF4AC9161D}" name="Space" dataDxfId="42"/>
    <tableColumn id="3" xr3:uid="{781FBD44-BF45-49AD-9209-BE9DBDA573EC}" name="Cost" dataDxfId="41"/>
  </tableColumns>
  <tableStyleInfo name="TableStyleMedium8" showFirstColumn="0"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09A7D1-7071-47A3-BA22-686921543CC6}" name="Таблиця10" displayName="Таблиця10" ref="T3:X31" totalsRowShown="0" headerRowDxfId="40" dataDxfId="38" headerRowBorderDxfId="39" tableBorderDxfId="37" totalsRowBorderDxfId="36">
  <autoFilter ref="T3:X31" xr:uid="{3A3F9E93-64AD-43C7-AC18-FB7CF65940EB}"/>
  <tableColumns count="5">
    <tableColumn id="1" xr3:uid="{CA616C17-01D8-4B95-BE3D-0CC776B93FF2}" name="Engine" dataDxfId="35"/>
    <tableColumn id="2" xr3:uid="{CE9D838A-3D0A-46F3-992A-72BE9E4AB01E}" name="Eqv. HP" dataDxfId="34"/>
    <tableColumn id="3" xr3:uid="{FCD84A95-4969-4B67-9D89-DA46D7E986D5}" name="Ton Size" dataDxfId="33"/>
    <tableColumn id="4" xr3:uid="{3DE0953D-A1A7-4944-BBC4-5C41DA2F024F}" name="Speed" dataDxfId="32"/>
    <tableColumn id="5" xr3:uid="{84D8684B-BD30-4787-B671-5F6BBA09971D}" name="Cost" dataDxfId="31"/>
  </tableColumns>
  <tableStyleInfo name="TableStyleMedium8" showFirstColumn="0"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808596B-AF20-4B42-B2CC-F4F9B7512423}" name="Таблиця11" displayName="Таблиця11" ref="AA5:AC17" totalsRowShown="0" headerRowDxfId="30" dataDxfId="29" tableBorderDxfId="28">
  <autoFilter ref="AA5:AC17" xr:uid="{4B6E57F1-6B00-484D-A465-71B5ADD4E3B2}"/>
  <tableColumns count="3">
    <tableColumn id="1" xr3:uid="{08DC6F19-AA83-47FE-B34A-B04250BB91FE}" name="Frame Type" dataDxfId="27"/>
    <tableColumn id="2" xr3:uid="{014C560A-CB3C-422E-B6FF-29C9C44765CC}" name="Chance of Quirks" dataDxfId="26"/>
    <tableColumn id="3" xr3:uid="{5C959257-8E27-4598-AA6C-F55F35C4F116}" name="# of Quirks" dataDxfId="25"/>
  </tableColumns>
  <tableStyleInfo name="TableStyleMedium8" showFirstColumn="0"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AED9191-54DD-4EF0-8912-4447CC9081B2}" name="Таблиця12" displayName="Таблиця12" ref="AE5:AF14" totalsRowShown="0" headerRowDxfId="24" dataDxfId="23" tableBorderDxfId="22">
  <autoFilter ref="AE5:AF14" xr:uid="{FF429EB4-74E3-4805-AA46-04E8F322A020}"/>
  <tableColumns count="2">
    <tableColumn id="1" xr3:uid="{6BE095F3-08A5-4B6F-849A-2F75B4A4B34C}" name="Roll (1d100)" dataDxfId="21"/>
    <tableColumn id="2" xr3:uid="{55AA8999-2B0B-4D28-AC86-B59BCCBA56B3}" name="List of Quirks" dataDxfId="20"/>
  </tableColumns>
  <tableStyleInfo name="TableStyleMedium8" showFirstColumn="0"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249CEC-6D70-461F-9340-3895E26BF991}" name="Таблиця13" displayName="Таблиця13" ref="AI5:AJ25" totalsRowShown="0" headerRowDxfId="19" dataDxfId="18" tableBorderDxfId="17">
  <autoFilter ref="AI5:AJ25" xr:uid="{5072DE78-B98A-4B3B-A952-4D76F143369E}"/>
  <tableColumns count="2">
    <tableColumn id="1" xr3:uid="{2FBB57A7-8770-4E88-AC87-72D9B616A53A}" name="d100" dataDxfId="16"/>
    <tableColumn id="2" xr3:uid="{6C56F066-82F5-4D69-857A-65EF50380EC0}" name="Стовпець1" dataDxfId="15"/>
  </tableColumns>
  <tableStyleInfo name="TableStyleMedium8" showFirstColumn="0"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EE8BF9E-BCBD-4CEA-8556-B5E1E64D38BA}" name="Таблиця14" displayName="Таблиця14" ref="AI27:AJ37" totalsRowShown="0" headerRowDxfId="14" dataDxfId="13" tableBorderDxfId="12">
  <autoFilter ref="AI27:AJ37" xr:uid="{3EABCD2C-244B-49FB-84F1-C9EEA3403661}"/>
  <tableColumns count="2">
    <tableColumn id="1" xr3:uid="{79589FB7-FAE0-431A-9FD6-749471B4E697}" name="Roll (1d100)" dataDxfId="11"/>
    <tableColumn id="2" xr3:uid="{86BDBCD7-E0B0-4136-B138-29100CB0F41B}" name="Vehicle Type: Land" dataDxfId="10"/>
  </tableColumns>
  <tableStyleInfo name="TableStyleMedium8" showFirstColumn="0"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1E9847-268A-4BCB-93BF-08FA70EEDF14}" name="Таблиця15" displayName="Таблиця15" ref="AI42:AJ58" totalsRowShown="0" headerRowDxfId="9" dataDxfId="8" tableBorderDxfId="7">
  <autoFilter ref="AI42:AJ58" xr:uid="{C8091366-C62A-40F1-A018-7117148C87F4}"/>
  <tableColumns count="2">
    <tableColumn id="1" xr3:uid="{0FBB5B70-3DEB-4C51-8F15-927D5BD72F99}" name="Roll (1d100)" dataDxfId="6"/>
    <tableColumn id="2" xr3:uid="{8F022678-5D5F-4DAC-980D-F8AE0503D1CE}" name="Vehicle Type: Air" dataDxfId="5"/>
  </tableColumns>
  <tableStyleInfo name="TableStyleMedium8" showFirstColumn="0"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1EA007E-F277-452D-B43F-89EBE81CA171}" name="Таблиця16" displayName="Таблиця16" ref="A1:C9" totalsRowShown="0">
  <autoFilter ref="A1:C9" xr:uid="{A841C83D-97D5-4266-A9E5-0345450E7824}"/>
  <tableColumns count="3">
    <tableColumn id="1" xr3:uid="{1AC8A768-1186-4156-87FF-03F308F11599}" name="Walls"/>
    <tableColumn id="2" xr3:uid="{127C80DE-7CD1-4ED5-A495-DDCBF9F0D112}" name="Cost"/>
    <tableColumn id="3" xr3:uid="{99F635E0-4E49-45A8-8CC7-1D94E674F1AF}" name="Dimensions LxHxW 10'X10'X1'"/>
  </tableColumns>
  <tableStyleInfo name="TableStyleMedium8" showFirstColumn="0"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D164E3E-429A-44BE-B197-57CB8FD86B66}" name="Таблиця17" displayName="Таблиця17" ref="E3:G8" totalsRowShown="0">
  <autoFilter ref="E3:G8" xr:uid="{BE21909A-EDE0-48D5-9C7B-BA079A2A39F9}"/>
  <tableColumns count="3">
    <tableColumn id="1" xr3:uid="{B15AA39C-59F3-401D-BFA4-6428EA367C42}" name="Earthen Works"/>
    <tableColumn id="2" xr3:uid="{370E2FFC-6A15-43D9-B152-9D911B9A7AB6}" name="Cost"/>
    <tableColumn id="3" xr3:uid="{C032A22B-490F-4507-B347-CAA67ABBED7F}" name="Dimensions LxH/DxW"/>
  </tableColumns>
  <tableStyleInfo name="TableStyleMedium8" showFirstColumn="0"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93406B1-CC41-4325-9ECA-FE729ABB01AA}" name="Таблиця18" displayName="Таблиця18" ref="A11:C22" totalsRowShown="0">
  <autoFilter ref="A11:C22" xr:uid="{609E7D85-AD6B-43F5-8FE1-C8490E3EA41B}"/>
  <tableColumns count="3">
    <tableColumn id="1" xr3:uid="{85B1A2E8-B3DC-43BC-972F-E618FEE2ADA8}" name="Buildings"/>
    <tableColumn id="2" xr3:uid="{5C2301BE-E4CF-4DC8-87F8-45EE4D488996}" name="Cost"/>
    <tableColumn id="3" xr3:uid="{152B8548-96D1-4D1D-9B68-EF374A9E5959}" name="Dimensions LxWxH "/>
  </tableColumns>
  <tableStyleInfo name="TableStyleMedium8" showFirstColumn="0"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BAAE91C-016C-4D8C-B188-C960DFE17556}" name="Таблиця19" displayName="Таблиця19" ref="E11:G27" totalsRowShown="0">
  <autoFilter ref="E11:G27" xr:uid="{7A7FA7B4-8B09-4B49-BD53-E22AAF313283}"/>
  <tableColumns count="3">
    <tableColumn id="1" xr3:uid="{0A12B3DB-A71C-465B-9130-66BFFF9AEB8F}" name="Underground/interior"/>
    <tableColumn id="2" xr3:uid="{24E3F238-DED5-4E66-9DC9-7E84452B7F0C}" name="Cost"/>
    <tableColumn id="3" xr3:uid="{6D2345B8-305C-4097-9EBD-0CF1236D14D2}" name="Dimension"/>
  </tableColumns>
  <tableStyleInfo name="TableStyleMedium8" showFirstColumn="0"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94A21C32-6B01-453A-94DD-C3C86E603DCF}" name="Таблиця54" displayName="Таблиця54" ref="I4:K15" totalsRowShown="0">
  <autoFilter ref="I4:K15" xr:uid="{112EABC2-68BA-4E09-A1F5-443584C59B22}"/>
  <tableColumns count="3">
    <tableColumn id="1" xr3:uid="{8B859B17-737B-4488-889C-65F229B7668F}" name="Improvements    "/>
    <tableColumn id="2" xr3:uid="{C0CEC1D8-77CE-4A66-AB40-06724EEECC6B}" name="Cost"/>
    <tableColumn id="3" xr3:uid="{D888A7B2-DC0A-498E-AEEA-F0E802CCAAAE}" name="Стовпець1"/>
  </tableColumns>
  <tableStyleInfo name="TableStyleMedium15" showFirstColumn="0"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0D742B1-3095-47C3-84A1-D984B738CA67}" name="Таблиця20" displayName="Таблиця20" ref="B2:D7" totalsRowShown="0" headerRowBorderDxfId="4" tableBorderDxfId="3" totalsRowBorderDxfId="2">
  <autoFilter ref="B2:D7" xr:uid="{CA3D4557-54C2-4EC6-9873-A04E688D725E}"/>
  <tableColumns count="3">
    <tableColumn id="1" xr3:uid="{6C10A94C-DB61-4DC6-92BE-D9F1C2E4E950}" name="Стовпець1"/>
    <tableColumn id="2" xr3:uid="{87D96627-0353-4CB2-B296-F5527B69489A}" name="Стовпець2" dataDxfId="1"/>
    <tableColumn id="3" xr3:uid="{C232099D-200C-428A-BCBC-3A2AA67C6B7C}" name="Стовпець3" dataDxfId="0"/>
  </tableColumns>
  <tableStyleInfo name="TableStyleMedium8" showFirstColumn="0"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7537025-DEA8-48AB-9D44-5DFD28DA802D}" name="Таблиця22" displayName="Таблиця22" ref="A3:C9" totalsRowShown="0">
  <autoFilter ref="A3:C9" xr:uid="{BB42DD52-E791-4B33-A4DE-87DBF9ED287C}"/>
  <tableColumns count="3">
    <tableColumn id="1" xr3:uid="{06BD876A-9156-4038-BC52-E3CD149D54FD}" name="Settlement Size        "/>
    <tableColumn id="2" xr3:uid="{0C403CBD-C5EC-4700-8819-0FDE31171C78}" name="Population        "/>
    <tableColumn id="3" xr3:uid="{FC859290-3184-42A0-AB0F-7B2870BBCE4F}" name="EconomicMultiplier"/>
  </tableColumns>
  <tableStyleInfo name="TableStyleMedium15" showFirstColumn="0" showLastColumn="0" showRowStripes="1" showColumnStripes="0"/>
</table>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hyperlink" Target="mailto:a.v.palikhov@outlook.com" TargetMode="External"/><Relationship Id="rId2" Type="http://schemas.openxmlformats.org/officeDocument/2006/relationships/hyperlink" Target="htttp://CYBORGSANDMAGES.WORDPRESS.COM/" TargetMode="External"/><Relationship Id="rId1" Type="http://schemas.openxmlformats.org/officeDocument/2006/relationships/hyperlink" Target="https://www.dmsguild.com/product/247012/Waterdeep-in-tables?affiliate_id=759617" TargetMode="External"/><Relationship Id="rId6" Type="http://schemas.openxmlformats.org/officeDocument/2006/relationships/printerSettings" Target="../printerSettings/printerSettings2.bin"/><Relationship Id="rId5" Type="http://schemas.openxmlformats.org/officeDocument/2006/relationships/hyperlink" Target="mailto:a.v.palikhov@outlook.com" TargetMode="External"/><Relationship Id="rId4" Type="http://schemas.openxmlformats.org/officeDocument/2006/relationships/hyperlink" Target="mailto:a.v.palikhov@outlook.com" TargetMode="External"/></Relationships>
</file>

<file path=xl/worksheets/_rels/sheet3.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6" Type="http://schemas.openxmlformats.org/officeDocument/2006/relationships/table" Target="../tables/table16.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5" Type="http://schemas.openxmlformats.org/officeDocument/2006/relationships/table" Target="../tables/table1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4.xml.rels><?xml version="1.0" encoding="UTF-8" standalone="yes"?>
<Relationships xmlns="http://schemas.openxmlformats.org/package/2006/relationships"><Relationship Id="rId8" Type="http://schemas.openxmlformats.org/officeDocument/2006/relationships/hyperlink" Target="https://5e.tools/races.html" TargetMode="External"/><Relationship Id="rId13" Type="http://schemas.openxmlformats.org/officeDocument/2006/relationships/table" Target="../tables/table17.xml"/><Relationship Id="rId18" Type="http://schemas.openxmlformats.org/officeDocument/2006/relationships/table" Target="../tables/table22.xml"/><Relationship Id="rId3" Type="http://schemas.openxmlformats.org/officeDocument/2006/relationships/hyperlink" Target="https://5e.tools/races.html" TargetMode="External"/><Relationship Id="rId21" Type="http://schemas.openxmlformats.org/officeDocument/2006/relationships/table" Target="../tables/table25.xml"/><Relationship Id="rId7" Type="http://schemas.openxmlformats.org/officeDocument/2006/relationships/hyperlink" Target="https://5e.tools/races.html" TargetMode="External"/><Relationship Id="rId12" Type="http://schemas.openxmlformats.org/officeDocument/2006/relationships/hyperlink" Target="https://5e.tools/races.html" TargetMode="External"/><Relationship Id="rId17" Type="http://schemas.openxmlformats.org/officeDocument/2006/relationships/table" Target="../tables/table21.xml"/><Relationship Id="rId2" Type="http://schemas.openxmlformats.org/officeDocument/2006/relationships/hyperlink" Target="https://5e.tools/races.html" TargetMode="External"/><Relationship Id="rId16" Type="http://schemas.openxmlformats.org/officeDocument/2006/relationships/table" Target="../tables/table20.xml"/><Relationship Id="rId20" Type="http://schemas.openxmlformats.org/officeDocument/2006/relationships/table" Target="../tables/table24.xml"/><Relationship Id="rId1" Type="http://schemas.openxmlformats.org/officeDocument/2006/relationships/hyperlink" Target="https://5e.tools/races.html" TargetMode="External"/><Relationship Id="rId6" Type="http://schemas.openxmlformats.org/officeDocument/2006/relationships/hyperlink" Target="https://5e.tools/races.html" TargetMode="External"/><Relationship Id="rId11" Type="http://schemas.openxmlformats.org/officeDocument/2006/relationships/hyperlink" Target="https://5e.tools/races.html" TargetMode="External"/><Relationship Id="rId5" Type="http://schemas.openxmlformats.org/officeDocument/2006/relationships/hyperlink" Target="https://5e.tools/races.html" TargetMode="External"/><Relationship Id="rId15" Type="http://schemas.openxmlformats.org/officeDocument/2006/relationships/table" Target="../tables/table19.xml"/><Relationship Id="rId10" Type="http://schemas.openxmlformats.org/officeDocument/2006/relationships/hyperlink" Target="https://5e.tools/races.html" TargetMode="External"/><Relationship Id="rId19" Type="http://schemas.openxmlformats.org/officeDocument/2006/relationships/table" Target="../tables/table23.xml"/><Relationship Id="rId4" Type="http://schemas.openxmlformats.org/officeDocument/2006/relationships/hyperlink" Target="https://5e.tools/races.html" TargetMode="External"/><Relationship Id="rId9" Type="http://schemas.openxmlformats.org/officeDocument/2006/relationships/hyperlink" Target="https://5e.tools/races.html" TargetMode="External"/><Relationship Id="rId14" Type="http://schemas.openxmlformats.org/officeDocument/2006/relationships/table" Target="../tables/table18.xml"/><Relationship Id="rId22" Type="http://schemas.openxmlformats.org/officeDocument/2006/relationships/table" Target="../tables/table26.xml"/></Relationships>
</file>

<file path=xl/worksheets/_rels/sheet6.xml.rels><?xml version="1.0" encoding="UTF-8" standalone="yes"?>
<Relationships xmlns="http://schemas.openxmlformats.org/package/2006/relationships"><Relationship Id="rId8" Type="http://schemas.openxmlformats.org/officeDocument/2006/relationships/table" Target="../tables/table32.xml"/><Relationship Id="rId3" Type="http://schemas.openxmlformats.org/officeDocument/2006/relationships/table" Target="../tables/table27.xml"/><Relationship Id="rId7" Type="http://schemas.openxmlformats.org/officeDocument/2006/relationships/table" Target="../tables/table31.xml"/><Relationship Id="rId2" Type="http://schemas.openxmlformats.org/officeDocument/2006/relationships/drawing" Target="../drawings/drawing2.xml"/><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30.xml"/><Relationship Id="rId5" Type="http://schemas.openxmlformats.org/officeDocument/2006/relationships/table" Target="../tables/table29.xml"/><Relationship Id="rId4" Type="http://schemas.openxmlformats.org/officeDocument/2006/relationships/table" Target="../tables/table2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table" Target="../tables/table34.xml"/><Relationship Id="rId1" Type="http://schemas.openxmlformats.org/officeDocument/2006/relationships/table" Target="../tables/table33.xml"/><Relationship Id="rId5" Type="http://schemas.openxmlformats.org/officeDocument/2006/relationships/table" Target="../tables/table37.xml"/><Relationship Id="rId4" Type="http://schemas.openxmlformats.org/officeDocument/2006/relationships/table" Target="../tables/table3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forgottenrealms.wikia.com/wiki/Chessentic_languages" TargetMode="External"/><Relationship Id="rId13" Type="http://schemas.openxmlformats.org/officeDocument/2006/relationships/hyperlink" Target="http://forgottenrealms.wikia.com/wiki/Shaaran_language" TargetMode="External"/><Relationship Id="rId18" Type="http://schemas.openxmlformats.org/officeDocument/2006/relationships/hyperlink" Target="http://forgottenrealms.wikia.com/wiki/Gnome_language" TargetMode="External"/><Relationship Id="rId26" Type="http://schemas.openxmlformats.org/officeDocument/2006/relationships/hyperlink" Target="http://forgottenrealms.wikia.com/wiki/Noga" TargetMode="External"/><Relationship Id="rId3" Type="http://schemas.openxmlformats.org/officeDocument/2006/relationships/hyperlink" Target="http://forgottenrealms.wikia.com/wiki/Andt" TargetMode="External"/><Relationship Id="rId21" Type="http://schemas.openxmlformats.org/officeDocument/2006/relationships/hyperlink" Target="http://forgottenrealms.wikia.com/wiki/Chultan_language" TargetMode="External"/><Relationship Id="rId34" Type="http://schemas.openxmlformats.org/officeDocument/2006/relationships/drawing" Target="../drawings/drawing6.xml"/><Relationship Id="rId7" Type="http://schemas.openxmlformats.org/officeDocument/2006/relationships/hyperlink" Target="http://forgottenrealms.wikia.com/wiki/Aglarondan_language" TargetMode="External"/><Relationship Id="rId12" Type="http://schemas.openxmlformats.org/officeDocument/2006/relationships/hyperlink" Target="http://forgottenrealms.wikia.com/wiki/Akalaic_languages" TargetMode="External"/><Relationship Id="rId17" Type="http://schemas.openxmlformats.org/officeDocument/2006/relationships/hyperlink" Target="http://forgottenrealms.wikia.com/wiki/Tharian" TargetMode="External"/><Relationship Id="rId25" Type="http://schemas.openxmlformats.org/officeDocument/2006/relationships/hyperlink" Target="http://forgottenrealms.wikia.com/wiki/Orc_language" TargetMode="External"/><Relationship Id="rId33" Type="http://schemas.openxmlformats.org/officeDocument/2006/relationships/printerSettings" Target="../printerSettings/printerSettings6.bin"/><Relationship Id="rId2" Type="http://schemas.openxmlformats.org/officeDocument/2006/relationships/hyperlink" Target="http://forgottenrealms.wikia.com/wiki/Reghedjic_language" TargetMode="External"/><Relationship Id="rId16" Type="http://schemas.openxmlformats.org/officeDocument/2006/relationships/hyperlink" Target="http://forgottenrealms.wikia.com/wiki/Maiden%27s_Tongue" TargetMode="External"/><Relationship Id="rId20" Type="http://schemas.openxmlformats.org/officeDocument/2006/relationships/hyperlink" Target="http://forgottenrealms.wikia.com/wiki/Kuong_language" TargetMode="External"/><Relationship Id="rId29" Type="http://schemas.openxmlformats.org/officeDocument/2006/relationships/hyperlink" Target="http://forgottenrealms.wikia.com/wiki/Bavanese_language" TargetMode="External"/><Relationship Id="rId1" Type="http://schemas.openxmlformats.org/officeDocument/2006/relationships/hyperlink" Target="http://forgottenrealms.wikia.com/wiki/Old_Illuskan" TargetMode="External"/><Relationship Id="rId6" Type="http://schemas.openxmlformats.org/officeDocument/2006/relationships/hyperlink" Target="http://forgottenrealms.wikia.com/wiki/Jhaamdathan_language" TargetMode="External"/><Relationship Id="rId11" Type="http://schemas.openxmlformats.org/officeDocument/2006/relationships/hyperlink" Target="http://forgottenrealms.wikia.com/wiki/Auld_Chessic" TargetMode="External"/><Relationship Id="rId24" Type="http://schemas.openxmlformats.org/officeDocument/2006/relationships/hyperlink" Target="http://forgottenrealms.wikia.com/wiki/Lantanese_language" TargetMode="External"/><Relationship Id="rId32" Type="http://schemas.openxmlformats.org/officeDocument/2006/relationships/hyperlink" Target="http://forgottenrealms.wikia.com/wiki/Netherese_language" TargetMode="External"/><Relationship Id="rId5" Type="http://schemas.openxmlformats.org/officeDocument/2006/relationships/hyperlink" Target="http://forgottenrealms.wikia.com/wiki/D%27tarig_language" TargetMode="External"/><Relationship Id="rId15" Type="http://schemas.openxmlformats.org/officeDocument/2006/relationships/hyperlink" Target="http://forgottenrealms.wikia.com/wiki/Akalaic_languages" TargetMode="External"/><Relationship Id="rId23" Type="http://schemas.openxmlformats.org/officeDocument/2006/relationships/hyperlink" Target="http://forgottenrealms.wikia.com/wiki/Yipyak" TargetMode="External"/><Relationship Id="rId28" Type="http://schemas.openxmlformats.org/officeDocument/2006/relationships/hyperlink" Target="http://forgottenrealms.wikia.com/wiki/Amaese_languages" TargetMode="External"/><Relationship Id="rId10" Type="http://schemas.openxmlformats.org/officeDocument/2006/relationships/hyperlink" Target="http://forgottenrealms.wikia.com/wiki/Alambit" TargetMode="External"/><Relationship Id="rId19" Type="http://schemas.openxmlformats.org/officeDocument/2006/relationships/hyperlink" Target="http://forgottenrealms.wikia.com/wiki/Payit_language" TargetMode="External"/><Relationship Id="rId31" Type="http://schemas.openxmlformats.org/officeDocument/2006/relationships/hyperlink" Target="http://forgottenrealms.wikia.com/wiki/Yuan-ti_language" TargetMode="External"/><Relationship Id="rId4" Type="http://schemas.openxmlformats.org/officeDocument/2006/relationships/hyperlink" Target="http://forgottenrealms.wikia.com/wiki/Naric" TargetMode="External"/><Relationship Id="rId9" Type="http://schemas.openxmlformats.org/officeDocument/2006/relationships/hyperlink" Target="http://forgottenrealms.wikia.com/wiki/Chessentic_languages" TargetMode="External"/><Relationship Id="rId14" Type="http://schemas.openxmlformats.org/officeDocument/2006/relationships/hyperlink" Target="http://forgottenrealms.wikia.com/wiki/Sespechian" TargetMode="External"/><Relationship Id="rId22" Type="http://schemas.openxmlformats.org/officeDocument/2006/relationships/hyperlink" Target="http://forgottenrealms.wikia.com/wiki/Abyssal_language" TargetMode="External"/><Relationship Id="rId27" Type="http://schemas.openxmlformats.org/officeDocument/2006/relationships/hyperlink" Target="http://forgottenrealms.wikia.com/wiki/Seldruin" TargetMode="External"/><Relationship Id="rId30" Type="http://schemas.openxmlformats.org/officeDocument/2006/relationships/hyperlink" Target="http://forgottenrealms.wikia.com/wiki/Sylvan" TargetMode="External"/><Relationship Id="rId35" Type="http://schemas.openxmlformats.org/officeDocument/2006/relationships/table" Target="../tables/table40.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archive.wizards.com/default.asp?x=dnd/frx/20050525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archive.wizards.com/default.asp?x=dnd/frx/20050525x"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8" Type="http://schemas.openxmlformats.org/officeDocument/2006/relationships/table" Target="../tables/table46.xml"/><Relationship Id="rId3" Type="http://schemas.openxmlformats.org/officeDocument/2006/relationships/table" Target="../tables/table41.xml"/><Relationship Id="rId7" Type="http://schemas.openxmlformats.org/officeDocument/2006/relationships/table" Target="../tables/table45.xml"/><Relationship Id="rId2" Type="http://schemas.openxmlformats.org/officeDocument/2006/relationships/printerSettings" Target="../printerSettings/printerSettings11.bin"/><Relationship Id="rId1" Type="http://schemas.openxmlformats.org/officeDocument/2006/relationships/hyperlink" Target="https://www.dmsguild.com/product/247012/Waterdeep-in-tables?affiliate_id=759617" TargetMode="External"/><Relationship Id="rId6" Type="http://schemas.openxmlformats.org/officeDocument/2006/relationships/table" Target="../tables/table44.xml"/><Relationship Id="rId5" Type="http://schemas.openxmlformats.org/officeDocument/2006/relationships/table" Target="../tables/table43.xml"/><Relationship Id="rId4" Type="http://schemas.openxmlformats.org/officeDocument/2006/relationships/table" Target="../tables/table42.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table" Target="../tables/table47.xml"/><Relationship Id="rId1" Type="http://schemas.openxmlformats.org/officeDocument/2006/relationships/drawing" Target="../drawings/drawing8.xml"/><Relationship Id="rId5" Type="http://schemas.openxmlformats.org/officeDocument/2006/relationships/table" Target="../tables/table50.xml"/><Relationship Id="rId4" Type="http://schemas.openxmlformats.org/officeDocument/2006/relationships/table" Target="../tables/table49.xml"/></Relationships>
</file>

<file path=xl/worksheets/_rels/sheet23.xml.rels><?xml version="1.0" encoding="UTF-8" standalone="yes"?>
<Relationships xmlns="http://schemas.openxmlformats.org/package/2006/relationships"><Relationship Id="rId8" Type="http://schemas.openxmlformats.org/officeDocument/2006/relationships/table" Target="../tables/table57.xml"/><Relationship Id="rId3" Type="http://schemas.openxmlformats.org/officeDocument/2006/relationships/table" Target="../tables/table52.xml"/><Relationship Id="rId7" Type="http://schemas.openxmlformats.org/officeDocument/2006/relationships/table" Target="../tables/table56.xml"/><Relationship Id="rId12" Type="http://schemas.openxmlformats.org/officeDocument/2006/relationships/table" Target="../tables/table61.xml"/><Relationship Id="rId2" Type="http://schemas.openxmlformats.org/officeDocument/2006/relationships/table" Target="../tables/table51.xml"/><Relationship Id="rId1" Type="http://schemas.openxmlformats.org/officeDocument/2006/relationships/hyperlink" Target="http://cauldronsandclerics.blogspot.com/search/label/D%26D5E" TargetMode="External"/><Relationship Id="rId6" Type="http://schemas.openxmlformats.org/officeDocument/2006/relationships/table" Target="../tables/table55.xml"/><Relationship Id="rId11" Type="http://schemas.openxmlformats.org/officeDocument/2006/relationships/table" Target="../tables/table60.xml"/><Relationship Id="rId5" Type="http://schemas.openxmlformats.org/officeDocument/2006/relationships/table" Target="../tables/table54.xml"/><Relationship Id="rId10" Type="http://schemas.openxmlformats.org/officeDocument/2006/relationships/table" Target="../tables/table59.xml"/><Relationship Id="rId4" Type="http://schemas.openxmlformats.org/officeDocument/2006/relationships/table" Target="../tables/table53.xml"/><Relationship Id="rId9" Type="http://schemas.openxmlformats.org/officeDocument/2006/relationships/table" Target="../tables/table58.xml"/></Relationships>
</file>

<file path=xl/worksheets/_rels/sheet24.xml.rels><?xml version="1.0" encoding="UTF-8" standalone="yes"?>
<Relationships xmlns="http://schemas.openxmlformats.org/package/2006/relationships"><Relationship Id="rId1" Type="http://schemas.openxmlformats.org/officeDocument/2006/relationships/hyperlink" Target="https://5e.tools/book.html"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table" Target="../tables/table63.xml"/><Relationship Id="rId1" Type="http://schemas.openxmlformats.org/officeDocument/2006/relationships/table" Target="../tables/table62.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table" Target="../tables/table66.xml"/><Relationship Id="rId1" Type="http://schemas.openxmlformats.org/officeDocument/2006/relationships/table" Target="../tables/table65.xml"/></Relationships>
</file>

<file path=xl/worksheets/_rels/sheet30.xml.rels><?xml version="1.0" encoding="UTF-8" standalone="yes"?>
<Relationships xmlns="http://schemas.openxmlformats.org/package/2006/relationships"><Relationship Id="rId8" Type="http://schemas.openxmlformats.org/officeDocument/2006/relationships/table" Target="../tables/table74.xml"/><Relationship Id="rId13" Type="http://schemas.openxmlformats.org/officeDocument/2006/relationships/table" Target="../tables/table79.xml"/><Relationship Id="rId3" Type="http://schemas.openxmlformats.org/officeDocument/2006/relationships/table" Target="../tables/table69.xml"/><Relationship Id="rId7" Type="http://schemas.openxmlformats.org/officeDocument/2006/relationships/table" Target="../tables/table73.xml"/><Relationship Id="rId12" Type="http://schemas.openxmlformats.org/officeDocument/2006/relationships/table" Target="../tables/table78.xml"/><Relationship Id="rId2" Type="http://schemas.openxmlformats.org/officeDocument/2006/relationships/table" Target="../tables/table68.xml"/><Relationship Id="rId1" Type="http://schemas.openxmlformats.org/officeDocument/2006/relationships/drawing" Target="../drawings/drawing10.xml"/><Relationship Id="rId6" Type="http://schemas.openxmlformats.org/officeDocument/2006/relationships/table" Target="../tables/table72.xml"/><Relationship Id="rId11" Type="http://schemas.openxmlformats.org/officeDocument/2006/relationships/table" Target="../tables/table77.xml"/><Relationship Id="rId5" Type="http://schemas.openxmlformats.org/officeDocument/2006/relationships/table" Target="../tables/table71.xml"/><Relationship Id="rId15" Type="http://schemas.openxmlformats.org/officeDocument/2006/relationships/table" Target="../tables/table81.xml"/><Relationship Id="rId10" Type="http://schemas.openxmlformats.org/officeDocument/2006/relationships/table" Target="../tables/table76.xml"/><Relationship Id="rId4" Type="http://schemas.openxmlformats.org/officeDocument/2006/relationships/table" Target="../tables/table70.xml"/><Relationship Id="rId9" Type="http://schemas.openxmlformats.org/officeDocument/2006/relationships/table" Target="../tables/table75.xml"/><Relationship Id="rId14" Type="http://schemas.openxmlformats.org/officeDocument/2006/relationships/table" Target="../tables/table80.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84.xml"/><Relationship Id="rId1" Type="http://schemas.openxmlformats.org/officeDocument/2006/relationships/drawing" Target="../drawings/drawing11.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92.xml"/><Relationship Id="rId13" Type="http://schemas.openxmlformats.org/officeDocument/2006/relationships/table" Target="../tables/table97.xml"/><Relationship Id="rId3" Type="http://schemas.openxmlformats.org/officeDocument/2006/relationships/table" Target="../tables/table87.xml"/><Relationship Id="rId7" Type="http://schemas.openxmlformats.org/officeDocument/2006/relationships/table" Target="../tables/table91.xml"/><Relationship Id="rId12" Type="http://schemas.openxmlformats.org/officeDocument/2006/relationships/table" Target="../tables/table96.xml"/><Relationship Id="rId2" Type="http://schemas.openxmlformats.org/officeDocument/2006/relationships/table" Target="../tables/table86.xml"/><Relationship Id="rId16" Type="http://schemas.openxmlformats.org/officeDocument/2006/relationships/table" Target="../tables/table100.xml"/><Relationship Id="rId1" Type="http://schemas.openxmlformats.org/officeDocument/2006/relationships/table" Target="../tables/table85.xml"/><Relationship Id="rId6" Type="http://schemas.openxmlformats.org/officeDocument/2006/relationships/table" Target="../tables/table90.xml"/><Relationship Id="rId11" Type="http://schemas.openxmlformats.org/officeDocument/2006/relationships/table" Target="../tables/table95.xml"/><Relationship Id="rId5" Type="http://schemas.openxmlformats.org/officeDocument/2006/relationships/table" Target="../tables/table89.xml"/><Relationship Id="rId15" Type="http://schemas.openxmlformats.org/officeDocument/2006/relationships/table" Target="../tables/table99.xml"/><Relationship Id="rId10" Type="http://schemas.openxmlformats.org/officeDocument/2006/relationships/table" Target="../tables/table94.xml"/><Relationship Id="rId4" Type="http://schemas.openxmlformats.org/officeDocument/2006/relationships/table" Target="../tables/table88.xml"/><Relationship Id="rId9" Type="http://schemas.openxmlformats.org/officeDocument/2006/relationships/table" Target="../tables/table93.xml"/><Relationship Id="rId1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3.xml"/><Relationship Id="rId2" Type="http://schemas.openxmlformats.org/officeDocument/2006/relationships/table" Target="../tables/table102.xml"/><Relationship Id="rId1" Type="http://schemas.openxmlformats.org/officeDocument/2006/relationships/table" Target="../tables/table101.xml"/><Relationship Id="rId5" Type="http://schemas.openxmlformats.org/officeDocument/2006/relationships/table" Target="../tables/table105.xml"/><Relationship Id="rId4" Type="http://schemas.openxmlformats.org/officeDocument/2006/relationships/table" Target="../tables/table104.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13.xml"/><Relationship Id="rId3" Type="http://schemas.openxmlformats.org/officeDocument/2006/relationships/table" Target="../tables/table108.xml"/><Relationship Id="rId7" Type="http://schemas.openxmlformats.org/officeDocument/2006/relationships/table" Target="../tables/table112.xml"/><Relationship Id="rId2" Type="http://schemas.openxmlformats.org/officeDocument/2006/relationships/table" Target="../tables/table107.xml"/><Relationship Id="rId1" Type="http://schemas.openxmlformats.org/officeDocument/2006/relationships/table" Target="../tables/table106.xml"/><Relationship Id="rId6" Type="http://schemas.openxmlformats.org/officeDocument/2006/relationships/table" Target="../tables/table111.xml"/><Relationship Id="rId11" Type="http://schemas.openxmlformats.org/officeDocument/2006/relationships/table" Target="../tables/table116.xml"/><Relationship Id="rId5" Type="http://schemas.openxmlformats.org/officeDocument/2006/relationships/table" Target="../tables/table110.xml"/><Relationship Id="rId10" Type="http://schemas.openxmlformats.org/officeDocument/2006/relationships/table" Target="../tables/table115.xml"/><Relationship Id="rId4" Type="http://schemas.openxmlformats.org/officeDocument/2006/relationships/table" Target="../tables/table109.xml"/><Relationship Id="rId9" Type="http://schemas.openxmlformats.org/officeDocument/2006/relationships/table" Target="../tables/table114.xml"/></Relationships>
</file>

<file path=xl/worksheets/_rels/sheet41.xml.rels><?xml version="1.0" encoding="UTF-8" standalone="yes"?>
<Relationships xmlns="http://schemas.openxmlformats.org/package/2006/relationships"><Relationship Id="rId8" Type="http://schemas.openxmlformats.org/officeDocument/2006/relationships/table" Target="../tables/table124.xml"/><Relationship Id="rId3" Type="http://schemas.openxmlformats.org/officeDocument/2006/relationships/table" Target="../tables/table119.xml"/><Relationship Id="rId7" Type="http://schemas.openxmlformats.org/officeDocument/2006/relationships/table" Target="../tables/table123.xml"/><Relationship Id="rId2" Type="http://schemas.openxmlformats.org/officeDocument/2006/relationships/table" Target="../tables/table118.xml"/><Relationship Id="rId1" Type="http://schemas.openxmlformats.org/officeDocument/2006/relationships/table" Target="../tables/table117.xml"/><Relationship Id="rId6" Type="http://schemas.openxmlformats.org/officeDocument/2006/relationships/table" Target="../tables/table122.xml"/><Relationship Id="rId5" Type="http://schemas.openxmlformats.org/officeDocument/2006/relationships/table" Target="../tables/table121.xml"/><Relationship Id="rId4" Type="http://schemas.openxmlformats.org/officeDocument/2006/relationships/table" Target="../tables/table120.xml"/><Relationship Id="rId9" Type="http://schemas.openxmlformats.org/officeDocument/2006/relationships/table" Target="../tables/table125.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28.xml"/><Relationship Id="rId2" Type="http://schemas.openxmlformats.org/officeDocument/2006/relationships/table" Target="../tables/table127.xml"/><Relationship Id="rId1" Type="http://schemas.openxmlformats.org/officeDocument/2006/relationships/table" Target="../tables/table126.xml"/><Relationship Id="rId4" Type="http://schemas.openxmlformats.org/officeDocument/2006/relationships/table" Target="../tables/table129.xml"/></Relationships>
</file>

<file path=xl/worksheets/_rels/sheet43.xml.rels><?xml version="1.0" encoding="UTF-8" standalone="yes"?>
<Relationships xmlns="http://schemas.openxmlformats.org/package/2006/relationships"><Relationship Id="rId8" Type="http://schemas.openxmlformats.org/officeDocument/2006/relationships/table" Target="../tables/table136.xml"/><Relationship Id="rId13" Type="http://schemas.openxmlformats.org/officeDocument/2006/relationships/table" Target="../tables/table141.xml"/><Relationship Id="rId3" Type="http://schemas.openxmlformats.org/officeDocument/2006/relationships/table" Target="../tables/table131.xml"/><Relationship Id="rId7" Type="http://schemas.openxmlformats.org/officeDocument/2006/relationships/table" Target="../tables/table135.xml"/><Relationship Id="rId12" Type="http://schemas.openxmlformats.org/officeDocument/2006/relationships/table" Target="../tables/table140.xml"/><Relationship Id="rId2" Type="http://schemas.openxmlformats.org/officeDocument/2006/relationships/table" Target="../tables/table130.xml"/><Relationship Id="rId1" Type="http://schemas.openxmlformats.org/officeDocument/2006/relationships/printerSettings" Target="../printerSettings/printerSettings13.bin"/><Relationship Id="rId6" Type="http://schemas.openxmlformats.org/officeDocument/2006/relationships/table" Target="../tables/table134.xml"/><Relationship Id="rId11" Type="http://schemas.openxmlformats.org/officeDocument/2006/relationships/table" Target="../tables/table139.xml"/><Relationship Id="rId5" Type="http://schemas.openxmlformats.org/officeDocument/2006/relationships/table" Target="../tables/table133.xml"/><Relationship Id="rId10" Type="http://schemas.openxmlformats.org/officeDocument/2006/relationships/table" Target="../tables/table138.xml"/><Relationship Id="rId4" Type="http://schemas.openxmlformats.org/officeDocument/2006/relationships/table" Target="../tables/table132.xml"/><Relationship Id="rId9" Type="http://schemas.openxmlformats.org/officeDocument/2006/relationships/table" Target="../tables/table137.xm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bin"/><Relationship Id="rId13" Type="http://schemas.openxmlformats.org/officeDocument/2006/relationships/table" Target="../tables/table146.xml"/><Relationship Id="rId18" Type="http://schemas.openxmlformats.org/officeDocument/2006/relationships/table" Target="../tables/table151.xml"/><Relationship Id="rId3" Type="http://schemas.openxmlformats.org/officeDocument/2006/relationships/hyperlink" Target="../../011_PALANT_DND_5E_HOMERULES/EBERR/on-downtime-and-demesnes-5th-edition-2019.docx" TargetMode="External"/><Relationship Id="rId7" Type="http://schemas.openxmlformats.org/officeDocument/2006/relationships/hyperlink" Target="../../011_PALANT_DND_5E_HOMERULES/EBERR/on-downtime-and-demesnes-5th-edition-2019.docx" TargetMode="External"/><Relationship Id="rId12" Type="http://schemas.openxmlformats.org/officeDocument/2006/relationships/table" Target="../tables/table145.xml"/><Relationship Id="rId17" Type="http://schemas.openxmlformats.org/officeDocument/2006/relationships/table" Target="../tables/table150.xml"/><Relationship Id="rId2" Type="http://schemas.openxmlformats.org/officeDocument/2006/relationships/hyperlink" Target="../../011_PALANT_DND_5E_HOMERULES/EBERR/on-downtime-and-demesnes-5th-edition-2019.docx" TargetMode="External"/><Relationship Id="rId16" Type="http://schemas.openxmlformats.org/officeDocument/2006/relationships/table" Target="../tables/table149.xml"/><Relationship Id="rId1" Type="http://schemas.openxmlformats.org/officeDocument/2006/relationships/hyperlink" Target="../../011_PALANT_DND_5E_HOMERULES/EBERR/on-downtime-and-demesnes-5th-edition-2019.docx" TargetMode="External"/><Relationship Id="rId6" Type="http://schemas.openxmlformats.org/officeDocument/2006/relationships/hyperlink" Target="../../011_PALANT_DND_5E_HOMERULES/EBERR/on-downtime-and-demesnes-5th-edition-2019.docx" TargetMode="External"/><Relationship Id="rId11" Type="http://schemas.openxmlformats.org/officeDocument/2006/relationships/table" Target="../tables/table144.xml"/><Relationship Id="rId5" Type="http://schemas.openxmlformats.org/officeDocument/2006/relationships/hyperlink" Target="../../011_PALANT_DND_5E_HOMERULES/EBERR/on-downtime-and-demesnes-5th-edition-2019.docx" TargetMode="External"/><Relationship Id="rId15" Type="http://schemas.openxmlformats.org/officeDocument/2006/relationships/table" Target="../tables/table148.xml"/><Relationship Id="rId10" Type="http://schemas.openxmlformats.org/officeDocument/2006/relationships/table" Target="../tables/table143.xml"/><Relationship Id="rId4" Type="http://schemas.openxmlformats.org/officeDocument/2006/relationships/hyperlink" Target="../../011_PALANT_DND_5E_HOMERULES/EBERR/on-downtime-and-demesnes-5th-edition-2019.docx" TargetMode="External"/><Relationship Id="rId9" Type="http://schemas.openxmlformats.org/officeDocument/2006/relationships/table" Target="../tables/table142.xml"/><Relationship Id="rId14" Type="http://schemas.openxmlformats.org/officeDocument/2006/relationships/table" Target="../tables/table147.xml"/></Relationships>
</file>

<file path=xl/worksheets/_rels/sheet48.xml.rels><?xml version="1.0" encoding="UTF-8" standalone="yes"?>
<Relationships xmlns="http://schemas.openxmlformats.org/package/2006/relationships"><Relationship Id="rId3" Type="http://schemas.openxmlformats.org/officeDocument/2006/relationships/table" Target="../tables/table152.xml"/><Relationship Id="rId7" Type="http://schemas.openxmlformats.org/officeDocument/2006/relationships/table" Target="../tables/table156.xml"/><Relationship Id="rId2" Type="http://schemas.openxmlformats.org/officeDocument/2006/relationships/hyperlink" Target="../../011_PALANT_DND_5E_HOMERULES/EBERR/on-downtime-and-demesnes-5th-edition-2019.docx" TargetMode="External"/><Relationship Id="rId1" Type="http://schemas.openxmlformats.org/officeDocument/2006/relationships/hyperlink" Target="../../011_PALANT_DND_5E_HOMERULES/EBERR/on-downtime-and-demesnes-5th-edition-2019.docx" TargetMode="External"/><Relationship Id="rId6" Type="http://schemas.openxmlformats.org/officeDocument/2006/relationships/table" Target="../tables/table155.xml"/><Relationship Id="rId5" Type="http://schemas.openxmlformats.org/officeDocument/2006/relationships/table" Target="../tables/table154.xml"/><Relationship Id="rId4" Type="http://schemas.openxmlformats.org/officeDocument/2006/relationships/table" Target="../tables/table153.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157.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15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2F8A-5749-44B8-8781-5173E5578386}">
  <dimension ref="A1:T26"/>
  <sheetViews>
    <sheetView showGridLines="0" topLeftCell="A11" zoomScaleNormal="100" workbookViewId="0">
      <selection activeCell="E6" sqref="E6"/>
    </sheetView>
  </sheetViews>
  <sheetFormatPr defaultRowHeight="15"/>
  <cols>
    <col min="1" max="1" width="9" style="147"/>
    <col min="2" max="2" width="22.125" style="147" customWidth="1"/>
    <col min="3" max="3" width="10.625" style="147" customWidth="1"/>
    <col min="4" max="4" width="4.625" style="147" customWidth="1"/>
    <col min="5" max="5" width="6" style="147" customWidth="1"/>
    <col min="6" max="6" width="9.25" style="147" customWidth="1"/>
    <col min="7" max="7" width="8" style="147" customWidth="1"/>
    <col min="8" max="16384" width="9" style="147"/>
  </cols>
  <sheetData>
    <row r="1" spans="1:20" ht="15.75" thickBot="1"/>
    <row r="2" spans="1:20" ht="15.75">
      <c r="B2" s="147" t="s">
        <v>10322</v>
      </c>
      <c r="C2" s="492">
        <v>1</v>
      </c>
      <c r="E2" s="508" t="s">
        <v>10323</v>
      </c>
      <c r="F2" s="509"/>
    </row>
    <row r="3" spans="1:20" ht="15.75">
      <c r="B3" s="147" t="s">
        <v>10324</v>
      </c>
      <c r="C3" s="147">
        <v>0</v>
      </c>
      <c r="E3" s="493" t="s">
        <v>10325</v>
      </c>
      <c r="F3" s="494" t="s">
        <v>10326</v>
      </c>
    </row>
    <row r="4" spans="1:20" ht="15.75">
      <c r="B4" s="147" t="s">
        <v>10327</v>
      </c>
      <c r="C4" s="147">
        <v>4</v>
      </c>
      <c r="E4" s="495">
        <v>1</v>
      </c>
      <c r="F4" s="496" t="str">
        <f t="shared" ref="F4:F10" si="0">IFERROR(INDEX($H$7:$R$26,ROW(H13)-6-$C$4+$C$5,$C$3+$C$2+1), "Nothing.")</f>
        <v>Encounter</v>
      </c>
      <c r="G4" s="147" t="s">
        <v>1280</v>
      </c>
    </row>
    <row r="5" spans="1:20" ht="15.75">
      <c r="B5" s="510" t="s">
        <v>10328</v>
      </c>
      <c r="C5" s="497" t="b">
        <v>0</v>
      </c>
      <c r="E5" s="495">
        <v>2</v>
      </c>
      <c r="F5" s="496" t="str">
        <f t="shared" si="0"/>
        <v>Encounter</v>
      </c>
      <c r="H5" s="147">
        <v>0</v>
      </c>
      <c r="I5" s="147">
        <v>1</v>
      </c>
      <c r="J5" s="147">
        <v>2</v>
      </c>
      <c r="K5" s="147">
        <v>3</v>
      </c>
      <c r="L5" s="147">
        <v>4</v>
      </c>
      <c r="M5" s="147">
        <v>5</v>
      </c>
      <c r="N5" s="147">
        <v>6</v>
      </c>
      <c r="O5" s="147">
        <v>7</v>
      </c>
      <c r="P5" s="147">
        <v>8</v>
      </c>
      <c r="Q5" s="147">
        <v>9</v>
      </c>
      <c r="R5" s="147">
        <v>10</v>
      </c>
      <c r="S5" s="147">
        <v>11</v>
      </c>
      <c r="T5" s="147">
        <v>12</v>
      </c>
    </row>
    <row r="6" spans="1:20" ht="15.75">
      <c r="B6" s="510"/>
      <c r="E6" s="495">
        <v>3</v>
      </c>
      <c r="F6" s="496" t="str">
        <f t="shared" si="0"/>
        <v>Encounter</v>
      </c>
    </row>
    <row r="7" spans="1:20" ht="15.75">
      <c r="E7" s="495">
        <v>4</v>
      </c>
      <c r="F7" s="496" t="str">
        <f t="shared" si="0"/>
        <v>Encounter</v>
      </c>
      <c r="G7" s="147">
        <v>-8</v>
      </c>
      <c r="H7" s="147" t="s">
        <v>2495</v>
      </c>
      <c r="I7" s="147" t="s">
        <v>2495</v>
      </c>
      <c r="J7" s="147" t="s">
        <v>2495</v>
      </c>
      <c r="K7" s="147" t="s">
        <v>2495</v>
      </c>
      <c r="L7" s="147" t="s">
        <v>2495</v>
      </c>
      <c r="M7" s="147" t="s">
        <v>2495</v>
      </c>
      <c r="N7" s="147" t="s">
        <v>2495</v>
      </c>
      <c r="O7" s="147" t="s">
        <v>2495</v>
      </c>
      <c r="P7" s="147" t="s">
        <v>2495</v>
      </c>
      <c r="Q7" s="147" t="s">
        <v>2495</v>
      </c>
      <c r="R7" s="147" t="s">
        <v>2495</v>
      </c>
      <c r="S7" s="147" t="s">
        <v>2495</v>
      </c>
      <c r="T7" s="147" t="s">
        <v>2495</v>
      </c>
    </row>
    <row r="8" spans="1:20" ht="15.75">
      <c r="A8" s="511" t="s">
        <v>10329</v>
      </c>
      <c r="B8" s="511"/>
      <c r="C8" s="511"/>
      <c r="E8" s="495">
        <v>5</v>
      </c>
      <c r="F8" s="496" t="str">
        <f t="shared" si="0"/>
        <v>Lair</v>
      </c>
      <c r="G8" s="147">
        <v>-7</v>
      </c>
      <c r="H8" s="147" t="s">
        <v>2495</v>
      </c>
      <c r="I8" s="147" t="s">
        <v>2495</v>
      </c>
      <c r="J8" s="147" t="s">
        <v>2495</v>
      </c>
      <c r="K8" s="147" t="s">
        <v>2495</v>
      </c>
      <c r="L8" s="147" t="s">
        <v>2495</v>
      </c>
      <c r="M8" s="147" t="s">
        <v>2495</v>
      </c>
      <c r="N8" s="147" t="s">
        <v>2495</v>
      </c>
      <c r="O8" s="147" t="s">
        <v>2495</v>
      </c>
      <c r="P8" s="147" t="s">
        <v>2495</v>
      </c>
      <c r="Q8" s="147" t="s">
        <v>2495</v>
      </c>
      <c r="R8" s="147" t="s">
        <v>2495</v>
      </c>
      <c r="S8" s="147" t="s">
        <v>2495</v>
      </c>
      <c r="T8" s="147" t="s">
        <v>2495</v>
      </c>
    </row>
    <row r="9" spans="1:20" ht="15.75">
      <c r="A9" s="511"/>
      <c r="B9" s="511"/>
      <c r="C9" s="511"/>
      <c r="E9" s="495">
        <v>6</v>
      </c>
      <c r="F9" s="496" t="str">
        <f t="shared" si="0"/>
        <v>Encounter</v>
      </c>
      <c r="G9" s="147">
        <v>-6</v>
      </c>
      <c r="H9" s="147" t="s">
        <v>2495</v>
      </c>
      <c r="I9" s="147" t="s">
        <v>2495</v>
      </c>
      <c r="J9" s="147" t="s">
        <v>2495</v>
      </c>
      <c r="K9" s="147" t="s">
        <v>2495</v>
      </c>
      <c r="L9" s="147" t="s">
        <v>2495</v>
      </c>
      <c r="M9" s="147" t="s">
        <v>2495</v>
      </c>
      <c r="N9" s="147" t="s">
        <v>2495</v>
      </c>
      <c r="O9" s="147" t="s">
        <v>2495</v>
      </c>
      <c r="P9" s="147" t="s">
        <v>2495</v>
      </c>
      <c r="Q9" s="147" t="s">
        <v>2495</v>
      </c>
      <c r="R9" s="147" t="s">
        <v>2495</v>
      </c>
      <c r="S9" s="147" t="s">
        <v>2495</v>
      </c>
      <c r="T9" s="147" t="s">
        <v>2495</v>
      </c>
    </row>
    <row r="10" spans="1:20" ht="15.75">
      <c r="A10" s="511"/>
      <c r="B10" s="511"/>
      <c r="C10" s="511"/>
      <c r="E10" s="495">
        <v>7</v>
      </c>
      <c r="F10" s="496" t="str">
        <f t="shared" si="0"/>
        <v>Noises</v>
      </c>
      <c r="G10" s="147">
        <v>-5</v>
      </c>
      <c r="H10" s="147" t="s">
        <v>2495</v>
      </c>
      <c r="I10" s="147" t="s">
        <v>2495</v>
      </c>
      <c r="J10" s="147" t="s">
        <v>2495</v>
      </c>
      <c r="K10" s="147" t="s">
        <v>2495</v>
      </c>
      <c r="L10" s="147" t="s">
        <v>2495</v>
      </c>
      <c r="M10" s="147" t="s">
        <v>2495</v>
      </c>
      <c r="N10" s="147" t="s">
        <v>2495</v>
      </c>
      <c r="O10" s="147" t="s">
        <v>2495</v>
      </c>
      <c r="P10" s="147" t="s">
        <v>2495</v>
      </c>
      <c r="Q10" s="147" t="s">
        <v>2495</v>
      </c>
      <c r="R10" s="147" t="s">
        <v>2495</v>
      </c>
      <c r="S10" s="147" t="s">
        <v>2495</v>
      </c>
      <c r="T10" s="147" t="s">
        <v>2495</v>
      </c>
    </row>
    <row r="11" spans="1:20" ht="15.75">
      <c r="A11" s="511"/>
      <c r="B11" s="511"/>
      <c r="C11" s="511"/>
      <c r="E11" s="495">
        <v>8</v>
      </c>
      <c r="F11" s="496" t="str">
        <f>IFERROR(INDEX($H$7:$R$26,ROW(H20)-6-$C$4+$C$5,$C$3+$C$2+1), "Nothing.")</f>
        <v>Waste</v>
      </c>
      <c r="G11" s="147">
        <v>-4</v>
      </c>
      <c r="H11" s="147" t="s">
        <v>2495</v>
      </c>
      <c r="I11" s="147" t="s">
        <v>2495</v>
      </c>
      <c r="J11" s="147" t="s">
        <v>2495</v>
      </c>
      <c r="K11" s="147" t="s">
        <v>2495</v>
      </c>
      <c r="L11" s="147" t="s">
        <v>2495</v>
      </c>
      <c r="M11" s="147" t="s">
        <v>2495</v>
      </c>
      <c r="N11" s="147" t="s">
        <v>2495</v>
      </c>
      <c r="O11" s="147" t="s">
        <v>2495</v>
      </c>
      <c r="P11" s="147" t="s">
        <v>2495</v>
      </c>
      <c r="Q11" s="147" t="s">
        <v>2495</v>
      </c>
      <c r="R11" s="147" t="s">
        <v>2495</v>
      </c>
      <c r="S11" s="147" t="s">
        <v>2495</v>
      </c>
      <c r="T11" s="147" t="s">
        <v>2495</v>
      </c>
    </row>
    <row r="12" spans="1:20" ht="15.75">
      <c r="A12" s="511"/>
      <c r="B12" s="511"/>
      <c r="C12" s="511"/>
      <c r="E12" s="495">
        <v>9</v>
      </c>
      <c r="F12" s="496" t="str">
        <f t="shared" ref="F12:F15" si="1">IFERROR(INDEX($H$7:$R$26,ROW(H21)-6-$C$4+$C$5,$C$3+$C$2+1), "Nothing.")</f>
        <v>Traces</v>
      </c>
      <c r="G12" s="147">
        <v>-3</v>
      </c>
      <c r="H12" s="147" t="s">
        <v>2495</v>
      </c>
      <c r="I12" s="147" t="s">
        <v>2495</v>
      </c>
      <c r="J12" s="147" t="s">
        <v>2495</v>
      </c>
      <c r="K12" s="147" t="s">
        <v>2495</v>
      </c>
      <c r="L12" s="147" t="s">
        <v>2495</v>
      </c>
      <c r="M12" s="147" t="s">
        <v>2495</v>
      </c>
      <c r="N12" s="147" t="s">
        <v>2495</v>
      </c>
      <c r="O12" s="147" t="s">
        <v>2495</v>
      </c>
      <c r="P12" s="147" t="s">
        <v>2495</v>
      </c>
      <c r="Q12" s="147" t="s">
        <v>2495</v>
      </c>
      <c r="R12" s="147" t="s">
        <v>2495</v>
      </c>
      <c r="S12" s="147" t="s">
        <v>2495</v>
      </c>
      <c r="T12" s="147" t="s">
        <v>2495</v>
      </c>
    </row>
    <row r="13" spans="1:20" ht="15.75">
      <c r="A13" s="511"/>
      <c r="B13" s="511"/>
      <c r="C13" s="511"/>
      <c r="E13" s="495">
        <v>10</v>
      </c>
      <c r="F13" s="496" t="str">
        <f t="shared" si="1"/>
        <v>Nothing</v>
      </c>
      <c r="G13" s="147">
        <v>-2</v>
      </c>
      <c r="H13" s="147" t="s">
        <v>10330</v>
      </c>
      <c r="I13" s="147" t="s">
        <v>10330</v>
      </c>
      <c r="J13" s="147" t="s">
        <v>10330</v>
      </c>
      <c r="K13" s="147" t="s">
        <v>10330</v>
      </c>
      <c r="L13" s="147" t="s">
        <v>10330</v>
      </c>
      <c r="M13" s="147" t="s">
        <v>10330</v>
      </c>
      <c r="N13" s="147" t="s">
        <v>10330</v>
      </c>
      <c r="O13" s="147" t="s">
        <v>10330</v>
      </c>
      <c r="P13" s="147" t="s">
        <v>10330</v>
      </c>
      <c r="Q13" s="147" t="s">
        <v>10330</v>
      </c>
      <c r="R13" s="147" t="s">
        <v>10330</v>
      </c>
      <c r="S13" s="147" t="s">
        <v>10330</v>
      </c>
      <c r="T13" s="147" t="s">
        <v>10330</v>
      </c>
    </row>
    <row r="14" spans="1:20" ht="15.75">
      <c r="A14" s="511"/>
      <c r="B14" s="511"/>
      <c r="C14" s="511"/>
      <c r="E14" s="495">
        <v>11</v>
      </c>
      <c r="F14" s="496" t="str">
        <f t="shared" si="1"/>
        <v>Nothing</v>
      </c>
      <c r="G14" s="147">
        <v>-1</v>
      </c>
      <c r="H14" s="147" t="s">
        <v>2495</v>
      </c>
      <c r="I14" s="147" t="s">
        <v>2495</v>
      </c>
      <c r="J14" s="147" t="s">
        <v>2495</v>
      </c>
      <c r="K14" s="147" t="s">
        <v>2495</v>
      </c>
      <c r="L14" s="147" t="s">
        <v>2495</v>
      </c>
      <c r="M14" s="147" t="s">
        <v>2495</v>
      </c>
      <c r="N14" s="147" t="s">
        <v>2495</v>
      </c>
      <c r="O14" s="147" t="s">
        <v>2495</v>
      </c>
      <c r="P14" s="147" t="s">
        <v>2495</v>
      </c>
      <c r="Q14" s="147" t="s">
        <v>2495</v>
      </c>
      <c r="R14" s="147" t="s">
        <v>2495</v>
      </c>
      <c r="S14" s="147" t="s">
        <v>2495</v>
      </c>
      <c r="T14" s="147" t="s">
        <v>2495</v>
      </c>
    </row>
    <row r="15" spans="1:20" ht="16.5" thickBot="1">
      <c r="A15" s="511"/>
      <c r="B15" s="511"/>
      <c r="C15" s="511"/>
      <c r="E15" s="498">
        <v>12</v>
      </c>
      <c r="F15" s="499" t="str">
        <f t="shared" si="1"/>
        <v>Nothing</v>
      </c>
      <c r="G15" s="147">
        <v>1</v>
      </c>
      <c r="H15" s="147" t="s">
        <v>10331</v>
      </c>
      <c r="I15" s="147" t="s">
        <v>10331</v>
      </c>
      <c r="J15" s="147" t="s">
        <v>10331</v>
      </c>
      <c r="K15" s="147" t="s">
        <v>10331</v>
      </c>
      <c r="L15" s="147" t="s">
        <v>10331</v>
      </c>
      <c r="M15" s="147" t="s">
        <v>10331</v>
      </c>
      <c r="N15" s="147" t="s">
        <v>10331</v>
      </c>
      <c r="O15" s="147" t="s">
        <v>10331</v>
      </c>
      <c r="P15" s="147" t="s">
        <v>10331</v>
      </c>
      <c r="Q15" s="147" t="s">
        <v>10331</v>
      </c>
      <c r="R15" s="147" t="s">
        <v>10331</v>
      </c>
      <c r="S15" s="147" t="s">
        <v>10331</v>
      </c>
      <c r="T15" s="147" t="s">
        <v>10331</v>
      </c>
    </row>
    <row r="16" spans="1:20">
      <c r="A16" s="511"/>
      <c r="B16" s="511"/>
      <c r="C16" s="511"/>
      <c r="G16" s="147">
        <v>2</v>
      </c>
      <c r="H16" s="147" t="s">
        <v>10332</v>
      </c>
      <c r="I16" s="147" t="s">
        <v>10332</v>
      </c>
      <c r="J16" s="147" t="s">
        <v>10332</v>
      </c>
      <c r="K16" s="147" t="s">
        <v>10332</v>
      </c>
      <c r="L16" s="147" t="s">
        <v>10332</v>
      </c>
      <c r="M16" s="147" t="s">
        <v>10332</v>
      </c>
      <c r="N16" s="147" t="s">
        <v>10332</v>
      </c>
      <c r="O16" s="147" t="s">
        <v>10332</v>
      </c>
      <c r="P16" s="147" t="s">
        <v>10332</v>
      </c>
      <c r="Q16" s="147" t="s">
        <v>10332</v>
      </c>
      <c r="R16" s="147" t="s">
        <v>10332</v>
      </c>
      <c r="S16" s="147" t="s">
        <v>10332</v>
      </c>
      <c r="T16" s="147" t="s">
        <v>10332</v>
      </c>
    </row>
    <row r="17" spans="1:20">
      <c r="A17" s="511"/>
      <c r="B17" s="511"/>
      <c r="C17" s="511"/>
      <c r="G17" s="147">
        <v>3</v>
      </c>
      <c r="H17" s="147" t="s">
        <v>10333</v>
      </c>
      <c r="I17" s="147" t="s">
        <v>10334</v>
      </c>
      <c r="J17" s="147" t="s">
        <v>10335</v>
      </c>
      <c r="K17" s="147" t="s">
        <v>10335</v>
      </c>
      <c r="L17" s="147" t="s">
        <v>10335</v>
      </c>
      <c r="M17" s="147" t="s">
        <v>10335</v>
      </c>
      <c r="N17" s="147" t="s">
        <v>10332</v>
      </c>
      <c r="O17" s="147" t="s">
        <v>10332</v>
      </c>
      <c r="P17" s="147" t="s">
        <v>10332</v>
      </c>
      <c r="Q17" s="147" t="s">
        <v>10332</v>
      </c>
      <c r="R17" s="147" t="s">
        <v>10332</v>
      </c>
      <c r="S17" s="147" t="s">
        <v>10332</v>
      </c>
      <c r="T17" s="147" t="s">
        <v>10332</v>
      </c>
    </row>
    <row r="18" spans="1:20">
      <c r="A18" s="511"/>
      <c r="B18" s="511"/>
      <c r="C18" s="511"/>
      <c r="G18" s="147">
        <v>4</v>
      </c>
      <c r="H18" s="147" t="s">
        <v>10333</v>
      </c>
      <c r="I18" s="147" t="s">
        <v>10333</v>
      </c>
      <c r="J18" s="147" t="s">
        <v>10334</v>
      </c>
      <c r="K18" s="147" t="s">
        <v>10336</v>
      </c>
      <c r="L18" s="147" t="s">
        <v>10336</v>
      </c>
      <c r="M18" s="147" t="s">
        <v>10335</v>
      </c>
      <c r="N18" s="147" t="s">
        <v>10335</v>
      </c>
      <c r="O18" s="147" t="s">
        <v>10332</v>
      </c>
      <c r="P18" s="147" t="s">
        <v>10332</v>
      </c>
      <c r="Q18" s="147" t="s">
        <v>10332</v>
      </c>
      <c r="R18" s="147" t="s">
        <v>10332</v>
      </c>
      <c r="S18" s="147" t="s">
        <v>10332</v>
      </c>
      <c r="T18" s="147" t="s">
        <v>10332</v>
      </c>
    </row>
    <row r="19" spans="1:20">
      <c r="A19" s="511"/>
      <c r="B19" s="511"/>
      <c r="C19" s="511"/>
      <c r="G19" s="147">
        <v>5</v>
      </c>
      <c r="H19" s="147" t="s">
        <v>10333</v>
      </c>
      <c r="I19" s="147" t="s">
        <v>10333</v>
      </c>
      <c r="J19" s="147" t="s">
        <v>10333</v>
      </c>
      <c r="K19" s="147" t="s">
        <v>10334</v>
      </c>
      <c r="L19" s="147" t="s">
        <v>10336</v>
      </c>
      <c r="M19" s="147" t="s">
        <v>10336</v>
      </c>
      <c r="N19" s="147" t="s">
        <v>10335</v>
      </c>
      <c r="O19" s="147" t="s">
        <v>10335</v>
      </c>
      <c r="P19" s="147" t="s">
        <v>10335</v>
      </c>
      <c r="Q19" s="147" t="s">
        <v>10335</v>
      </c>
      <c r="R19" s="147" t="s">
        <v>10335</v>
      </c>
      <c r="S19" s="147" t="s">
        <v>10335</v>
      </c>
      <c r="T19" s="147" t="s">
        <v>10335</v>
      </c>
    </row>
    <row r="20" spans="1:20">
      <c r="A20" s="511"/>
      <c r="B20" s="511"/>
      <c r="C20" s="511"/>
      <c r="G20" s="147">
        <v>6</v>
      </c>
      <c r="H20" s="147" t="s">
        <v>10333</v>
      </c>
      <c r="I20" s="147" t="s">
        <v>10333</v>
      </c>
      <c r="J20" s="147" t="s">
        <v>10333</v>
      </c>
      <c r="K20" s="147" t="s">
        <v>10333</v>
      </c>
      <c r="L20" s="147" t="s">
        <v>10334</v>
      </c>
      <c r="M20" s="147" t="s">
        <v>10336</v>
      </c>
      <c r="N20" s="147" t="s">
        <v>10336</v>
      </c>
      <c r="O20" s="147" t="s">
        <v>10335</v>
      </c>
      <c r="P20" s="147" t="s">
        <v>10335</v>
      </c>
      <c r="Q20" s="147" t="s">
        <v>10335</v>
      </c>
      <c r="R20" s="147" t="s">
        <v>10335</v>
      </c>
      <c r="S20" s="147" t="s">
        <v>10335</v>
      </c>
      <c r="T20" s="147" t="s">
        <v>10335</v>
      </c>
    </row>
    <row r="21" spans="1:20">
      <c r="A21" s="511"/>
      <c r="B21" s="511"/>
      <c r="C21" s="511"/>
      <c r="G21" s="147">
        <v>7</v>
      </c>
      <c r="H21" s="147" t="s">
        <v>10333</v>
      </c>
      <c r="I21" s="147" t="s">
        <v>10333</v>
      </c>
      <c r="J21" s="147" t="s">
        <v>10333</v>
      </c>
      <c r="K21" s="147" t="s">
        <v>10333</v>
      </c>
      <c r="L21" s="147" t="s">
        <v>10333</v>
      </c>
      <c r="M21" s="147" t="s">
        <v>10334</v>
      </c>
      <c r="N21" s="147" t="s">
        <v>10336</v>
      </c>
      <c r="O21" s="147" t="s">
        <v>10336</v>
      </c>
      <c r="P21" s="147" t="s">
        <v>10336</v>
      </c>
      <c r="Q21" s="147" t="s">
        <v>10335</v>
      </c>
      <c r="R21" s="147" t="s">
        <v>10335</v>
      </c>
      <c r="S21" s="147" t="s">
        <v>10335</v>
      </c>
      <c r="T21" s="147" t="s">
        <v>10335</v>
      </c>
    </row>
    <row r="22" spans="1:20">
      <c r="A22" s="511"/>
      <c r="B22" s="511"/>
      <c r="C22" s="511"/>
      <c r="G22" s="147">
        <v>8</v>
      </c>
      <c r="H22" s="147" t="s">
        <v>10333</v>
      </c>
      <c r="I22" s="147" t="s">
        <v>10333</v>
      </c>
      <c r="J22" s="147" t="s">
        <v>10333</v>
      </c>
      <c r="K22" s="147" t="s">
        <v>10333</v>
      </c>
      <c r="L22" s="147" t="s">
        <v>10333</v>
      </c>
      <c r="M22" s="147" t="s">
        <v>10333</v>
      </c>
      <c r="N22" s="147" t="s">
        <v>10334</v>
      </c>
      <c r="O22" s="147" t="s">
        <v>10336</v>
      </c>
      <c r="P22" s="147" t="s">
        <v>10336</v>
      </c>
      <c r="Q22" s="147" t="s">
        <v>10336</v>
      </c>
      <c r="R22" s="147" t="s">
        <v>10336</v>
      </c>
      <c r="S22" s="147" t="s">
        <v>10336</v>
      </c>
      <c r="T22" s="147" t="s">
        <v>10336</v>
      </c>
    </row>
    <row r="23" spans="1:20">
      <c r="A23" s="511"/>
      <c r="B23" s="511"/>
      <c r="C23" s="511"/>
      <c r="G23" s="147">
        <v>9</v>
      </c>
      <c r="H23" s="147" t="s">
        <v>10333</v>
      </c>
      <c r="I23" s="147" t="s">
        <v>10333</v>
      </c>
      <c r="J23" s="147" t="s">
        <v>10333</v>
      </c>
      <c r="K23" s="147" t="s">
        <v>10333</v>
      </c>
      <c r="L23" s="147" t="s">
        <v>10333</v>
      </c>
      <c r="M23" s="147" t="s">
        <v>10333</v>
      </c>
      <c r="N23" s="147" t="s">
        <v>10333</v>
      </c>
      <c r="O23" s="147" t="s">
        <v>10334</v>
      </c>
      <c r="P23" s="147" t="s">
        <v>10334</v>
      </c>
      <c r="Q23" s="147" t="s">
        <v>10334</v>
      </c>
      <c r="R23" s="147" t="s">
        <v>10336</v>
      </c>
      <c r="S23" s="147" t="s">
        <v>10336</v>
      </c>
      <c r="T23" s="147" t="s">
        <v>10336</v>
      </c>
    </row>
    <row r="24" spans="1:20">
      <c r="A24" s="511"/>
      <c r="B24" s="511"/>
      <c r="C24" s="511"/>
      <c r="G24" s="147">
        <v>10</v>
      </c>
      <c r="H24" s="147" t="s">
        <v>10333</v>
      </c>
      <c r="I24" s="147" t="s">
        <v>10333</v>
      </c>
      <c r="J24" s="147" t="s">
        <v>10333</v>
      </c>
      <c r="K24" s="147" t="s">
        <v>10333</v>
      </c>
      <c r="L24" s="147" t="s">
        <v>10333</v>
      </c>
      <c r="M24" s="147" t="s">
        <v>10333</v>
      </c>
      <c r="N24" s="147" t="s">
        <v>10333</v>
      </c>
      <c r="O24" s="147" t="s">
        <v>10333</v>
      </c>
      <c r="P24" s="147" t="s">
        <v>10333</v>
      </c>
      <c r="Q24" s="147" t="s">
        <v>10333</v>
      </c>
      <c r="R24" s="147" t="s">
        <v>10334</v>
      </c>
      <c r="S24" s="147" t="s">
        <v>10334</v>
      </c>
      <c r="T24" s="147" t="s">
        <v>10336</v>
      </c>
    </row>
    <row r="25" spans="1:20">
      <c r="A25" s="511"/>
      <c r="B25" s="511"/>
      <c r="C25" s="511"/>
      <c r="G25" s="147">
        <v>11</v>
      </c>
      <c r="H25" s="147" t="s">
        <v>10333</v>
      </c>
      <c r="I25" s="147" t="s">
        <v>10333</v>
      </c>
      <c r="J25" s="147" t="s">
        <v>10333</v>
      </c>
      <c r="K25" s="147" t="s">
        <v>10333</v>
      </c>
      <c r="L25" s="147" t="s">
        <v>10333</v>
      </c>
      <c r="M25" s="147" t="s">
        <v>10333</v>
      </c>
      <c r="N25" s="147" t="s">
        <v>10333</v>
      </c>
      <c r="O25" s="147" t="s">
        <v>10333</v>
      </c>
      <c r="P25" s="147" t="s">
        <v>10333</v>
      </c>
      <c r="Q25" s="147" t="s">
        <v>10333</v>
      </c>
      <c r="R25" s="147" t="s">
        <v>10333</v>
      </c>
      <c r="S25" s="147" t="s">
        <v>10334</v>
      </c>
      <c r="T25" s="147" t="s">
        <v>10334</v>
      </c>
    </row>
    <row r="26" spans="1:20">
      <c r="A26" s="511"/>
      <c r="B26" s="511"/>
      <c r="C26" s="511"/>
      <c r="G26" s="147">
        <v>12</v>
      </c>
      <c r="H26" s="147" t="s">
        <v>10333</v>
      </c>
      <c r="I26" s="147" t="s">
        <v>10333</v>
      </c>
      <c r="J26" s="147" t="s">
        <v>10333</v>
      </c>
      <c r="K26" s="147" t="s">
        <v>10333</v>
      </c>
      <c r="L26" s="147" t="s">
        <v>10333</v>
      </c>
      <c r="M26" s="147" t="s">
        <v>10333</v>
      </c>
      <c r="N26" s="147" t="s">
        <v>10333</v>
      </c>
      <c r="O26" s="147" t="s">
        <v>10333</v>
      </c>
      <c r="P26" s="147" t="s">
        <v>10333</v>
      </c>
      <c r="Q26" s="147" t="s">
        <v>10333</v>
      </c>
      <c r="R26" s="147" t="s">
        <v>10333</v>
      </c>
      <c r="S26" s="147" t="s">
        <v>10333</v>
      </c>
      <c r="T26" s="147" t="s">
        <v>10334</v>
      </c>
    </row>
  </sheetData>
  <mergeCells count="3">
    <mergeCell ref="E2:F2"/>
    <mergeCell ref="B5:B6"/>
    <mergeCell ref="A8:C26"/>
  </mergeCells>
  <pageMargins left="0.7" right="0.7" top="0.75" bottom="0.75" header="0.3" footer="0.3"/>
  <pageSetup paperSize="9" orientation="portrait" horizontalDpi="1200" verticalDpi="1200" r:id="rId1"/>
  <drawing r:id="rId2"/>
  <legacyDrawing r:id="rId3"/>
  <mc:AlternateContent xmlns:mc="http://schemas.openxmlformats.org/markup-compatibility/2006">
    <mc:Choice Requires="x14">
      <controls>
        <mc:AlternateContent xmlns:mc="http://schemas.openxmlformats.org/markup-compatibility/2006">
          <mc:Choice Requires="x14">
            <control shapeId="54273" r:id="rId4" name="Check Box 1">
              <controlPr defaultSize="0" autoFill="0" autoLine="0" autoPict="0">
                <anchor moveWithCells="1">
                  <from>
                    <xdr:col>2</xdr:col>
                    <xdr:colOff>666750</xdr:colOff>
                    <xdr:row>4</xdr:row>
                    <xdr:rowOff>9525</xdr:rowOff>
                  </from>
                  <to>
                    <xdr:col>3</xdr:col>
                    <xdr:colOff>38100</xdr:colOff>
                    <xdr:row>5</xdr:row>
                    <xdr:rowOff>57150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A1551-55FA-46E6-B918-75AD2FBF9DE0}">
  <dimension ref="A1:AC40"/>
  <sheetViews>
    <sheetView showGridLines="0" topLeftCell="B1" zoomScale="70" zoomScaleNormal="70" workbookViewId="0">
      <selection activeCell="E12" sqref="E12:N15"/>
    </sheetView>
  </sheetViews>
  <sheetFormatPr defaultColWidth="0" defaultRowHeight="15" customHeight="1" zeroHeight="1"/>
  <cols>
    <col min="1" max="1" width="56.625" style="37" hidden="1" customWidth="1"/>
    <col min="2" max="2" width="8.875" style="37" bestFit="1" customWidth="1"/>
    <col min="3" max="17" width="8" style="37" customWidth="1"/>
    <col min="18" max="18" width="8" style="37" hidden="1" customWidth="1"/>
    <col min="19" max="19" width="29" style="37" hidden="1" customWidth="1"/>
    <col min="20" max="21" width="8" style="37" hidden="1" customWidth="1"/>
    <col min="22" max="29" width="0" style="37" hidden="1" customWidth="1"/>
    <col min="30" max="16384" width="0" style="37" hidden="1"/>
  </cols>
  <sheetData>
    <row r="1" spans="1:29">
      <c r="A1" s="403"/>
      <c r="B1" s="404"/>
      <c r="C1" s="404"/>
      <c r="D1" s="404"/>
      <c r="E1" s="404"/>
      <c r="F1" s="404"/>
      <c r="G1" s="404"/>
      <c r="H1" s="404"/>
      <c r="I1" s="404"/>
      <c r="J1" s="404"/>
      <c r="K1" s="404"/>
      <c r="L1" s="404"/>
      <c r="M1" s="404"/>
      <c r="N1" s="404"/>
      <c r="O1" s="404"/>
      <c r="P1" s="404"/>
      <c r="Q1" s="404"/>
      <c r="R1" s="403"/>
      <c r="S1" s="405" t="s">
        <v>7394</v>
      </c>
      <c r="T1" s="403"/>
      <c r="U1" s="403"/>
    </row>
    <row r="2" spans="1:29" ht="15" customHeight="1">
      <c r="A2" s="403"/>
      <c r="B2" s="404"/>
      <c r="C2" s="404"/>
      <c r="D2" s="404"/>
      <c r="E2" s="404"/>
      <c r="F2" s="404"/>
      <c r="G2" s="404"/>
      <c r="H2" s="404"/>
      <c r="I2" s="404"/>
      <c r="J2" s="404"/>
      <c r="K2" s="404"/>
      <c r="L2" s="404"/>
      <c r="M2" s="404"/>
      <c r="N2" s="404"/>
      <c r="O2" s="404"/>
      <c r="P2" s="404"/>
      <c r="Q2" s="404"/>
      <c r="R2" s="403"/>
      <c r="S2" s="37" t="s">
        <v>7395</v>
      </c>
      <c r="T2" s="403"/>
      <c r="U2" s="403"/>
    </row>
    <row r="3" spans="1:29" ht="15" customHeight="1">
      <c r="A3" s="403"/>
      <c r="B3" s="404"/>
      <c r="C3" s="404"/>
      <c r="D3" s="404"/>
      <c r="E3" s="404"/>
      <c r="F3" s="404"/>
      <c r="G3" s="404"/>
      <c r="H3" s="404"/>
      <c r="I3" s="404"/>
      <c r="J3" s="404"/>
      <c r="K3" s="404"/>
      <c r="L3" s="404"/>
      <c r="M3" s="404"/>
      <c r="N3" s="404"/>
      <c r="O3" s="404"/>
      <c r="P3" s="404"/>
      <c r="Q3" s="404"/>
      <c r="R3" s="403"/>
      <c r="S3" s="37" t="s">
        <v>7396</v>
      </c>
      <c r="T3" s="403"/>
      <c r="U3" s="403"/>
    </row>
    <row r="4" spans="1:29" ht="15" customHeight="1" thickBot="1">
      <c r="A4" s="403"/>
      <c r="B4" s="404"/>
      <c r="C4" s="404"/>
      <c r="D4" s="404"/>
      <c r="E4" s="404"/>
      <c r="F4" s="404"/>
      <c r="G4" s="404"/>
      <c r="H4" s="404"/>
      <c r="I4" s="404"/>
      <c r="J4" s="404"/>
      <c r="K4" s="404"/>
      <c r="L4" s="404"/>
      <c r="M4" s="404"/>
      <c r="N4" s="404"/>
      <c r="O4" s="404"/>
      <c r="P4" s="404"/>
      <c r="Q4" s="404"/>
      <c r="R4" s="403"/>
      <c r="S4" s="37" t="s">
        <v>7397</v>
      </c>
      <c r="T4" s="403"/>
      <c r="U4" s="403"/>
    </row>
    <row r="5" spans="1:29" ht="15.75" thickTop="1">
      <c r="A5" s="403"/>
      <c r="B5" s="404"/>
      <c r="C5" s="404"/>
      <c r="D5" s="515" t="s">
        <v>9196</v>
      </c>
      <c r="E5" s="516"/>
      <c r="F5" s="516"/>
      <c r="G5" s="516"/>
      <c r="H5" s="516"/>
      <c r="I5" s="516"/>
      <c r="J5" s="516"/>
      <c r="K5" s="516"/>
      <c r="L5" s="516"/>
      <c r="M5" s="516"/>
      <c r="N5" s="516"/>
      <c r="O5" s="517"/>
      <c r="P5" s="404"/>
      <c r="Q5" s="404"/>
      <c r="R5" s="403"/>
      <c r="T5" s="403"/>
      <c r="U5" s="403"/>
    </row>
    <row r="6" spans="1:29" ht="15" customHeight="1">
      <c r="A6" s="403"/>
      <c r="B6" s="404"/>
      <c r="C6" s="404"/>
      <c r="D6" s="518"/>
      <c r="E6" s="519"/>
      <c r="F6" s="519"/>
      <c r="G6" s="519"/>
      <c r="H6" s="519"/>
      <c r="I6" s="519"/>
      <c r="J6" s="519"/>
      <c r="K6" s="519"/>
      <c r="L6" s="519"/>
      <c r="M6" s="519"/>
      <c r="N6" s="519"/>
      <c r="O6" s="520"/>
      <c r="P6" s="404"/>
      <c r="Q6" s="404"/>
      <c r="R6" s="403"/>
      <c r="T6" s="403"/>
      <c r="U6" s="403"/>
    </row>
    <row r="7" spans="1:29" ht="15" customHeight="1">
      <c r="A7" s="403"/>
      <c r="B7" s="404"/>
      <c r="C7" s="404"/>
      <c r="D7" s="518"/>
      <c r="E7" s="519"/>
      <c r="F7" s="519"/>
      <c r="G7" s="519"/>
      <c r="H7" s="519"/>
      <c r="I7" s="519"/>
      <c r="J7" s="519"/>
      <c r="K7" s="519"/>
      <c r="L7" s="519"/>
      <c r="M7" s="519"/>
      <c r="N7" s="519"/>
      <c r="O7" s="520"/>
      <c r="P7" s="404"/>
      <c r="Q7" s="404"/>
      <c r="R7" s="403"/>
      <c r="S7" s="37" t="s">
        <v>7398</v>
      </c>
      <c r="T7" s="403"/>
      <c r="U7" s="403"/>
      <c r="AA7" s="513"/>
      <c r="AB7" s="513"/>
      <c r="AC7" s="513"/>
    </row>
    <row r="8" spans="1:29" ht="15" customHeight="1">
      <c r="A8" s="403"/>
      <c r="B8" s="404"/>
      <c r="C8" s="404"/>
      <c r="D8" s="518"/>
      <c r="E8" s="519"/>
      <c r="F8" s="519"/>
      <c r="G8" s="519"/>
      <c r="H8" s="519"/>
      <c r="I8" s="519"/>
      <c r="J8" s="519"/>
      <c r="K8" s="519"/>
      <c r="L8" s="519"/>
      <c r="M8" s="519"/>
      <c r="N8" s="519"/>
      <c r="O8" s="520"/>
      <c r="P8" s="404"/>
      <c r="Q8" s="404"/>
      <c r="R8" s="403"/>
      <c r="T8" s="403"/>
      <c r="U8" s="403"/>
      <c r="AA8" s="513"/>
      <c r="AB8" s="513"/>
      <c r="AC8" s="513"/>
    </row>
    <row r="9" spans="1:29" ht="15" customHeight="1">
      <c r="A9" s="403"/>
      <c r="B9" s="404"/>
      <c r="C9" s="404"/>
      <c r="D9" s="518"/>
      <c r="E9" s="519"/>
      <c r="F9" s="519"/>
      <c r="G9" s="519"/>
      <c r="H9" s="519"/>
      <c r="I9" s="519"/>
      <c r="J9" s="519"/>
      <c r="K9" s="519"/>
      <c r="L9" s="519"/>
      <c r="M9" s="519"/>
      <c r="N9" s="519"/>
      <c r="O9" s="520"/>
      <c r="P9" s="404"/>
      <c r="Q9" s="404"/>
      <c r="R9" s="403"/>
      <c r="T9" s="403"/>
      <c r="U9" s="403"/>
    </row>
    <row r="10" spans="1:29" ht="15" customHeight="1" thickBot="1">
      <c r="A10" s="403"/>
      <c r="B10" s="404"/>
      <c r="C10" s="404"/>
      <c r="D10" s="521"/>
      <c r="E10" s="522"/>
      <c r="F10" s="522"/>
      <c r="G10" s="522"/>
      <c r="H10" s="522"/>
      <c r="I10" s="522"/>
      <c r="J10" s="522"/>
      <c r="K10" s="522"/>
      <c r="L10" s="522"/>
      <c r="M10" s="522"/>
      <c r="N10" s="522"/>
      <c r="O10" s="523"/>
      <c r="P10" s="404"/>
      <c r="Q10" s="404"/>
      <c r="R10" s="403"/>
      <c r="S10" s="37" t="s">
        <v>7399</v>
      </c>
      <c r="T10" s="403"/>
      <c r="U10" s="403"/>
    </row>
    <row r="11" spans="1:29" ht="15" customHeight="1" thickTop="1">
      <c r="A11" s="403"/>
      <c r="B11" s="404"/>
      <c r="C11" s="404"/>
      <c r="D11" s="404"/>
      <c r="E11" s="404"/>
      <c r="F11" s="404"/>
      <c r="G11" s="404"/>
      <c r="H11" s="404"/>
      <c r="I11" s="404"/>
      <c r="J11" s="404"/>
      <c r="K11" s="404"/>
      <c r="L11" s="404"/>
      <c r="M11" s="404"/>
      <c r="N11" s="404"/>
      <c r="O11" s="404"/>
      <c r="P11" s="404"/>
      <c r="Q11" s="404"/>
      <c r="R11" s="403"/>
      <c r="S11" s="37" t="s">
        <v>7400</v>
      </c>
      <c r="T11" s="403"/>
      <c r="U11" s="403"/>
    </row>
    <row r="12" spans="1:29" ht="15" customHeight="1">
      <c r="A12" s="403"/>
      <c r="B12" s="404"/>
      <c r="C12" s="404"/>
      <c r="D12" s="404"/>
      <c r="E12" s="524" t="s">
        <v>9197</v>
      </c>
      <c r="F12" s="524"/>
      <c r="G12" s="524"/>
      <c r="H12" s="524"/>
      <c r="I12" s="524"/>
      <c r="J12" s="524"/>
      <c r="K12" s="524"/>
      <c r="L12" s="524"/>
      <c r="M12" s="524"/>
      <c r="N12" s="524"/>
      <c r="O12" s="404"/>
      <c r="P12" s="404"/>
      <c r="Q12" s="404"/>
      <c r="R12" s="403"/>
      <c r="T12" s="403"/>
      <c r="U12" s="403"/>
    </row>
    <row r="13" spans="1:29" ht="15" customHeight="1">
      <c r="A13" s="403"/>
      <c r="B13" s="404"/>
      <c r="C13" s="404"/>
      <c r="D13" s="404"/>
      <c r="E13" s="524"/>
      <c r="F13" s="524"/>
      <c r="G13" s="524"/>
      <c r="H13" s="524"/>
      <c r="I13" s="524"/>
      <c r="J13" s="524"/>
      <c r="K13" s="524"/>
      <c r="L13" s="524"/>
      <c r="M13" s="524"/>
      <c r="N13" s="524"/>
      <c r="O13" s="404"/>
      <c r="P13" s="404"/>
      <c r="Q13" s="404"/>
      <c r="R13" s="403"/>
      <c r="S13" s="403"/>
      <c r="T13" s="403"/>
      <c r="U13" s="403"/>
    </row>
    <row r="14" spans="1:29" ht="15" customHeight="1">
      <c r="A14" s="403"/>
      <c r="B14" s="404"/>
      <c r="C14" s="404"/>
      <c r="D14" s="404"/>
      <c r="E14" s="524"/>
      <c r="F14" s="524"/>
      <c r="G14" s="524"/>
      <c r="H14" s="524"/>
      <c r="I14" s="524"/>
      <c r="J14" s="524"/>
      <c r="K14" s="524"/>
      <c r="L14" s="524"/>
      <c r="M14" s="524"/>
      <c r="N14" s="524"/>
      <c r="O14" s="404"/>
      <c r="P14" s="404"/>
      <c r="Q14" s="404"/>
      <c r="R14" s="403"/>
      <c r="S14" s="405" t="s">
        <v>7401</v>
      </c>
      <c r="T14" s="403"/>
      <c r="U14" s="403"/>
    </row>
    <row r="15" spans="1:29" ht="15" customHeight="1">
      <c r="A15" s="403"/>
      <c r="B15" s="404"/>
      <c r="C15" s="404"/>
      <c r="D15" s="404"/>
      <c r="E15" s="524"/>
      <c r="F15" s="524"/>
      <c r="G15" s="524"/>
      <c r="H15" s="524"/>
      <c r="I15" s="524"/>
      <c r="J15" s="524"/>
      <c r="K15" s="524"/>
      <c r="L15" s="524"/>
      <c r="M15" s="524"/>
      <c r="N15" s="524"/>
      <c r="O15" s="404"/>
      <c r="P15" s="404"/>
      <c r="Q15" s="404"/>
      <c r="R15" s="403"/>
      <c r="T15" s="403"/>
      <c r="U15" s="403"/>
    </row>
    <row r="16" spans="1:29" ht="15" customHeight="1">
      <c r="A16" s="403"/>
      <c r="B16" s="404"/>
      <c r="C16" s="404"/>
      <c r="D16" s="404"/>
      <c r="E16" s="404"/>
      <c r="F16" s="404"/>
      <c r="G16" s="404"/>
      <c r="H16" s="404"/>
      <c r="I16" s="404"/>
      <c r="J16" s="404"/>
      <c r="K16" s="404"/>
      <c r="L16" s="404"/>
      <c r="M16" s="404"/>
      <c r="N16" s="404"/>
      <c r="O16" s="404"/>
      <c r="P16" s="404"/>
      <c r="Q16" s="404"/>
      <c r="R16" s="403"/>
      <c r="T16" s="403"/>
      <c r="U16" s="403"/>
    </row>
    <row r="17" spans="1:21" ht="15" customHeight="1">
      <c r="A17" s="403"/>
      <c r="B17" s="404"/>
      <c r="C17" s="404"/>
      <c r="D17" s="404"/>
      <c r="E17" s="404"/>
      <c r="F17" s="404"/>
      <c r="G17" s="404"/>
      <c r="H17" s="404"/>
      <c r="I17" s="404"/>
      <c r="J17" s="404"/>
      <c r="K17" s="404"/>
      <c r="L17" s="404"/>
      <c r="M17" s="404"/>
      <c r="N17" s="404"/>
      <c r="O17" s="404"/>
      <c r="P17" s="404"/>
      <c r="Q17" s="404"/>
      <c r="R17" s="403"/>
      <c r="T17" s="403"/>
      <c r="U17" s="403"/>
    </row>
    <row r="18" spans="1:21">
      <c r="A18" s="403"/>
      <c r="B18" s="403"/>
      <c r="C18" s="403"/>
      <c r="D18" s="403"/>
      <c r="E18" s="403"/>
      <c r="F18" s="403"/>
      <c r="G18" s="403"/>
      <c r="H18" s="403"/>
      <c r="I18" s="403"/>
      <c r="J18" s="403"/>
      <c r="K18" s="403"/>
      <c r="L18" s="403"/>
      <c r="M18" s="403"/>
      <c r="N18" s="403"/>
      <c r="O18" s="403"/>
      <c r="P18" s="403"/>
      <c r="Q18" s="403"/>
      <c r="R18" s="403"/>
      <c r="T18" s="403"/>
      <c r="U18" s="403"/>
    </row>
    <row r="19" spans="1:21" ht="15" customHeight="1">
      <c r="A19" s="403"/>
      <c r="B19" s="514" t="s">
        <v>7402</v>
      </c>
      <c r="C19" s="514"/>
      <c r="D19" s="514"/>
      <c r="E19" s="514"/>
      <c r="F19" s="514"/>
      <c r="G19" s="514"/>
      <c r="H19" s="514"/>
      <c r="I19" s="514"/>
      <c r="J19" s="514"/>
      <c r="K19" s="514"/>
      <c r="L19" s="514"/>
      <c r="M19" s="514"/>
      <c r="N19" s="514"/>
      <c r="O19" s="514"/>
      <c r="P19" s="514"/>
      <c r="Q19" s="514"/>
      <c r="R19" s="403"/>
      <c r="T19" s="403"/>
      <c r="U19" s="403"/>
    </row>
    <row r="20" spans="1:21" ht="15" customHeight="1">
      <c r="A20" s="403"/>
      <c r="B20" s="514"/>
      <c r="C20" s="514"/>
      <c r="D20" s="514"/>
      <c r="E20" s="514"/>
      <c r="F20" s="514"/>
      <c r="G20" s="514"/>
      <c r="H20" s="514"/>
      <c r="I20" s="514"/>
      <c r="J20" s="514"/>
      <c r="K20" s="514"/>
      <c r="L20" s="514"/>
      <c r="M20" s="514"/>
      <c r="N20" s="514"/>
      <c r="O20" s="514"/>
      <c r="P20" s="514"/>
      <c r="Q20" s="514"/>
      <c r="R20" s="403"/>
      <c r="S20" s="403"/>
      <c r="T20" s="403"/>
      <c r="U20" s="403"/>
    </row>
    <row r="21" spans="1:21" ht="15" customHeight="1">
      <c r="A21" s="403"/>
      <c r="B21" s="514"/>
      <c r="C21" s="514"/>
      <c r="D21" s="514"/>
      <c r="E21" s="514"/>
      <c r="F21" s="514"/>
      <c r="G21" s="514"/>
      <c r="H21" s="514"/>
      <c r="I21" s="514"/>
      <c r="J21" s="514"/>
      <c r="K21" s="514"/>
      <c r="L21" s="514"/>
      <c r="M21" s="514"/>
      <c r="N21" s="514"/>
      <c r="O21" s="514"/>
      <c r="P21" s="514"/>
      <c r="Q21" s="514"/>
      <c r="R21" s="403"/>
      <c r="S21" s="403"/>
      <c r="T21" s="403"/>
      <c r="U21" s="403"/>
    </row>
    <row r="22" spans="1:21" ht="15" customHeight="1">
      <c r="A22" s="403"/>
      <c r="B22" s="514"/>
      <c r="C22" s="514"/>
      <c r="D22" s="514"/>
      <c r="E22" s="514"/>
      <c r="F22" s="514"/>
      <c r="G22" s="514"/>
      <c r="H22" s="514"/>
      <c r="I22" s="514"/>
      <c r="J22" s="514"/>
      <c r="K22" s="514"/>
      <c r="L22" s="514"/>
      <c r="M22" s="514"/>
      <c r="N22" s="514"/>
      <c r="O22" s="514"/>
      <c r="P22" s="514"/>
      <c r="Q22" s="514"/>
      <c r="R22" s="403"/>
      <c r="S22" s="403"/>
      <c r="T22" s="403"/>
      <c r="U22" s="403"/>
    </row>
    <row r="23" spans="1:21" ht="15" customHeight="1">
      <c r="A23" s="403"/>
      <c r="B23" s="514"/>
      <c r="C23" s="514"/>
      <c r="D23" s="514"/>
      <c r="E23" s="514"/>
      <c r="F23" s="514"/>
      <c r="G23" s="514"/>
      <c r="H23" s="514"/>
      <c r="I23" s="514"/>
      <c r="J23" s="514"/>
      <c r="K23" s="514"/>
      <c r="L23" s="514"/>
      <c r="M23" s="514"/>
      <c r="N23" s="514"/>
      <c r="O23" s="514"/>
      <c r="P23" s="514"/>
      <c r="Q23" s="514"/>
      <c r="R23" s="403"/>
      <c r="S23" s="403"/>
      <c r="T23" s="403"/>
      <c r="U23" s="403"/>
    </row>
    <row r="24" spans="1:21" ht="15" customHeight="1">
      <c r="A24" s="403"/>
      <c r="B24" s="514"/>
      <c r="C24" s="514"/>
      <c r="D24" s="514"/>
      <c r="E24" s="514"/>
      <c r="F24" s="514"/>
      <c r="G24" s="514"/>
      <c r="H24" s="514"/>
      <c r="I24" s="514"/>
      <c r="J24" s="514"/>
      <c r="K24" s="514"/>
      <c r="L24" s="514"/>
      <c r="M24" s="514"/>
      <c r="N24" s="514"/>
      <c r="O24" s="514"/>
      <c r="P24" s="514"/>
      <c r="Q24" s="514"/>
      <c r="R24" s="403"/>
      <c r="S24" s="403"/>
      <c r="T24" s="403"/>
      <c r="U24" s="403"/>
    </row>
    <row r="25" spans="1:21" ht="15" customHeight="1">
      <c r="A25" s="403"/>
      <c r="B25" s="514"/>
      <c r="C25" s="514"/>
      <c r="D25" s="514"/>
      <c r="E25" s="514"/>
      <c r="F25" s="514"/>
      <c r="G25" s="514"/>
      <c r="H25" s="514"/>
      <c r="I25" s="514"/>
      <c r="J25" s="514"/>
      <c r="K25" s="514"/>
      <c r="L25" s="514"/>
      <c r="M25" s="514"/>
      <c r="N25" s="514"/>
      <c r="O25" s="514"/>
      <c r="P25" s="514"/>
      <c r="Q25" s="514"/>
      <c r="R25" s="403"/>
      <c r="S25" s="403"/>
      <c r="T25" s="403"/>
      <c r="U25" s="403"/>
    </row>
    <row r="26" spans="1:21" ht="15" customHeight="1">
      <c r="A26" s="403"/>
      <c r="B26" s="514"/>
      <c r="C26" s="514"/>
      <c r="D26" s="514"/>
      <c r="E26" s="514"/>
      <c r="F26" s="514"/>
      <c r="G26" s="514"/>
      <c r="H26" s="514"/>
      <c r="I26" s="514"/>
      <c r="J26" s="514"/>
      <c r="K26" s="514"/>
      <c r="L26" s="514"/>
      <c r="M26" s="514"/>
      <c r="N26" s="514"/>
      <c r="O26" s="514"/>
      <c r="P26" s="514"/>
      <c r="Q26" s="514"/>
      <c r="R26" s="403"/>
      <c r="S26" s="403"/>
      <c r="T26" s="403"/>
      <c r="U26" s="403"/>
    </row>
    <row r="27" spans="1:21">
      <c r="A27" s="403"/>
      <c r="B27" s="514"/>
      <c r="C27" s="514"/>
      <c r="D27" s="514"/>
      <c r="E27" s="514"/>
      <c r="F27" s="514"/>
      <c r="G27" s="514"/>
      <c r="H27" s="514"/>
      <c r="I27" s="514"/>
      <c r="J27" s="514"/>
      <c r="K27" s="514"/>
      <c r="L27" s="514"/>
      <c r="M27" s="514"/>
      <c r="N27" s="514"/>
      <c r="O27" s="514"/>
      <c r="P27" s="514"/>
      <c r="Q27" s="514"/>
      <c r="R27" s="403"/>
      <c r="S27" s="403"/>
      <c r="T27" s="403"/>
      <c r="U27" s="403"/>
    </row>
    <row r="28" spans="1:21">
      <c r="A28" s="403"/>
      <c r="B28" s="514"/>
      <c r="C28" s="514"/>
      <c r="D28" s="514"/>
      <c r="E28" s="514"/>
      <c r="F28" s="514"/>
      <c r="G28" s="514"/>
      <c r="H28" s="514"/>
      <c r="I28" s="514"/>
      <c r="J28" s="514"/>
      <c r="K28" s="514"/>
      <c r="L28" s="514"/>
      <c r="M28" s="514"/>
      <c r="N28" s="514"/>
      <c r="O28" s="514"/>
      <c r="P28" s="514"/>
      <c r="Q28" s="514"/>
      <c r="R28" s="403"/>
      <c r="S28" s="403"/>
      <c r="T28" s="403"/>
      <c r="U28" s="403"/>
    </row>
    <row r="29" spans="1:21">
      <c r="A29" s="403"/>
      <c r="B29" s="514"/>
      <c r="C29" s="514"/>
      <c r="D29" s="514"/>
      <c r="E29" s="514"/>
      <c r="F29" s="514"/>
      <c r="G29" s="514"/>
      <c r="H29" s="514"/>
      <c r="I29" s="514"/>
      <c r="J29" s="514"/>
      <c r="K29" s="514"/>
      <c r="L29" s="514"/>
      <c r="M29" s="514"/>
      <c r="N29" s="514"/>
      <c r="O29" s="514"/>
      <c r="P29" s="514"/>
      <c r="Q29" s="514"/>
      <c r="R29" s="403"/>
      <c r="S29" s="403"/>
      <c r="T29" s="403"/>
      <c r="U29" s="403"/>
    </row>
    <row r="30" spans="1:21">
      <c r="A30" s="403"/>
      <c r="B30" s="403"/>
      <c r="C30" s="403"/>
      <c r="D30" s="403"/>
      <c r="E30" s="403"/>
      <c r="F30" s="403"/>
      <c r="G30" s="403"/>
      <c r="H30" s="403"/>
      <c r="I30" s="403"/>
      <c r="J30" s="403"/>
      <c r="K30" s="403"/>
      <c r="L30" s="403"/>
      <c r="M30" s="403"/>
      <c r="N30" s="403"/>
      <c r="O30" s="403"/>
      <c r="P30" s="403"/>
      <c r="Q30" s="403"/>
      <c r="R30" s="403"/>
      <c r="S30" s="403"/>
      <c r="T30" s="403"/>
      <c r="U30" s="403"/>
    </row>
    <row r="31" spans="1:21">
      <c r="A31" s="403"/>
      <c r="B31" s="403"/>
      <c r="C31" s="403"/>
      <c r="D31" s="403"/>
      <c r="E31" s="403"/>
      <c r="F31" s="403"/>
      <c r="G31" s="403"/>
      <c r="H31" s="403"/>
      <c r="I31" s="403"/>
      <c r="J31" s="403"/>
      <c r="K31" s="403"/>
      <c r="L31" s="403"/>
      <c r="M31" s="512" t="s">
        <v>7403</v>
      </c>
      <c r="N31" s="512"/>
      <c r="O31" s="512"/>
      <c r="P31" s="512"/>
      <c r="Q31" s="512"/>
      <c r="R31" s="403"/>
      <c r="S31" s="403"/>
      <c r="T31" s="403"/>
      <c r="U31" s="403"/>
    </row>
    <row r="32" spans="1:21">
      <c r="A32" s="403"/>
      <c r="B32" s="403"/>
      <c r="C32" s="403"/>
      <c r="D32" s="403"/>
      <c r="E32" s="403"/>
      <c r="F32" s="403"/>
      <c r="G32" s="403"/>
      <c r="H32" s="403"/>
      <c r="I32" s="403"/>
      <c r="J32" s="403"/>
      <c r="K32" s="403"/>
      <c r="L32" s="403"/>
      <c r="M32" s="512"/>
      <c r="N32" s="512"/>
      <c r="O32" s="512"/>
      <c r="P32" s="512"/>
      <c r="Q32" s="512"/>
      <c r="R32" s="403"/>
      <c r="S32" s="403"/>
      <c r="T32" s="403"/>
      <c r="U32" s="403"/>
    </row>
    <row r="33" spans="1:21">
      <c r="A33" s="403"/>
      <c r="B33" s="403"/>
      <c r="C33" s="403"/>
      <c r="D33" s="403"/>
      <c r="E33" s="403"/>
      <c r="F33" s="403"/>
      <c r="G33" s="403"/>
      <c r="H33" s="403"/>
      <c r="I33" s="403"/>
      <c r="J33" s="403"/>
      <c r="K33" s="403"/>
      <c r="L33" s="403"/>
      <c r="M33" s="403"/>
      <c r="N33" s="403"/>
      <c r="O33" s="403"/>
      <c r="P33" s="403"/>
      <c r="Q33" s="403"/>
      <c r="R33" s="403"/>
      <c r="S33" s="403"/>
      <c r="T33" s="403"/>
      <c r="U33" s="403"/>
    </row>
    <row r="34" spans="1:21" hidden="1">
      <c r="A34" s="403"/>
      <c r="B34" s="403"/>
      <c r="C34" s="403"/>
      <c r="D34" s="403"/>
      <c r="E34" s="403"/>
      <c r="F34" s="403"/>
      <c r="G34" s="403"/>
      <c r="H34" s="403"/>
      <c r="I34" s="403"/>
      <c r="J34" s="403"/>
      <c r="K34" s="403"/>
      <c r="L34" s="403"/>
      <c r="M34" s="403"/>
      <c r="N34" s="403"/>
      <c r="O34" s="403"/>
      <c r="P34" s="403"/>
      <c r="Q34" s="403"/>
      <c r="R34" s="403"/>
      <c r="S34" s="403"/>
      <c r="T34" s="403"/>
      <c r="U34" s="403"/>
    </row>
    <row r="35" spans="1:21" hidden="1">
      <c r="A35" s="403"/>
      <c r="B35" s="403"/>
      <c r="C35" s="403"/>
      <c r="D35" s="403"/>
      <c r="E35" s="403"/>
      <c r="F35" s="403"/>
      <c r="G35" s="403"/>
      <c r="H35" s="403"/>
      <c r="I35" s="403"/>
      <c r="J35" s="403"/>
      <c r="K35" s="403"/>
      <c r="L35" s="403"/>
      <c r="M35" s="403"/>
      <c r="N35" s="403"/>
      <c r="O35" s="403"/>
      <c r="P35" s="403"/>
      <c r="Q35" s="403"/>
      <c r="R35" s="403"/>
      <c r="S35" s="403"/>
      <c r="T35" s="403"/>
      <c r="U35" s="403"/>
    </row>
    <row r="36" spans="1:21" hidden="1">
      <c r="A36" s="403"/>
      <c r="B36" s="403"/>
      <c r="C36" s="403"/>
      <c r="D36" s="403"/>
      <c r="E36" s="403"/>
      <c r="F36" s="403"/>
      <c r="G36" s="403"/>
      <c r="H36" s="403"/>
      <c r="I36" s="403"/>
      <c r="J36" s="403"/>
      <c r="K36" s="403"/>
      <c r="L36" s="403"/>
      <c r="M36" s="403"/>
      <c r="N36" s="403"/>
      <c r="O36" s="403"/>
      <c r="P36" s="403"/>
      <c r="Q36" s="403"/>
      <c r="R36" s="403"/>
      <c r="S36" s="403"/>
      <c r="T36" s="403"/>
      <c r="U36" s="403"/>
    </row>
    <row r="37" spans="1:21" hidden="1">
      <c r="A37" s="403"/>
      <c r="B37" s="403"/>
      <c r="C37" s="403"/>
      <c r="D37" s="403"/>
      <c r="E37" s="403"/>
      <c r="F37" s="403"/>
      <c r="G37" s="403"/>
      <c r="H37" s="403"/>
      <c r="I37" s="403"/>
      <c r="J37" s="403"/>
      <c r="K37" s="403"/>
      <c r="L37" s="403"/>
      <c r="M37" s="403"/>
      <c r="N37" s="403"/>
      <c r="O37" s="403"/>
      <c r="P37" s="403"/>
      <c r="Q37" s="403"/>
      <c r="R37" s="403"/>
      <c r="S37" s="403"/>
      <c r="T37" s="403"/>
      <c r="U37" s="403"/>
    </row>
    <row r="38" spans="1:21" hidden="1"/>
    <row r="39" spans="1:21" hidden="1"/>
    <row r="40" spans="1:21" hidden="1"/>
  </sheetData>
  <mergeCells count="6">
    <mergeCell ref="M31:Q32"/>
    <mergeCell ref="AA7:AC7"/>
    <mergeCell ref="AA8:AC8"/>
    <mergeCell ref="B19:Q29"/>
    <mergeCell ref="D5:O10"/>
    <mergeCell ref="E12:N15"/>
  </mergeCells>
  <hyperlinks>
    <hyperlink ref="D2:H4" r:id="rId1" display="Want to support? Pay what you want on DMSGUILD and leave review" xr:uid="{0B11C102-F3BA-40BB-B1E7-E464EC0DE392}"/>
    <hyperlink ref="M31:Q32" r:id="rId2" display="CYBORGS AND MAGES, UKRAINIAN RPG COMMUNITY" xr:uid="{60379EBA-E790-476D-BE8D-C43F999FA80F}"/>
    <hyperlink ref="C35" r:id="rId3" display="a.v.palikhov@outlook.com" xr:uid="{15BD7A65-6039-4656-B12F-5A7EA120CB6C}"/>
    <hyperlink ref="C46" r:id="rId4" display="a.v.palikhov@outlook.com" xr:uid="{28B00C9E-BBB9-4A33-8DA0-636F1A59FD29}"/>
    <hyperlink ref="L37" r:id="rId5" display="a.v.palikhov@outlook.com" xr:uid="{4BA196B3-F643-41BE-AB2C-D9EB8CAF0A0B}"/>
    <hyperlink ref="A8" location="'CALENDAR5'!A1" display="'CALENDAR5'!A1" xr:uid="{C554106C-2EAA-4F57-826D-5EF0A4521EDC}"/>
    <hyperlink ref="A7" location="'CALENDAR4'!A1" display="'CALENDAR4'!A1" xr:uid="{69BADEF8-9AD2-465A-A66D-0237C0E18FC2}"/>
    <hyperlink ref="A6" location="'CALENDAR3'!A1" display="'CALENDAR3'!A1" xr:uid="{4B5230BF-35BC-40E9-9602-8AEBA6E5DA1A}"/>
    <hyperlink ref="A5" location="'CALENDAR2'!A1" display="'CALENDAR2'!A1" xr:uid="{57F54540-3D1F-494F-BC13-EC1AC8DA7E30}"/>
    <hyperlink ref="A4" location="'CALENDAR1'!A1" display="'CALENDAR1'!A1" xr:uid="{693A77F9-DC7D-4E62-BAA9-1156BE03B43F}"/>
    <hyperlink ref="A9" location="'HOLIDAYS'!A1" display="'HOLIDAYS'!A1" xr:uid="{CF349B69-5BFC-4413-AC61-375D1F2B82F9}"/>
    <hyperlink ref="A10" location="'Wards'!A1" display="'Wards'!A1" xr:uid="{C6DBCED4-DBC3-420B-B91E-45B4F41D16C2}"/>
    <hyperlink ref="A11" location="'Buildings'!A1" display="'Buildings'!A1" xr:uid="{F5E5213F-4F3C-4F37-A7B5-B47DFE61F6B7}"/>
    <hyperlink ref="A12" location="'Nobles'!A1" display="'Nobles'!A1" xr:uid="{2744E405-78E5-4A2A-B005-A85C62A1A09C}"/>
    <hyperlink ref="A13" location="'Organizations'!A1" display="'Organizations'!A1" xr:uid="{234305FD-AF88-4557-B7B0-8807A5D59C79}"/>
    <hyperlink ref="A14" location="'Folk'!A1" display="'Folk'!A1" xr:uid="{D7DD8358-CCEB-43F8-AC7B-67D420CDB9C9}"/>
    <hyperlink ref="A15" location="'Armed Forces'!A1" display="'Armed Forces'!A1" xr:uid="{52524583-2D50-4703-87F3-D68B85E7F816}"/>
    <hyperlink ref="A16" location="'PRESS'!A1" display="'PRESS'!A1" xr:uid="{FD125A01-8312-47DB-BEAA-6B46A579E6D1}"/>
    <hyperlink ref="A17" location="'CODE'!A1" display="'CODE'!A1" xr:uid="{3AE4D7FA-DE1D-4852-8005-D964014C4DE6}"/>
    <hyperlink ref="A18" location="'WINES'!A1" display="'WINES'!A1" xr:uid="{26D26CC4-1FB4-4D79-A8EF-BE436142349F}"/>
    <hyperlink ref="A20" location="'ENCOUNTERS'!A1" display="'ENCOUNTERS'!A1" xr:uid="{32FBD64B-6407-4C01-B65E-AC86F0E7D8F7}"/>
    <hyperlink ref="A21" location="'LANGUAGES'!A1" display="'LANGUAGES'!A1" xr:uid="{B5E1048F-65FB-4864-8E1D-558ADE89A14C}"/>
    <hyperlink ref="A19" location="'COSTS'!A1" display="'COSTS'!A1" xr:uid="{1005C8D0-CF9B-4646-8C23-EF3D4BFEE5E8}"/>
    <hyperlink ref="A3" location="'OTHER_PRODUCTS'!A1" display="'OTHER_PRODUCTS'!A1" xr:uid="{0DB01973-F9B4-42E1-9E29-7A4D800514B6}"/>
    <hyperlink ref="A2" location="'COVER_TOC'!A1" display="'COVER_TOC'!A1" xr:uid="{C873596C-0A94-45A3-8FE5-67B188A22161}"/>
    <hyperlink ref="A22" location="'COINAGE'!A1" display="'COINAGE'!A1" xr:uid="{8DD8F1C5-A33C-4A73-BFA8-D4E648D68637}"/>
    <hyperlink ref="A23" location="'AURORA'!A1" display="'AURORA'!A1" xr:uid="{71856E42-725D-4899-9775-45D3FB238695}"/>
    <hyperlink ref="A24" location="'DRUGS'!A1" display="'DRUGS'!A1" xr:uid="{8261D8D4-EBF5-403E-AA47-6C96DD1BC9F8}"/>
  </hyperlinks>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FD3BF-EEFF-4DE8-91B5-B5C619B1A9B2}">
  <sheetPr>
    <tabColor theme="1"/>
  </sheetPr>
  <dimension ref="A2:Y219"/>
  <sheetViews>
    <sheetView topLeftCell="E1" zoomScaleNormal="100" workbookViewId="0">
      <selection activeCell="H15" sqref="H15"/>
    </sheetView>
  </sheetViews>
  <sheetFormatPr defaultRowHeight="16.5"/>
  <cols>
    <col min="2" max="2" width="9.5" customWidth="1"/>
    <col min="5" max="5" width="18.625" customWidth="1"/>
    <col min="6" max="7" width="12" customWidth="1"/>
    <col min="8" max="8" width="17.75" customWidth="1"/>
    <col min="9" max="9" width="19.25" customWidth="1"/>
    <col min="10" max="10" width="13.5" customWidth="1"/>
    <col min="11" max="11" width="11.125" customWidth="1"/>
    <col min="12" max="14" width="9" style="429"/>
    <col min="15" max="15" width="34.25" customWidth="1"/>
    <col min="16" max="16" width="20.625" customWidth="1"/>
    <col min="17" max="17" width="18.125" customWidth="1"/>
    <col min="18" max="18" width="26" customWidth="1"/>
    <col min="19" max="20" width="12" customWidth="1"/>
    <col min="21" max="21" width="22.375" customWidth="1"/>
  </cols>
  <sheetData>
    <row r="2" spans="1:21">
      <c r="S2" s="429" t="s">
        <v>9910</v>
      </c>
    </row>
    <row r="3" spans="1:21">
      <c r="A3" t="s">
        <v>8072</v>
      </c>
      <c r="B3" t="s">
        <v>8073</v>
      </c>
      <c r="D3" t="s">
        <v>7424</v>
      </c>
      <c r="E3" t="s">
        <v>7491</v>
      </c>
      <c r="F3" t="s">
        <v>7460</v>
      </c>
      <c r="H3" t="s">
        <v>7475</v>
      </c>
      <c r="J3" s="525" t="str">
        <f ca="1">SUBSTITUTE(K5&amp;M5&amp;O5,"-","")</f>
        <v>Rejenal</v>
      </c>
      <c r="K3" s="525"/>
      <c r="L3" s="525"/>
      <c r="M3" s="430"/>
      <c r="N3" s="430"/>
      <c r="O3" s="430"/>
    </row>
    <row r="4" spans="1:21">
      <c r="A4" t="s">
        <v>8074</v>
      </c>
      <c r="B4">
        <v>10</v>
      </c>
      <c r="D4" t="s">
        <v>7493</v>
      </c>
      <c r="E4" t="s">
        <v>8696</v>
      </c>
      <c r="F4" s="429" t="s">
        <v>1215</v>
      </c>
      <c r="G4" s="429" t="s">
        <v>1216</v>
      </c>
      <c r="H4" s="429" t="s">
        <v>1215</v>
      </c>
      <c r="I4" s="429" t="s">
        <v>1216</v>
      </c>
      <c r="J4" s="525"/>
      <c r="K4" s="525"/>
      <c r="L4" s="525"/>
      <c r="M4" s="430"/>
      <c r="N4" s="430"/>
      <c r="O4" s="430"/>
    </row>
    <row r="5" spans="1:21">
      <c r="A5" t="s">
        <v>8075</v>
      </c>
      <c r="B5">
        <v>20</v>
      </c>
      <c r="D5" t="s">
        <v>7496</v>
      </c>
      <c r="E5" t="s">
        <v>8697</v>
      </c>
      <c r="F5" t="s">
        <v>7465</v>
      </c>
      <c r="G5" t="s">
        <v>8701</v>
      </c>
      <c r="H5" t="s">
        <v>7478</v>
      </c>
      <c r="I5" t="s">
        <v>7479</v>
      </c>
      <c r="K5" t="str" cm="1">
        <f t="array" aca="1" ref="K5" ca="1">INDEX(K7:K26,RANDBETWEEN(1,20),1)</f>
        <v>Re</v>
      </c>
      <c r="M5" s="429" t="str" cm="1">
        <f t="array" aca="1" ref="M5" ca="1">INDEX(M7:M26,RANDBETWEEN(1,20),1)</f>
        <v>jen</v>
      </c>
      <c r="O5" s="429" t="str" cm="1">
        <f t="array" aca="1" ref="O5" ca="1">INDEX(O7:O26,RANDBETWEEN(1,20),1)</f>
        <v>al</v>
      </c>
    </row>
    <row r="6" spans="1:21">
      <c r="A6" t="s">
        <v>8076</v>
      </c>
      <c r="B6">
        <v>40</v>
      </c>
      <c r="D6" t="s">
        <v>7499</v>
      </c>
      <c r="E6" t="s">
        <v>8698</v>
      </c>
      <c r="F6" t="s">
        <v>7468</v>
      </c>
      <c r="G6" t="s">
        <v>8699</v>
      </c>
      <c r="H6" t="s">
        <v>7481</v>
      </c>
      <c r="I6" t="s">
        <v>7482</v>
      </c>
      <c r="J6" t="s">
        <v>2086</v>
      </c>
      <c r="K6" t="s">
        <v>8703</v>
      </c>
      <c r="L6" t="s">
        <v>2086</v>
      </c>
      <c r="M6" t="s">
        <v>8704</v>
      </c>
      <c r="N6" t="s">
        <v>2086</v>
      </c>
      <c r="O6" t="s">
        <v>8725</v>
      </c>
      <c r="P6" t="s">
        <v>8726</v>
      </c>
    </row>
    <row r="7" spans="1:21">
      <c r="A7" t="s">
        <v>8077</v>
      </c>
      <c r="B7">
        <v>40</v>
      </c>
      <c r="D7" t="s">
        <v>7502</v>
      </c>
      <c r="E7" t="s">
        <v>8699</v>
      </c>
      <c r="F7" t="s">
        <v>7471</v>
      </c>
      <c r="G7" t="s">
        <v>8702</v>
      </c>
      <c r="H7" t="s">
        <v>7484</v>
      </c>
      <c r="I7" t="s">
        <v>7485</v>
      </c>
      <c r="J7">
        <v>1</v>
      </c>
      <c r="K7" t="s">
        <v>1280</v>
      </c>
      <c r="L7">
        <v>1</v>
      </c>
      <c r="M7" t="s">
        <v>8705</v>
      </c>
      <c r="N7">
        <v>1</v>
      </c>
      <c r="O7" t="s">
        <v>1280</v>
      </c>
      <c r="P7" t="s">
        <v>1219</v>
      </c>
      <c r="Q7" t="s">
        <v>2061</v>
      </c>
    </row>
    <row r="8" spans="1:21">
      <c r="A8" t="s">
        <v>8078</v>
      </c>
      <c r="B8">
        <v>90</v>
      </c>
      <c r="D8" t="s">
        <v>2716</v>
      </c>
      <c r="E8" t="s">
        <v>8700</v>
      </c>
      <c r="H8" t="s">
        <v>7487</v>
      </c>
      <c r="I8" t="s">
        <v>7488</v>
      </c>
      <c r="J8">
        <v>2</v>
      </c>
      <c r="K8" t="s">
        <v>1280</v>
      </c>
      <c r="L8">
        <v>2</v>
      </c>
      <c r="M8" t="s">
        <v>8706</v>
      </c>
      <c r="N8">
        <v>2</v>
      </c>
      <c r="O8" t="s">
        <v>8599</v>
      </c>
      <c r="P8">
        <v>1</v>
      </c>
      <c r="Q8" t="s">
        <v>8727</v>
      </c>
    </row>
    <row r="9" spans="1:21">
      <c r="A9" t="s">
        <v>8079</v>
      </c>
      <c r="B9">
        <v>90</v>
      </c>
      <c r="J9">
        <v>3</v>
      </c>
      <c r="K9" t="s">
        <v>1280</v>
      </c>
      <c r="L9">
        <v>3</v>
      </c>
      <c r="M9" t="s">
        <v>8707</v>
      </c>
      <c r="N9">
        <v>3</v>
      </c>
      <c r="O9" t="s">
        <v>10480</v>
      </c>
      <c r="P9">
        <v>2</v>
      </c>
      <c r="Q9" t="s">
        <v>8728</v>
      </c>
    </row>
    <row r="10" spans="1:21">
      <c r="A10" t="s">
        <v>8080</v>
      </c>
      <c r="B10">
        <v>90</v>
      </c>
      <c r="J10">
        <v>4</v>
      </c>
      <c r="K10" t="s">
        <v>1280</v>
      </c>
      <c r="L10">
        <v>4</v>
      </c>
      <c r="M10" t="s">
        <v>8708</v>
      </c>
      <c r="N10">
        <v>4</v>
      </c>
      <c r="O10" t="s">
        <v>10481</v>
      </c>
      <c r="P10">
        <v>3</v>
      </c>
      <c r="Q10" t="s">
        <v>8729</v>
      </c>
    </row>
    <row r="11" spans="1:21">
      <c r="A11" t="s">
        <v>120</v>
      </c>
      <c r="B11">
        <v>210</v>
      </c>
      <c r="J11">
        <v>5</v>
      </c>
      <c r="K11" t="s">
        <v>2820</v>
      </c>
      <c r="L11">
        <v>5</v>
      </c>
      <c r="M11" t="s">
        <v>8709</v>
      </c>
      <c r="N11">
        <v>5</v>
      </c>
      <c r="O11" t="s">
        <v>10482</v>
      </c>
      <c r="P11">
        <v>4</v>
      </c>
      <c r="Q11" t="s">
        <v>8730</v>
      </c>
    </row>
    <row r="12" spans="1:21">
      <c r="A12" t="s">
        <v>8081</v>
      </c>
      <c r="B12">
        <v>450</v>
      </c>
      <c r="J12">
        <v>6</v>
      </c>
      <c r="K12" t="s">
        <v>10483</v>
      </c>
      <c r="L12">
        <v>6</v>
      </c>
      <c r="M12" t="s">
        <v>8710</v>
      </c>
      <c r="N12">
        <v>6</v>
      </c>
      <c r="O12" t="s">
        <v>10484</v>
      </c>
      <c r="P12">
        <v>5</v>
      </c>
      <c r="Q12" t="s">
        <v>6484</v>
      </c>
    </row>
    <row r="13" spans="1:21">
      <c r="A13" t="s">
        <v>8082</v>
      </c>
      <c r="B13">
        <v>1000</v>
      </c>
      <c r="J13">
        <v>7</v>
      </c>
      <c r="K13" t="s">
        <v>10485</v>
      </c>
      <c r="L13">
        <v>7</v>
      </c>
      <c r="M13" t="s">
        <v>8711</v>
      </c>
      <c r="N13">
        <v>7</v>
      </c>
      <c r="O13" t="s">
        <v>10486</v>
      </c>
      <c r="P13">
        <v>6</v>
      </c>
      <c r="Q13" t="s">
        <v>8731</v>
      </c>
    </row>
    <row r="14" spans="1:21">
      <c r="A14" t="s">
        <v>8083</v>
      </c>
      <c r="B14">
        <v>3000</v>
      </c>
      <c r="J14">
        <v>8</v>
      </c>
      <c r="K14" t="s">
        <v>10487</v>
      </c>
      <c r="L14">
        <v>8</v>
      </c>
      <c r="M14" t="s">
        <v>8712</v>
      </c>
      <c r="N14">
        <v>8</v>
      </c>
      <c r="O14" t="s">
        <v>10488</v>
      </c>
      <c r="P14">
        <v>7</v>
      </c>
      <c r="Q14" t="s">
        <v>8732</v>
      </c>
      <c r="T14" s="429" t="s">
        <v>5435</v>
      </c>
      <c r="U14" s="429" t="s">
        <v>9874</v>
      </c>
    </row>
    <row r="15" spans="1:21">
      <c r="A15" t="s">
        <v>8084</v>
      </c>
      <c r="B15">
        <v>30000</v>
      </c>
      <c r="J15">
        <v>9</v>
      </c>
      <c r="K15" t="s">
        <v>10489</v>
      </c>
      <c r="L15">
        <v>9</v>
      </c>
      <c r="M15" t="s">
        <v>8713</v>
      </c>
      <c r="N15">
        <v>9</v>
      </c>
      <c r="O15" t="s">
        <v>10490</v>
      </c>
      <c r="P15">
        <v>8</v>
      </c>
      <c r="Q15" t="s">
        <v>8733</v>
      </c>
      <c r="T15" s="429" t="s">
        <v>9875</v>
      </c>
      <c r="U15" s="429">
        <v>20</v>
      </c>
    </row>
    <row r="16" spans="1:21">
      <c r="J16">
        <v>10</v>
      </c>
      <c r="K16" t="s">
        <v>10491</v>
      </c>
      <c r="L16">
        <v>10</v>
      </c>
      <c r="M16" t="s">
        <v>8714</v>
      </c>
      <c r="N16">
        <v>10</v>
      </c>
      <c r="O16" t="s">
        <v>10492</v>
      </c>
      <c r="P16">
        <v>9</v>
      </c>
      <c r="Q16" t="s">
        <v>8734</v>
      </c>
      <c r="T16" s="429" t="s">
        <v>9876</v>
      </c>
      <c r="U16" s="429" t="s">
        <v>9877</v>
      </c>
    </row>
    <row r="17" spans="2:21">
      <c r="J17">
        <v>11</v>
      </c>
      <c r="K17" t="s">
        <v>10493</v>
      </c>
      <c r="L17">
        <v>11</v>
      </c>
      <c r="M17" t="s">
        <v>8715</v>
      </c>
      <c r="N17">
        <v>11</v>
      </c>
      <c r="O17" t="s">
        <v>10494</v>
      </c>
      <c r="P17">
        <v>10</v>
      </c>
      <c r="Q17" t="s">
        <v>8735</v>
      </c>
      <c r="T17" s="429" t="s">
        <v>9878</v>
      </c>
      <c r="U17" s="429" t="s">
        <v>9877</v>
      </c>
    </row>
    <row r="18" spans="2:21">
      <c r="J18">
        <v>12</v>
      </c>
      <c r="K18" t="s">
        <v>10495</v>
      </c>
      <c r="L18">
        <v>12</v>
      </c>
      <c r="M18" t="s">
        <v>8716</v>
      </c>
      <c r="N18">
        <v>12</v>
      </c>
      <c r="O18" t="s">
        <v>10496</v>
      </c>
      <c r="P18">
        <v>11</v>
      </c>
      <c r="Q18" t="s">
        <v>8736</v>
      </c>
    </row>
    <row r="19" spans="2:21">
      <c r="J19">
        <v>13</v>
      </c>
      <c r="K19" t="s">
        <v>10497</v>
      </c>
      <c r="L19">
        <v>13</v>
      </c>
      <c r="M19" t="s">
        <v>8717</v>
      </c>
      <c r="N19">
        <v>13</v>
      </c>
      <c r="O19" t="s">
        <v>10498</v>
      </c>
      <c r="P19">
        <v>12</v>
      </c>
      <c r="Q19" t="s">
        <v>6188</v>
      </c>
      <c r="T19" s="429" t="s">
        <v>9879</v>
      </c>
      <c r="U19" s="429" t="s">
        <v>9880</v>
      </c>
    </row>
    <row r="20" spans="2:21">
      <c r="J20">
        <v>14</v>
      </c>
      <c r="K20" t="s">
        <v>10499</v>
      </c>
      <c r="L20">
        <v>14</v>
      </c>
      <c r="M20" t="s">
        <v>8718</v>
      </c>
      <c r="N20">
        <v>14</v>
      </c>
      <c r="O20" t="s">
        <v>10500</v>
      </c>
      <c r="T20" s="429" t="s">
        <v>2923</v>
      </c>
      <c r="U20" s="429">
        <v>20</v>
      </c>
    </row>
    <row r="21" spans="2:21">
      <c r="J21">
        <v>15</v>
      </c>
      <c r="K21" t="s">
        <v>10501</v>
      </c>
      <c r="L21">
        <v>15</v>
      </c>
      <c r="M21" t="s">
        <v>8719</v>
      </c>
      <c r="N21">
        <v>15</v>
      </c>
      <c r="O21" t="s">
        <v>10502</v>
      </c>
      <c r="T21" s="429" t="s">
        <v>9881</v>
      </c>
      <c r="U21" s="429">
        <v>10</v>
      </c>
    </row>
    <row r="22" spans="2:21">
      <c r="J22">
        <v>16</v>
      </c>
      <c r="K22" t="s">
        <v>10503</v>
      </c>
      <c r="L22">
        <v>16</v>
      </c>
      <c r="M22" t="s">
        <v>8720</v>
      </c>
      <c r="N22">
        <v>16</v>
      </c>
      <c r="O22" t="s">
        <v>10504</v>
      </c>
      <c r="T22" s="429" t="s">
        <v>2924</v>
      </c>
      <c r="U22" s="429">
        <v>5</v>
      </c>
    </row>
    <row r="23" spans="2:21">
      <c r="J23">
        <v>17</v>
      </c>
      <c r="K23" t="s">
        <v>10505</v>
      </c>
      <c r="L23">
        <v>17</v>
      </c>
      <c r="M23" t="s">
        <v>8721</v>
      </c>
      <c r="N23">
        <v>17</v>
      </c>
      <c r="O23" t="s">
        <v>10506</v>
      </c>
    </row>
    <row r="24" spans="2:21">
      <c r="J24">
        <v>18</v>
      </c>
      <c r="K24" t="s">
        <v>10507</v>
      </c>
      <c r="L24">
        <v>18</v>
      </c>
      <c r="M24" t="s">
        <v>8722</v>
      </c>
      <c r="N24">
        <v>18</v>
      </c>
      <c r="O24" t="s">
        <v>10508</v>
      </c>
      <c r="P24" t="s">
        <v>8759</v>
      </c>
      <c r="T24" s="429" t="s">
        <v>7424</v>
      </c>
      <c r="U24" s="429" t="s">
        <v>7491</v>
      </c>
    </row>
    <row r="25" spans="2:21">
      <c r="J25">
        <v>19</v>
      </c>
      <c r="K25" t="s">
        <v>10509</v>
      </c>
      <c r="L25">
        <v>19</v>
      </c>
      <c r="M25" t="s">
        <v>8723</v>
      </c>
      <c r="N25">
        <v>19</v>
      </c>
      <c r="O25" t="s">
        <v>10510</v>
      </c>
      <c r="P25" t="s">
        <v>1217</v>
      </c>
      <c r="Q25" t="s">
        <v>8760</v>
      </c>
      <c r="T25" s="429" t="s">
        <v>7493</v>
      </c>
      <c r="U25" s="429" t="s">
        <v>9882</v>
      </c>
    </row>
    <row r="26" spans="2:21">
      <c r="J26">
        <v>20</v>
      </c>
      <c r="K26" t="s">
        <v>10511</v>
      </c>
      <c r="L26">
        <v>20</v>
      </c>
      <c r="M26" t="s">
        <v>8724</v>
      </c>
      <c r="N26">
        <v>20</v>
      </c>
      <c r="O26" t="s">
        <v>10512</v>
      </c>
      <c r="P26">
        <v>1</v>
      </c>
      <c r="Q26" t="s">
        <v>8761</v>
      </c>
      <c r="T26" s="429" t="s">
        <v>7496</v>
      </c>
      <c r="U26" s="429" t="s">
        <v>9883</v>
      </c>
    </row>
    <row r="27" spans="2:21">
      <c r="B27" t="s">
        <v>8737</v>
      </c>
      <c r="P27">
        <v>2</v>
      </c>
      <c r="Q27" t="s">
        <v>8762</v>
      </c>
      <c r="T27" s="429" t="s">
        <v>7499</v>
      </c>
      <c r="U27" s="429" t="s">
        <v>9884</v>
      </c>
    </row>
    <row r="28" spans="2:21">
      <c r="B28" t="s">
        <v>2086</v>
      </c>
      <c r="C28" t="s">
        <v>8738</v>
      </c>
      <c r="P28">
        <v>3</v>
      </c>
      <c r="Q28" t="s">
        <v>8763</v>
      </c>
      <c r="T28" s="429" t="s">
        <v>7502</v>
      </c>
      <c r="U28" s="429" t="s">
        <v>9885</v>
      </c>
    </row>
    <row r="29" spans="2:21">
      <c r="B29">
        <v>1</v>
      </c>
      <c r="C29" t="s">
        <v>8739</v>
      </c>
      <c r="P29">
        <v>4</v>
      </c>
      <c r="Q29" t="s">
        <v>8764</v>
      </c>
      <c r="T29" s="429" t="s">
        <v>2716</v>
      </c>
      <c r="U29" s="429" t="s">
        <v>9886</v>
      </c>
    </row>
    <row r="30" spans="2:21">
      <c r="B30">
        <v>2</v>
      </c>
      <c r="C30" t="s">
        <v>8740</v>
      </c>
      <c r="P30">
        <v>5</v>
      </c>
      <c r="Q30" t="s">
        <v>8765</v>
      </c>
      <c r="T30" s="429" t="s">
        <v>7460</v>
      </c>
      <c r="U30" s="429"/>
    </row>
    <row r="31" spans="2:21">
      <c r="B31">
        <v>3</v>
      </c>
      <c r="C31" t="s">
        <v>8741</v>
      </c>
      <c r="P31">
        <v>6</v>
      </c>
      <c r="Q31" t="s">
        <v>8766</v>
      </c>
      <c r="T31" s="429" t="s">
        <v>7465</v>
      </c>
      <c r="U31" s="429" t="s">
        <v>9887</v>
      </c>
    </row>
    <row r="32" spans="2:21">
      <c r="B32">
        <v>4</v>
      </c>
      <c r="C32" t="s">
        <v>8742</v>
      </c>
      <c r="P32">
        <v>7</v>
      </c>
      <c r="Q32" t="s">
        <v>8767</v>
      </c>
      <c r="T32" s="429" t="s">
        <v>7468</v>
      </c>
      <c r="U32" s="429" t="s">
        <v>9885</v>
      </c>
    </row>
    <row r="33" spans="2:22">
      <c r="B33">
        <v>5</v>
      </c>
      <c r="C33" t="s">
        <v>8743</v>
      </c>
      <c r="P33">
        <v>8</v>
      </c>
      <c r="Q33" t="s">
        <v>8768</v>
      </c>
      <c r="T33" s="429" t="s">
        <v>7471</v>
      </c>
      <c r="U33" s="429" t="s">
        <v>9888</v>
      </c>
    </row>
    <row r="34" spans="2:22">
      <c r="B34">
        <v>6</v>
      </c>
      <c r="C34" t="s">
        <v>8744</v>
      </c>
      <c r="P34">
        <v>9</v>
      </c>
      <c r="Q34" t="s">
        <v>8769</v>
      </c>
      <c r="T34" s="429" t="s">
        <v>7475</v>
      </c>
      <c r="U34" s="429"/>
    </row>
    <row r="35" spans="2:22">
      <c r="B35">
        <v>7</v>
      </c>
      <c r="C35" t="s">
        <v>8745</v>
      </c>
      <c r="P35">
        <v>10</v>
      </c>
      <c r="Q35" t="s">
        <v>8770</v>
      </c>
      <c r="T35" s="429" t="s">
        <v>7478</v>
      </c>
      <c r="U35" s="429" t="s">
        <v>7479</v>
      </c>
    </row>
    <row r="36" spans="2:22">
      <c r="B36">
        <v>8</v>
      </c>
      <c r="C36" t="s">
        <v>8746</v>
      </c>
      <c r="T36" s="429" t="s">
        <v>7481</v>
      </c>
      <c r="U36" s="429" t="s">
        <v>7482</v>
      </c>
    </row>
    <row r="37" spans="2:22">
      <c r="B37">
        <v>9</v>
      </c>
      <c r="C37" t="s">
        <v>8747</v>
      </c>
      <c r="T37" s="429" t="s">
        <v>7484</v>
      </c>
      <c r="U37" s="429" t="s">
        <v>7485</v>
      </c>
    </row>
    <row r="38" spans="2:22">
      <c r="B38">
        <v>10</v>
      </c>
      <c r="C38" t="s">
        <v>8748</v>
      </c>
      <c r="T38" s="429" t="s">
        <v>7487</v>
      </c>
      <c r="U38" s="429" t="s">
        <v>7488</v>
      </c>
    </row>
    <row r="39" spans="2:22">
      <c r="B39">
        <v>11</v>
      </c>
      <c r="C39" t="s">
        <v>8749</v>
      </c>
    </row>
    <row r="40" spans="2:22">
      <c r="B40">
        <v>12</v>
      </c>
      <c r="C40" t="s">
        <v>8750</v>
      </c>
    </row>
    <row r="41" spans="2:22">
      <c r="B41">
        <v>13</v>
      </c>
      <c r="C41" t="s">
        <v>8751</v>
      </c>
    </row>
    <row r="42" spans="2:22">
      <c r="B42">
        <v>14</v>
      </c>
      <c r="C42" t="s">
        <v>8752</v>
      </c>
    </row>
    <row r="43" spans="2:22">
      <c r="B43">
        <v>15</v>
      </c>
      <c r="C43" t="s">
        <v>8753</v>
      </c>
    </row>
    <row r="44" spans="2:22">
      <c r="B44">
        <v>16</v>
      </c>
      <c r="C44" t="s">
        <v>8754</v>
      </c>
    </row>
    <row r="45" spans="2:22">
      <c r="B45">
        <v>17</v>
      </c>
      <c r="C45" t="s">
        <v>8755</v>
      </c>
    </row>
    <row r="46" spans="2:22">
      <c r="B46">
        <v>18</v>
      </c>
      <c r="C46" t="s">
        <v>8756</v>
      </c>
    </row>
    <row r="47" spans="2:22" ht="17.25">
      <c r="B47">
        <v>19</v>
      </c>
      <c r="C47" t="s">
        <v>8757</v>
      </c>
      <c r="R47" s="466" t="s">
        <v>9889</v>
      </c>
      <c r="T47" s="467"/>
      <c r="U47" s="467"/>
      <c r="V47" s="467"/>
    </row>
    <row r="48" spans="2:22" ht="18" thickBot="1">
      <c r="B48">
        <v>20</v>
      </c>
      <c r="C48" t="s">
        <v>8758</v>
      </c>
      <c r="R48" s="463" t="s">
        <v>9890</v>
      </c>
      <c r="T48" s="472" t="s">
        <v>2667</v>
      </c>
      <c r="U48" s="473" t="s">
        <v>2666</v>
      </c>
      <c r="V48" s="473" t="s">
        <v>2665</v>
      </c>
    </row>
    <row r="49" spans="2:22" ht="69.75" thickBot="1">
      <c r="R49" s="463" t="s">
        <v>9891</v>
      </c>
      <c r="T49" s="470" t="s">
        <v>2670</v>
      </c>
      <c r="U49" s="468" t="s">
        <v>9902</v>
      </c>
      <c r="V49" s="468" t="s">
        <v>2669</v>
      </c>
    </row>
    <row r="50" spans="2:22" ht="18" thickBot="1">
      <c r="R50" s="463" t="s">
        <v>9892</v>
      </c>
      <c r="T50" s="471" t="s">
        <v>2654</v>
      </c>
      <c r="U50" s="469" t="s">
        <v>9902</v>
      </c>
      <c r="V50" s="469"/>
    </row>
    <row r="51" spans="2:22" ht="52.5" thickBot="1">
      <c r="R51" s="463" t="s">
        <v>9893</v>
      </c>
      <c r="T51" s="470" t="s">
        <v>2651</v>
      </c>
      <c r="U51" s="468" t="s">
        <v>9903</v>
      </c>
      <c r="V51" s="468" t="s">
        <v>2655</v>
      </c>
    </row>
    <row r="52" spans="2:22" ht="35.25" thickBot="1">
      <c r="R52" s="463" t="s">
        <v>9894</v>
      </c>
      <c r="T52" s="471" t="s">
        <v>2648</v>
      </c>
      <c r="U52" s="469" t="s">
        <v>2647</v>
      </c>
      <c r="V52" s="469"/>
    </row>
    <row r="53" spans="2:22" ht="18" thickBot="1">
      <c r="R53" s="466" t="s">
        <v>9895</v>
      </c>
      <c r="T53" s="470" t="s">
        <v>2644</v>
      </c>
      <c r="U53" s="468" t="s">
        <v>9902</v>
      </c>
      <c r="V53" s="468"/>
    </row>
    <row r="54" spans="2:22" ht="52.5" thickBot="1">
      <c r="B54" t="s">
        <v>7937</v>
      </c>
      <c r="C54" t="s">
        <v>7938</v>
      </c>
      <c r="R54" s="463" t="s">
        <v>9896</v>
      </c>
      <c r="T54" s="471" t="s">
        <v>9904</v>
      </c>
      <c r="U54" s="469" t="s">
        <v>9905</v>
      </c>
      <c r="V54" s="469" t="s">
        <v>9906</v>
      </c>
    </row>
    <row r="55" spans="2:22" ht="35.25" thickBot="1">
      <c r="B55" t="s">
        <v>7939</v>
      </c>
      <c r="C55" t="s">
        <v>7940</v>
      </c>
      <c r="R55" s="463" t="s">
        <v>9897</v>
      </c>
      <c r="T55" s="470" t="s">
        <v>9907</v>
      </c>
      <c r="U55" s="468" t="s">
        <v>2647</v>
      </c>
      <c r="V55" s="468"/>
    </row>
    <row r="56" spans="2:22" ht="18" thickBot="1">
      <c r="B56" t="s">
        <v>7941</v>
      </c>
      <c r="C56" t="s">
        <v>7942</v>
      </c>
      <c r="R56" s="466" t="s">
        <v>2713</v>
      </c>
      <c r="T56" s="471" t="s">
        <v>9908</v>
      </c>
      <c r="U56" s="469" t="s">
        <v>9909</v>
      </c>
      <c r="V56" s="467"/>
    </row>
    <row r="57" spans="2:22" ht="17.25">
      <c r="B57" t="s">
        <v>7943</v>
      </c>
      <c r="C57" t="s">
        <v>7944</v>
      </c>
      <c r="R57" s="463" t="s">
        <v>9728</v>
      </c>
    </row>
    <row r="58" spans="2:22" ht="17.25">
      <c r="B58" t="s">
        <v>7945</v>
      </c>
      <c r="C58" t="s">
        <v>7946</v>
      </c>
      <c r="R58" s="463" t="s">
        <v>9898</v>
      </c>
    </row>
    <row r="59" spans="2:22" ht="17.25">
      <c r="B59" t="s">
        <v>7947</v>
      </c>
      <c r="R59" s="463" t="s">
        <v>9897</v>
      </c>
    </row>
    <row r="60" spans="2:22" ht="17.25">
      <c r="B60" t="s">
        <v>7948</v>
      </c>
      <c r="C60" t="s">
        <v>7949</v>
      </c>
      <c r="R60" s="466" t="s">
        <v>9899</v>
      </c>
    </row>
    <row r="61" spans="2:22" ht="17.25">
      <c r="B61" t="s">
        <v>7950</v>
      </c>
      <c r="C61" t="s">
        <v>7951</v>
      </c>
      <c r="R61" s="463" t="s">
        <v>9697</v>
      </c>
    </row>
    <row r="62" spans="2:22" ht="17.25">
      <c r="B62" t="s">
        <v>7952</v>
      </c>
      <c r="C62" t="s">
        <v>7953</v>
      </c>
      <c r="R62" s="463" t="s">
        <v>9900</v>
      </c>
    </row>
    <row r="63" spans="2:22" ht="17.25">
      <c r="B63" t="s">
        <v>7954</v>
      </c>
      <c r="C63" t="s">
        <v>7955</v>
      </c>
      <c r="R63" s="463" t="s">
        <v>9901</v>
      </c>
    </row>
    <row r="64" spans="2:22">
      <c r="B64" t="s">
        <v>7956</v>
      </c>
      <c r="C64" t="s">
        <v>7957</v>
      </c>
    </row>
    <row r="65" spans="2:23">
      <c r="B65" t="s">
        <v>7958</v>
      </c>
      <c r="C65" t="s">
        <v>7959</v>
      </c>
    </row>
    <row r="69" spans="2:23">
      <c r="R69" s="429" t="s">
        <v>10079</v>
      </c>
      <c r="S69" s="429"/>
      <c r="U69" s="429" t="s">
        <v>10088</v>
      </c>
      <c r="V69" s="429" t="s">
        <v>10089</v>
      </c>
      <c r="W69" s="429" t="s">
        <v>10090</v>
      </c>
    </row>
    <row r="70" spans="2:23">
      <c r="R70" s="429" t="s">
        <v>10080</v>
      </c>
      <c r="S70" s="429" t="s">
        <v>10081</v>
      </c>
      <c r="U70" s="429" t="s">
        <v>10091</v>
      </c>
      <c r="V70" s="429" t="s">
        <v>10092</v>
      </c>
      <c r="W70" s="429" t="s">
        <v>10092</v>
      </c>
    </row>
    <row r="71" spans="2:23">
      <c r="R71" s="429" t="s">
        <v>10082</v>
      </c>
      <c r="S71" s="429" t="s">
        <v>10083</v>
      </c>
      <c r="U71" s="429" t="s">
        <v>10093</v>
      </c>
      <c r="V71" s="429">
        <v>1</v>
      </c>
      <c r="W71" s="429">
        <v>1</v>
      </c>
    </row>
    <row r="72" spans="2:23">
      <c r="R72" s="429" t="s">
        <v>10084</v>
      </c>
      <c r="S72" s="429" t="s">
        <v>10085</v>
      </c>
      <c r="U72" s="429" t="s">
        <v>10094</v>
      </c>
      <c r="V72" s="429">
        <v>1</v>
      </c>
      <c r="W72" s="429">
        <v>1</v>
      </c>
    </row>
    <row r="73" spans="2:23">
      <c r="R73" s="429" t="s">
        <v>10086</v>
      </c>
      <c r="S73" s="429" t="s">
        <v>10087</v>
      </c>
      <c r="U73" s="429" t="s">
        <v>10095</v>
      </c>
      <c r="V73" s="429">
        <v>4</v>
      </c>
      <c r="W73" s="429">
        <v>4</v>
      </c>
    </row>
    <row r="74" spans="2:23">
      <c r="D74">
        <v>43922</v>
      </c>
      <c r="E74" t="s">
        <v>7960</v>
      </c>
      <c r="U74" s="429" t="s">
        <v>10096</v>
      </c>
      <c r="V74" s="429">
        <v>16</v>
      </c>
      <c r="W74" s="429">
        <v>16</v>
      </c>
    </row>
    <row r="75" spans="2:23">
      <c r="D75">
        <v>44079</v>
      </c>
      <c r="E75" t="s">
        <v>7961</v>
      </c>
      <c r="U75" s="429" t="s">
        <v>10097</v>
      </c>
      <c r="V75" s="429">
        <v>64</v>
      </c>
      <c r="W75" s="429">
        <v>64</v>
      </c>
    </row>
    <row r="76" spans="2:23">
      <c r="D76">
        <v>42644</v>
      </c>
      <c r="E76" t="s">
        <v>7962</v>
      </c>
    </row>
    <row r="77" spans="2:23">
      <c r="D77" t="s">
        <v>7963</v>
      </c>
      <c r="E77" t="s">
        <v>7964</v>
      </c>
    </row>
    <row r="78" spans="2:23">
      <c r="D78" t="s">
        <v>831</v>
      </c>
      <c r="E78" t="s">
        <v>7965</v>
      </c>
    </row>
    <row r="79" spans="2:23">
      <c r="Q79" t="s">
        <v>7966</v>
      </c>
      <c r="U79" s="429" t="s">
        <v>10098</v>
      </c>
      <c r="V79" s="429"/>
    </row>
    <row r="80" spans="2:23">
      <c r="H80" t="s">
        <v>7967</v>
      </c>
      <c r="I80" t="s">
        <v>7968</v>
      </c>
      <c r="J80" t="s">
        <v>7969</v>
      </c>
      <c r="K80" t="s">
        <v>7970</v>
      </c>
      <c r="O80" t="s">
        <v>7971</v>
      </c>
      <c r="Q80" t="s">
        <v>7972</v>
      </c>
      <c r="S80" t="s">
        <v>7973</v>
      </c>
      <c r="U80" s="429" t="s">
        <v>10099</v>
      </c>
      <c r="V80" s="429" t="s">
        <v>10100</v>
      </c>
    </row>
    <row r="81" spans="8:25">
      <c r="H81" t="s">
        <v>7974</v>
      </c>
      <c r="I81" t="s">
        <v>7975</v>
      </c>
      <c r="J81" t="s">
        <v>7975</v>
      </c>
      <c r="K81" t="s">
        <v>7975</v>
      </c>
      <c r="P81" t="s">
        <v>7975</v>
      </c>
      <c r="Q81" t="s">
        <v>7976</v>
      </c>
      <c r="S81">
        <v>24</v>
      </c>
      <c r="U81" s="429" t="s">
        <v>10101</v>
      </c>
      <c r="V81" s="429">
        <v>6</v>
      </c>
    </row>
    <row r="82" spans="8:25">
      <c r="H82" t="s">
        <v>7977</v>
      </c>
      <c r="I82" t="s">
        <v>7978</v>
      </c>
      <c r="J82" t="s">
        <v>7979</v>
      </c>
      <c r="K82" t="s">
        <v>7980</v>
      </c>
      <c r="P82" t="s">
        <v>7980</v>
      </c>
      <c r="U82" s="429" t="s">
        <v>10102</v>
      </c>
      <c r="V82" s="429">
        <v>8</v>
      </c>
    </row>
    <row r="83" spans="8:25" ht="18">
      <c r="H83" t="s">
        <v>7981</v>
      </c>
      <c r="I83" t="s">
        <v>7978</v>
      </c>
      <c r="J83" t="s">
        <v>7982</v>
      </c>
      <c r="K83" t="s">
        <v>7983</v>
      </c>
      <c r="P83" t="s">
        <v>468</v>
      </c>
      <c r="U83" s="429" t="s">
        <v>10103</v>
      </c>
      <c r="V83" s="429">
        <v>10</v>
      </c>
    </row>
    <row r="84" spans="8:25" ht="18">
      <c r="H84" t="s">
        <v>7984</v>
      </c>
      <c r="I84" t="s">
        <v>7980</v>
      </c>
      <c r="J84" t="s">
        <v>7985</v>
      </c>
      <c r="K84" t="s">
        <v>7986</v>
      </c>
      <c r="P84" t="s">
        <v>10</v>
      </c>
      <c r="Q84" t="s">
        <v>7987</v>
      </c>
      <c r="S84">
        <v>16</v>
      </c>
      <c r="U84" s="429" t="s">
        <v>10104</v>
      </c>
      <c r="V84" s="429">
        <v>12</v>
      </c>
    </row>
    <row r="85" spans="8:25" ht="18">
      <c r="H85" t="s">
        <v>7988</v>
      </c>
      <c r="I85" t="s">
        <v>7980</v>
      </c>
      <c r="P85" t="s">
        <v>7989</v>
      </c>
      <c r="U85" s="429" t="s">
        <v>10105</v>
      </c>
      <c r="V85" s="429">
        <v>12</v>
      </c>
    </row>
    <row r="86" spans="8:25" ht="18">
      <c r="H86" t="s">
        <v>7990</v>
      </c>
      <c r="Q86" t="s">
        <v>7991</v>
      </c>
      <c r="S86" t="s">
        <v>7992</v>
      </c>
      <c r="U86" s="429" t="s">
        <v>10106</v>
      </c>
      <c r="V86" s="429">
        <v>15</v>
      </c>
    </row>
    <row r="87" spans="8:25" ht="18">
      <c r="H87" t="s">
        <v>7993</v>
      </c>
      <c r="I87" t="s">
        <v>7980</v>
      </c>
      <c r="J87" t="s">
        <v>7980</v>
      </c>
      <c r="K87" t="s">
        <v>7994</v>
      </c>
      <c r="P87" t="s">
        <v>7995</v>
      </c>
      <c r="Q87" t="s">
        <v>7996</v>
      </c>
      <c r="S87">
        <v>30</v>
      </c>
    </row>
    <row r="88" spans="8:25">
      <c r="H88" t="s">
        <v>7997</v>
      </c>
      <c r="I88" t="s">
        <v>7980</v>
      </c>
      <c r="J88" t="s">
        <v>7980</v>
      </c>
      <c r="K88" t="s">
        <v>7998</v>
      </c>
      <c r="P88" t="s">
        <v>7999</v>
      </c>
      <c r="Q88" t="s">
        <v>7996</v>
      </c>
      <c r="S88">
        <v>30</v>
      </c>
    </row>
    <row r="89" spans="8:25">
      <c r="H89" t="s">
        <v>6209</v>
      </c>
      <c r="I89" t="s">
        <v>7980</v>
      </c>
      <c r="J89" t="s">
        <v>7980</v>
      </c>
      <c r="K89" t="s">
        <v>7994</v>
      </c>
      <c r="P89" t="s">
        <v>21</v>
      </c>
      <c r="Q89" t="s">
        <v>7996</v>
      </c>
      <c r="S89">
        <v>30</v>
      </c>
    </row>
    <row r="90" spans="8:25">
      <c r="H90" t="s">
        <v>8000</v>
      </c>
      <c r="I90" t="s">
        <v>7980</v>
      </c>
      <c r="J90" t="s">
        <v>7980</v>
      </c>
      <c r="K90" t="s">
        <v>8001</v>
      </c>
      <c r="P90" t="s">
        <v>45</v>
      </c>
      <c r="Q90" t="s">
        <v>7996</v>
      </c>
      <c r="S90">
        <v>36</v>
      </c>
      <c r="U90" s="429" t="s">
        <v>10107</v>
      </c>
      <c r="V90" s="429"/>
      <c r="W90" s="429"/>
      <c r="X90" s="429"/>
      <c r="Y90" s="429"/>
    </row>
    <row r="91" spans="8:25">
      <c r="H91" t="s">
        <v>8002</v>
      </c>
      <c r="I91" t="s">
        <v>7980</v>
      </c>
      <c r="J91" t="s">
        <v>7980</v>
      </c>
      <c r="K91" t="s">
        <v>7986</v>
      </c>
      <c r="P91" t="s">
        <v>8003</v>
      </c>
      <c r="Q91" t="s">
        <v>8004</v>
      </c>
      <c r="S91">
        <v>36</v>
      </c>
      <c r="U91" s="429" t="s">
        <v>10108</v>
      </c>
      <c r="V91" s="429" t="s">
        <v>10109</v>
      </c>
      <c r="W91" s="429"/>
      <c r="X91" s="429"/>
      <c r="Y91" s="429"/>
    </row>
    <row r="92" spans="8:25">
      <c r="H92" t="s">
        <v>8005</v>
      </c>
      <c r="I92" t="s">
        <v>7980</v>
      </c>
      <c r="J92" t="s">
        <v>7980</v>
      </c>
      <c r="K92" t="s">
        <v>7980</v>
      </c>
      <c r="P92" t="s">
        <v>583</v>
      </c>
      <c r="Q92" t="s">
        <v>7996</v>
      </c>
      <c r="S92">
        <v>32</v>
      </c>
      <c r="U92" s="429"/>
      <c r="V92" s="429" t="s">
        <v>10110</v>
      </c>
      <c r="W92" s="429" t="s">
        <v>10111</v>
      </c>
      <c r="X92" s="429" t="s">
        <v>10112</v>
      </c>
      <c r="Y92" s="429"/>
    </row>
    <row r="93" spans="8:25">
      <c r="H93" t="s">
        <v>8006</v>
      </c>
      <c r="I93" t="s">
        <v>7980</v>
      </c>
      <c r="J93" t="s">
        <v>7980</v>
      </c>
      <c r="K93" t="s">
        <v>7980</v>
      </c>
      <c r="P93" t="s">
        <v>8007</v>
      </c>
      <c r="Q93" t="s">
        <v>8004</v>
      </c>
      <c r="S93">
        <v>32</v>
      </c>
      <c r="U93" s="429" t="s">
        <v>10113</v>
      </c>
      <c r="V93" s="476">
        <v>0.5</v>
      </c>
      <c r="W93" s="476">
        <v>0.7</v>
      </c>
      <c r="X93" s="476">
        <v>0.8</v>
      </c>
      <c r="Y93" s="429"/>
    </row>
    <row r="94" spans="8:25">
      <c r="H94" t="s">
        <v>8008</v>
      </c>
      <c r="I94" t="s">
        <v>7980</v>
      </c>
      <c r="J94" t="s">
        <v>7980</v>
      </c>
      <c r="K94" t="s">
        <v>7980</v>
      </c>
      <c r="P94" t="s">
        <v>585</v>
      </c>
      <c r="Q94" t="s">
        <v>8004</v>
      </c>
      <c r="S94">
        <v>48</v>
      </c>
      <c r="U94" s="429" t="s">
        <v>10114</v>
      </c>
      <c r="V94" s="429" t="s">
        <v>80</v>
      </c>
      <c r="W94" s="476">
        <v>0.1</v>
      </c>
      <c r="X94" s="476">
        <v>0.2</v>
      </c>
      <c r="Y94" s="429"/>
    </row>
    <row r="95" spans="8:25">
      <c r="H95" t="s">
        <v>8009</v>
      </c>
      <c r="U95" s="429" t="s">
        <v>10115</v>
      </c>
      <c r="V95" s="476">
        <v>0.5</v>
      </c>
      <c r="W95" s="476">
        <v>0.7</v>
      </c>
      <c r="X95" s="476">
        <v>0.5</v>
      </c>
      <c r="Y95" s="429"/>
    </row>
    <row r="96" spans="8:25">
      <c r="H96" t="s">
        <v>8010</v>
      </c>
      <c r="I96" t="s">
        <v>8011</v>
      </c>
      <c r="J96" t="s">
        <v>8012</v>
      </c>
      <c r="K96" t="s">
        <v>8013</v>
      </c>
      <c r="P96" t="s">
        <v>8014</v>
      </c>
      <c r="Q96" t="s">
        <v>8015</v>
      </c>
      <c r="R96">
        <v>720</v>
      </c>
      <c r="U96" s="429" t="s">
        <v>10116</v>
      </c>
      <c r="V96" s="429" t="s">
        <v>80</v>
      </c>
      <c r="W96" s="476">
        <v>0.2</v>
      </c>
      <c r="X96" s="476">
        <v>0.5</v>
      </c>
      <c r="Y96" s="429"/>
    </row>
    <row r="97" spans="8:24">
      <c r="H97" t="s">
        <v>8016</v>
      </c>
      <c r="I97" t="s">
        <v>8017</v>
      </c>
      <c r="J97" t="s">
        <v>7980</v>
      </c>
      <c r="K97" t="s">
        <v>8018</v>
      </c>
      <c r="P97" t="s">
        <v>8019</v>
      </c>
      <c r="Q97" t="s">
        <v>8015</v>
      </c>
      <c r="R97">
        <v>720</v>
      </c>
    </row>
    <row r="98" spans="8:24">
      <c r="H98" t="s">
        <v>8020</v>
      </c>
      <c r="I98" t="s">
        <v>8021</v>
      </c>
      <c r="J98" t="s">
        <v>8022</v>
      </c>
      <c r="K98" t="s">
        <v>8023</v>
      </c>
      <c r="P98" t="s">
        <v>8024</v>
      </c>
      <c r="Q98" t="s">
        <v>8015</v>
      </c>
      <c r="R98">
        <v>720</v>
      </c>
    </row>
    <row r="99" spans="8:24">
      <c r="H99" t="s">
        <v>8025</v>
      </c>
      <c r="U99" s="429" t="s">
        <v>10117</v>
      </c>
      <c r="V99" s="429"/>
      <c r="W99" s="429"/>
      <c r="X99" s="429"/>
    </row>
    <row r="100" spans="8:24">
      <c r="I100" t="s">
        <v>7980</v>
      </c>
      <c r="J100" t="s">
        <v>7980</v>
      </c>
      <c r="K100" t="s">
        <v>7980</v>
      </c>
      <c r="Q100" t="s">
        <v>8015</v>
      </c>
      <c r="R100">
        <v>720</v>
      </c>
      <c r="U100" s="429" t="s">
        <v>10108</v>
      </c>
      <c r="V100" s="429" t="s">
        <v>10118</v>
      </c>
      <c r="W100" s="429"/>
      <c r="X100" s="429"/>
    </row>
    <row r="101" spans="8:24">
      <c r="H101" t="s">
        <v>8026</v>
      </c>
      <c r="U101" s="429"/>
      <c r="V101" s="429" t="s">
        <v>10119</v>
      </c>
      <c r="W101" s="429" t="s">
        <v>9143</v>
      </c>
      <c r="X101" s="429"/>
    </row>
    <row r="102" spans="8:24" ht="18">
      <c r="H102" t="s">
        <v>8027</v>
      </c>
      <c r="I102" t="s">
        <v>8028</v>
      </c>
      <c r="J102" t="s">
        <v>8029</v>
      </c>
      <c r="P102" t="s">
        <v>8030</v>
      </c>
      <c r="Q102" t="s">
        <v>8031</v>
      </c>
      <c r="R102">
        <v>5</v>
      </c>
      <c r="U102" s="429" t="s">
        <v>10120</v>
      </c>
      <c r="V102" s="476">
        <v>0.2</v>
      </c>
      <c r="W102" s="476">
        <v>0.4</v>
      </c>
      <c r="X102" s="429"/>
    </row>
    <row r="103" spans="8:24" ht="18">
      <c r="H103" t="s">
        <v>8032</v>
      </c>
      <c r="I103" t="s">
        <v>8028</v>
      </c>
      <c r="J103" t="s">
        <v>8029</v>
      </c>
      <c r="K103" t="s">
        <v>8033</v>
      </c>
      <c r="P103" t="s">
        <v>496</v>
      </c>
      <c r="Q103" t="s">
        <v>8034</v>
      </c>
      <c r="R103">
        <v>24</v>
      </c>
      <c r="U103" s="429" t="s">
        <v>10121</v>
      </c>
      <c r="V103" s="476">
        <v>0.05</v>
      </c>
      <c r="W103" s="476">
        <v>0.2</v>
      </c>
      <c r="X103" s="429"/>
    </row>
    <row r="104" spans="8:24">
      <c r="H104" t="s">
        <v>442</v>
      </c>
      <c r="I104" t="s">
        <v>7980</v>
      </c>
      <c r="J104" t="s">
        <v>7980</v>
      </c>
      <c r="K104" t="s">
        <v>8035</v>
      </c>
      <c r="P104" t="s">
        <v>499</v>
      </c>
      <c r="Q104" t="s">
        <v>8036</v>
      </c>
      <c r="R104">
        <v>72</v>
      </c>
      <c r="U104" s="429" t="s">
        <v>10115</v>
      </c>
      <c r="V104" s="476">
        <v>0.3</v>
      </c>
      <c r="W104" s="476">
        <v>0.2</v>
      </c>
      <c r="X104" s="429"/>
    </row>
    <row r="105" spans="8:24" ht="18">
      <c r="H105" t="s">
        <v>8037</v>
      </c>
      <c r="I105" t="s">
        <v>7980</v>
      </c>
      <c r="J105" t="s">
        <v>7980</v>
      </c>
      <c r="K105" t="s">
        <v>8038</v>
      </c>
      <c r="P105" t="s">
        <v>45</v>
      </c>
      <c r="Q105" t="s">
        <v>7987</v>
      </c>
      <c r="R105">
        <v>15</v>
      </c>
      <c r="U105" s="429" t="s">
        <v>10116</v>
      </c>
      <c r="V105" s="476">
        <v>0.1</v>
      </c>
      <c r="W105" s="476">
        <v>0.2</v>
      </c>
      <c r="X105" s="429"/>
    </row>
    <row r="106" spans="8:24">
      <c r="H106" t="s">
        <v>8039</v>
      </c>
    </row>
    <row r="107" spans="8:24">
      <c r="H107" t="s">
        <v>8040</v>
      </c>
      <c r="I107" t="s">
        <v>7980</v>
      </c>
      <c r="J107" t="s">
        <v>7982</v>
      </c>
      <c r="K107" t="s">
        <v>8041</v>
      </c>
      <c r="P107" t="s">
        <v>509</v>
      </c>
      <c r="Q107" t="s">
        <v>7987</v>
      </c>
      <c r="R107">
        <v>48</v>
      </c>
    </row>
    <row r="108" spans="8:24">
      <c r="H108" t="s">
        <v>8042</v>
      </c>
      <c r="I108" t="s">
        <v>7980</v>
      </c>
      <c r="J108" t="s">
        <v>8043</v>
      </c>
      <c r="K108" t="s">
        <v>8044</v>
      </c>
      <c r="P108" t="s">
        <v>662</v>
      </c>
      <c r="Q108" t="s">
        <v>8045</v>
      </c>
      <c r="R108">
        <v>120</v>
      </c>
    </row>
    <row r="109" spans="8:24">
      <c r="H109" t="s">
        <v>8046</v>
      </c>
      <c r="J109" t="s">
        <v>8047</v>
      </c>
      <c r="P109" t="s">
        <v>511</v>
      </c>
      <c r="Q109" t="s">
        <v>8048</v>
      </c>
      <c r="R109" t="s">
        <v>8049</v>
      </c>
      <c r="U109" s="429" t="s">
        <v>10122</v>
      </c>
      <c r="V109" s="429"/>
      <c r="W109" s="429"/>
      <c r="X109" s="429"/>
    </row>
    <row r="110" spans="8:24">
      <c r="H110" t="s">
        <v>8050</v>
      </c>
      <c r="I110" t="s">
        <v>7980</v>
      </c>
      <c r="J110" t="s">
        <v>7980</v>
      </c>
      <c r="K110" t="s">
        <v>7980</v>
      </c>
      <c r="P110" t="s">
        <v>8051</v>
      </c>
      <c r="Q110" t="s">
        <v>8052</v>
      </c>
      <c r="R110">
        <v>60</v>
      </c>
      <c r="U110" s="429" t="s">
        <v>10108</v>
      </c>
      <c r="V110" s="429" t="s">
        <v>10123</v>
      </c>
      <c r="W110" s="429"/>
      <c r="X110" s="429"/>
    </row>
    <row r="111" spans="8:24">
      <c r="H111" t="s">
        <v>8053</v>
      </c>
      <c r="U111" s="429"/>
      <c r="V111" s="429" t="s">
        <v>10124</v>
      </c>
      <c r="W111" s="429" t="s">
        <v>10125</v>
      </c>
      <c r="X111" s="429"/>
    </row>
    <row r="112" spans="8:24">
      <c r="H112" t="s">
        <v>8054</v>
      </c>
      <c r="U112" s="429" t="s">
        <v>10126</v>
      </c>
      <c r="V112" s="476">
        <v>0.75</v>
      </c>
      <c r="W112" s="476">
        <v>0.4</v>
      </c>
      <c r="X112" s="429"/>
    </row>
    <row r="113" spans="8:25">
      <c r="H113" t="s">
        <v>8055</v>
      </c>
      <c r="I113" t="s">
        <v>8056</v>
      </c>
      <c r="J113" t="s">
        <v>8057</v>
      </c>
      <c r="K113" t="s">
        <v>8058</v>
      </c>
      <c r="P113" t="s">
        <v>8059</v>
      </c>
      <c r="Q113" t="s">
        <v>8060</v>
      </c>
      <c r="R113">
        <v>480</v>
      </c>
      <c r="U113" s="429" t="s">
        <v>10127</v>
      </c>
      <c r="V113" s="476">
        <v>0.2</v>
      </c>
      <c r="W113" s="476">
        <v>0.5</v>
      </c>
      <c r="X113" s="429"/>
    </row>
    <row r="114" spans="8:25">
      <c r="H114" t="s">
        <v>8061</v>
      </c>
      <c r="I114" t="s">
        <v>7980</v>
      </c>
      <c r="J114" t="s">
        <v>7980</v>
      </c>
      <c r="K114" t="s">
        <v>8062</v>
      </c>
      <c r="P114" t="s">
        <v>8063</v>
      </c>
      <c r="Q114" t="s">
        <v>8064</v>
      </c>
      <c r="R114">
        <v>192</v>
      </c>
      <c r="U114" s="429" t="s">
        <v>10128</v>
      </c>
      <c r="V114" s="476">
        <v>0.05</v>
      </c>
      <c r="W114" s="476">
        <v>0.1</v>
      </c>
      <c r="X114" s="429"/>
    </row>
    <row r="115" spans="8:25">
      <c r="H115" t="s">
        <v>8065</v>
      </c>
      <c r="I115" t="s">
        <v>8066</v>
      </c>
      <c r="J115" t="s">
        <v>8067</v>
      </c>
      <c r="K115" t="s">
        <v>8068</v>
      </c>
      <c r="P115" t="s">
        <v>8069</v>
      </c>
      <c r="Q115" t="s">
        <v>8060</v>
      </c>
      <c r="R115">
        <v>480</v>
      </c>
      <c r="U115" s="429" t="s">
        <v>10115</v>
      </c>
      <c r="V115" s="476">
        <v>0.15</v>
      </c>
      <c r="W115" s="476">
        <v>0.15</v>
      </c>
      <c r="X115" s="429"/>
    </row>
    <row r="118" spans="8:25">
      <c r="U118" s="429" t="s">
        <v>10129</v>
      </c>
      <c r="V118" s="429"/>
      <c r="W118" s="429"/>
      <c r="X118" s="429"/>
      <c r="Y118" s="429"/>
    </row>
    <row r="119" spans="8:25">
      <c r="U119" s="429" t="s">
        <v>10108</v>
      </c>
      <c r="V119" s="429" t="s">
        <v>10130</v>
      </c>
      <c r="W119" s="429"/>
      <c r="X119" s="429"/>
      <c r="Y119" s="429"/>
    </row>
    <row r="120" spans="8:25">
      <c r="H120" t="s">
        <v>7422</v>
      </c>
      <c r="U120" s="429"/>
      <c r="V120" s="429" t="s">
        <v>10131</v>
      </c>
      <c r="W120" s="429" t="s">
        <v>10132</v>
      </c>
      <c r="X120" s="429" t="s">
        <v>10133</v>
      </c>
      <c r="Y120" s="429"/>
    </row>
    <row r="121" spans="8:25">
      <c r="H121" t="s">
        <v>7424</v>
      </c>
      <c r="I121" t="s">
        <v>7425</v>
      </c>
      <c r="U121" s="429" t="s">
        <v>10126</v>
      </c>
      <c r="V121" s="476">
        <v>0.5</v>
      </c>
      <c r="W121" s="476">
        <v>0.25</v>
      </c>
      <c r="X121" s="476">
        <v>0.15</v>
      </c>
      <c r="Y121" s="429"/>
    </row>
    <row r="122" spans="8:25">
      <c r="H122" t="s">
        <v>7428</v>
      </c>
      <c r="I122" t="s">
        <v>7429</v>
      </c>
      <c r="U122" s="429" t="s">
        <v>10127</v>
      </c>
      <c r="V122" s="476">
        <v>0.4</v>
      </c>
      <c r="W122" s="476">
        <v>0.55000000000000004</v>
      </c>
      <c r="X122" s="476">
        <v>0.55000000000000004</v>
      </c>
      <c r="Y122" s="429"/>
    </row>
    <row r="123" spans="8:25">
      <c r="H123" t="s">
        <v>7431</v>
      </c>
      <c r="I123" t="s">
        <v>7432</v>
      </c>
      <c r="U123" s="429" t="s">
        <v>10128</v>
      </c>
      <c r="V123" s="476">
        <v>0.1</v>
      </c>
      <c r="W123" s="476">
        <v>0.15</v>
      </c>
      <c r="X123" s="476">
        <v>0.2</v>
      </c>
      <c r="Y123" s="429"/>
    </row>
    <row r="124" spans="8:25">
      <c r="H124" t="s">
        <v>7435</v>
      </c>
      <c r="I124" t="s">
        <v>7436</v>
      </c>
      <c r="U124" s="429" t="s">
        <v>10134</v>
      </c>
      <c r="V124" s="429" t="s">
        <v>80</v>
      </c>
      <c r="W124" s="476">
        <v>0.05</v>
      </c>
      <c r="X124" s="476">
        <v>0.1</v>
      </c>
      <c r="Y124" s="429"/>
    </row>
    <row r="125" spans="8:25">
      <c r="H125" t="s">
        <v>7440</v>
      </c>
      <c r="I125" t="s">
        <v>7441</v>
      </c>
      <c r="U125" s="429" t="s">
        <v>10115</v>
      </c>
      <c r="V125" s="476">
        <v>0.2</v>
      </c>
      <c r="W125" s="476">
        <v>0.1</v>
      </c>
      <c r="X125" s="429" t="s">
        <v>80</v>
      </c>
      <c r="Y125" s="429"/>
    </row>
    <row r="126" spans="8:25">
      <c r="H126" t="s">
        <v>7444</v>
      </c>
      <c r="I126" t="s">
        <v>7445</v>
      </c>
      <c r="U126" s="429" t="s">
        <v>10135</v>
      </c>
      <c r="V126" s="429" t="s">
        <v>80</v>
      </c>
      <c r="W126" s="476">
        <v>0.2</v>
      </c>
      <c r="X126" s="476">
        <v>0.3</v>
      </c>
      <c r="Y126" s="429"/>
    </row>
    <row r="127" spans="8:25">
      <c r="H127" t="s">
        <v>7448</v>
      </c>
      <c r="I127" t="s">
        <v>7449</v>
      </c>
      <c r="U127" s="429" t="s">
        <v>10136</v>
      </c>
      <c r="V127" s="429" t="s">
        <v>80</v>
      </c>
      <c r="W127" s="476">
        <v>0.2</v>
      </c>
      <c r="X127" s="476">
        <v>0.3</v>
      </c>
      <c r="Y127" s="429"/>
    </row>
    <row r="128" spans="8:25">
      <c r="H128" t="s">
        <v>7452</v>
      </c>
      <c r="I128" t="s">
        <v>7453</v>
      </c>
    </row>
    <row r="129" spans="3:25">
      <c r="C129" t="s">
        <v>8085</v>
      </c>
      <c r="D129" t="s">
        <v>8073</v>
      </c>
      <c r="H129" t="s">
        <v>7423</v>
      </c>
      <c r="O129" t="s">
        <v>8094</v>
      </c>
      <c r="P129" t="s">
        <v>8073</v>
      </c>
      <c r="U129" s="429" t="s">
        <v>10137</v>
      </c>
      <c r="V129" s="429"/>
      <c r="W129" s="429"/>
      <c r="X129" s="429"/>
      <c r="Y129" s="429"/>
    </row>
    <row r="130" spans="3:25">
      <c r="C130" t="s">
        <v>8086</v>
      </c>
      <c r="D130">
        <v>50</v>
      </c>
      <c r="H130" t="s">
        <v>7426</v>
      </c>
      <c r="I130" t="s">
        <v>7427</v>
      </c>
      <c r="O130" t="s">
        <v>8095</v>
      </c>
      <c r="P130">
        <v>25</v>
      </c>
      <c r="U130" s="429" t="s">
        <v>10108</v>
      </c>
      <c r="V130" s="429" t="s">
        <v>10138</v>
      </c>
      <c r="W130" s="429"/>
      <c r="X130" s="429"/>
      <c r="Y130" s="429"/>
    </row>
    <row r="131" spans="3:25">
      <c r="C131" t="s">
        <v>8087</v>
      </c>
      <c r="D131">
        <v>75</v>
      </c>
      <c r="H131" t="s">
        <v>7430</v>
      </c>
      <c r="I131">
        <v>20</v>
      </c>
      <c r="O131">
        <v>1</v>
      </c>
      <c r="P131">
        <v>75</v>
      </c>
      <c r="U131" s="429"/>
      <c r="V131" s="429" t="s">
        <v>9899</v>
      </c>
      <c r="W131" s="429" t="s">
        <v>10139</v>
      </c>
      <c r="X131" s="429" t="s">
        <v>10140</v>
      </c>
      <c r="Y131" s="429"/>
    </row>
    <row r="132" spans="3:25">
      <c r="C132" t="s">
        <v>8088</v>
      </c>
      <c r="D132">
        <v>100</v>
      </c>
      <c r="H132" t="s">
        <v>2496</v>
      </c>
      <c r="I132" t="s">
        <v>7433</v>
      </c>
      <c r="O132">
        <v>2</v>
      </c>
      <c r="P132">
        <v>150</v>
      </c>
      <c r="U132" s="429" t="s">
        <v>10115</v>
      </c>
      <c r="V132" s="476">
        <v>0.15</v>
      </c>
      <c r="W132" s="476">
        <v>0.05</v>
      </c>
      <c r="X132" s="476">
        <v>0.05</v>
      </c>
      <c r="Y132" s="429"/>
    </row>
    <row r="133" spans="3:25">
      <c r="C133" t="s">
        <v>8089</v>
      </c>
      <c r="D133">
        <v>100</v>
      </c>
      <c r="H133" t="s">
        <v>7437</v>
      </c>
      <c r="I133" t="s">
        <v>7438</v>
      </c>
      <c r="O133">
        <v>3</v>
      </c>
      <c r="P133">
        <v>300</v>
      </c>
      <c r="U133" s="429" t="s">
        <v>10141</v>
      </c>
      <c r="V133" s="476">
        <v>0.25</v>
      </c>
      <c r="W133" s="429" t="s">
        <v>80</v>
      </c>
      <c r="X133" s="429" t="s">
        <v>80</v>
      </c>
      <c r="Y133" s="429"/>
    </row>
    <row r="134" spans="3:25">
      <c r="C134" t="s">
        <v>8090</v>
      </c>
      <c r="D134">
        <v>100</v>
      </c>
      <c r="H134" t="s">
        <v>7442</v>
      </c>
      <c r="I134">
        <v>5</v>
      </c>
      <c r="O134">
        <v>4</v>
      </c>
      <c r="P134">
        <v>500</v>
      </c>
      <c r="U134" s="429" t="s">
        <v>10142</v>
      </c>
      <c r="V134" s="476">
        <v>0.05</v>
      </c>
      <c r="W134" s="476">
        <v>0.3</v>
      </c>
      <c r="X134" s="476">
        <v>0.1</v>
      </c>
      <c r="Y134" s="429"/>
    </row>
    <row r="135" spans="3:25">
      <c r="C135" t="s">
        <v>8091</v>
      </c>
      <c r="D135">
        <v>500</v>
      </c>
      <c r="H135" t="s">
        <v>7446</v>
      </c>
      <c r="I135">
        <v>-2</v>
      </c>
      <c r="O135">
        <v>5</v>
      </c>
      <c r="P135">
        <v>1000</v>
      </c>
      <c r="U135" s="429" t="s">
        <v>10136</v>
      </c>
      <c r="V135" s="429" t="s">
        <v>80</v>
      </c>
      <c r="W135" s="476">
        <v>0.3</v>
      </c>
      <c r="X135" s="476">
        <v>0.05</v>
      </c>
      <c r="Y135" s="429"/>
    </row>
    <row r="136" spans="3:25">
      <c r="C136" t="s">
        <v>8092</v>
      </c>
      <c r="D136">
        <v>5000</v>
      </c>
      <c r="H136" t="s">
        <v>7450</v>
      </c>
      <c r="I136">
        <v>5</v>
      </c>
      <c r="U136" s="429" t="s">
        <v>10143</v>
      </c>
      <c r="V136" s="429" t="s">
        <v>80</v>
      </c>
      <c r="W136" s="429" t="s">
        <v>80</v>
      </c>
      <c r="X136" s="476">
        <v>0.5</v>
      </c>
      <c r="Y136" s="429"/>
    </row>
    <row r="137" spans="3:25">
      <c r="C137" t="s">
        <v>8093</v>
      </c>
      <c r="D137">
        <v>5000</v>
      </c>
      <c r="H137" t="s">
        <v>7454</v>
      </c>
      <c r="I137">
        <v>10</v>
      </c>
    </row>
    <row r="138" spans="3:25">
      <c r="H138" t="s">
        <v>7448</v>
      </c>
      <c r="I138" t="s">
        <v>7456</v>
      </c>
    </row>
    <row r="139" spans="3:25">
      <c r="H139" t="s">
        <v>8070</v>
      </c>
    </row>
    <row r="140" spans="3:25">
      <c r="H140" t="s">
        <v>8071</v>
      </c>
    </row>
    <row r="141" spans="3:25">
      <c r="H141" t="s">
        <v>7463</v>
      </c>
    </row>
    <row r="145" spans="7:17">
      <c r="O145" s="429" t="s">
        <v>10163</v>
      </c>
      <c r="P145" s="429" t="s">
        <v>10164</v>
      </c>
      <c r="Q145" s="429" t="s">
        <v>10165</v>
      </c>
    </row>
    <row r="146" spans="7:17">
      <c r="G146" s="429" t="s">
        <v>10080</v>
      </c>
      <c r="H146" s="429" t="s">
        <v>10144</v>
      </c>
      <c r="I146" s="429" t="s">
        <v>10145</v>
      </c>
      <c r="J146" s="429" t="s">
        <v>10146</v>
      </c>
      <c r="O146" s="429" t="s">
        <v>10166</v>
      </c>
      <c r="P146" s="429">
        <v>6</v>
      </c>
      <c r="Q146" s="429">
        <v>48</v>
      </c>
    </row>
    <row r="147" spans="7:17">
      <c r="G147" s="429" t="s">
        <v>10147</v>
      </c>
      <c r="H147" s="429">
        <v>1</v>
      </c>
      <c r="I147" s="429">
        <v>1</v>
      </c>
      <c r="J147" s="429" t="s">
        <v>10148</v>
      </c>
      <c r="O147" s="429" t="s">
        <v>10167</v>
      </c>
      <c r="P147" s="429">
        <v>4</v>
      </c>
      <c r="Q147" s="429">
        <v>32</v>
      </c>
    </row>
    <row r="148" spans="7:17">
      <c r="G148" s="429" t="s">
        <v>10149</v>
      </c>
      <c r="H148" s="429">
        <v>1</v>
      </c>
      <c r="I148" s="429">
        <v>1</v>
      </c>
      <c r="J148" s="429">
        <v>1</v>
      </c>
      <c r="O148" s="429" t="s">
        <v>10168</v>
      </c>
      <c r="P148" s="429">
        <v>4</v>
      </c>
      <c r="Q148" s="429">
        <v>32</v>
      </c>
    </row>
    <row r="149" spans="7:17">
      <c r="G149" s="429" t="s">
        <v>10106</v>
      </c>
      <c r="H149" s="429">
        <v>1</v>
      </c>
      <c r="I149" s="429">
        <v>1</v>
      </c>
      <c r="J149" s="429" t="s">
        <v>10150</v>
      </c>
      <c r="O149" s="429" t="s">
        <v>10169</v>
      </c>
      <c r="P149" s="429">
        <v>5</v>
      </c>
      <c r="Q149" s="429">
        <v>40</v>
      </c>
    </row>
    <row r="150" spans="7:17">
      <c r="G150" s="429" t="s">
        <v>10151</v>
      </c>
      <c r="H150" s="429" t="s">
        <v>606</v>
      </c>
      <c r="I150" s="429" t="s">
        <v>606</v>
      </c>
      <c r="J150" s="429" t="s">
        <v>10150</v>
      </c>
      <c r="O150" s="429" t="s">
        <v>10170</v>
      </c>
      <c r="P150" s="429" t="s">
        <v>10171</v>
      </c>
      <c r="Q150" s="429">
        <v>28</v>
      </c>
    </row>
    <row r="151" spans="7:17">
      <c r="G151" s="429" t="s">
        <v>10152</v>
      </c>
      <c r="H151" s="429">
        <v>1</v>
      </c>
      <c r="I151" s="429">
        <v>1</v>
      </c>
      <c r="J151" s="429">
        <v>1</v>
      </c>
      <c r="O151" s="429" t="s">
        <v>10172</v>
      </c>
      <c r="P151" s="429" t="s">
        <v>10171</v>
      </c>
      <c r="Q151" s="429">
        <v>28</v>
      </c>
    </row>
    <row r="152" spans="7:17">
      <c r="G152" s="429" t="s">
        <v>10153</v>
      </c>
      <c r="H152" s="464">
        <v>43924</v>
      </c>
      <c r="I152" s="464">
        <v>43862</v>
      </c>
      <c r="J152" s="464">
        <v>44044</v>
      </c>
      <c r="O152" s="429" t="s">
        <v>10173</v>
      </c>
      <c r="P152" s="429">
        <v>4</v>
      </c>
      <c r="Q152" s="429">
        <v>32</v>
      </c>
    </row>
    <row r="153" spans="7:17">
      <c r="G153" s="429" t="s">
        <v>10154</v>
      </c>
      <c r="H153" s="429">
        <v>1</v>
      </c>
      <c r="I153" s="464">
        <v>43924</v>
      </c>
      <c r="J153" s="429" t="s">
        <v>10150</v>
      </c>
      <c r="O153" s="429" t="s">
        <v>10174</v>
      </c>
      <c r="P153" s="429">
        <v>3</v>
      </c>
      <c r="Q153" s="429">
        <v>24</v>
      </c>
    </row>
    <row r="154" spans="7:17">
      <c r="G154" s="429" t="s">
        <v>10155</v>
      </c>
      <c r="H154" s="429">
        <v>1</v>
      </c>
      <c r="I154" s="464">
        <v>43924</v>
      </c>
      <c r="J154" s="464">
        <v>43922</v>
      </c>
      <c r="O154" s="429" t="s">
        <v>10175</v>
      </c>
      <c r="P154" s="429">
        <v>3</v>
      </c>
      <c r="Q154" s="429">
        <v>24</v>
      </c>
    </row>
    <row r="155" spans="7:17">
      <c r="G155" s="429" t="s">
        <v>10156</v>
      </c>
      <c r="H155" s="464">
        <v>43924</v>
      </c>
      <c r="I155" s="464">
        <v>43862</v>
      </c>
      <c r="J155" s="429" t="s">
        <v>10092</v>
      </c>
      <c r="O155" s="429" t="s">
        <v>10176</v>
      </c>
      <c r="P155" s="429">
        <v>3</v>
      </c>
      <c r="Q155" s="429">
        <v>24</v>
      </c>
    </row>
    <row r="156" spans="7:17">
      <c r="G156" s="429" t="s">
        <v>10157</v>
      </c>
      <c r="H156" s="429">
        <v>1</v>
      </c>
      <c r="I156" s="464">
        <v>43924</v>
      </c>
      <c r="J156" s="429" t="s">
        <v>10150</v>
      </c>
      <c r="O156" s="429" t="s">
        <v>10177</v>
      </c>
      <c r="P156" s="429">
        <v>2</v>
      </c>
      <c r="Q156" s="429">
        <v>16</v>
      </c>
    </row>
    <row r="157" spans="7:17">
      <c r="G157" s="429" t="s">
        <v>10158</v>
      </c>
      <c r="H157" s="429">
        <v>1</v>
      </c>
      <c r="I157" s="429">
        <v>1</v>
      </c>
      <c r="J157" s="429" t="s">
        <v>10159</v>
      </c>
      <c r="O157" s="429" t="s">
        <v>10178</v>
      </c>
      <c r="P157" s="429">
        <v>2</v>
      </c>
      <c r="Q157" s="429">
        <v>16</v>
      </c>
    </row>
    <row r="158" spans="7:17">
      <c r="G158" s="429" t="s">
        <v>10160</v>
      </c>
      <c r="H158" s="429">
        <v>1</v>
      </c>
      <c r="I158" s="429">
        <v>1</v>
      </c>
      <c r="J158" s="429" t="s">
        <v>10159</v>
      </c>
      <c r="O158" s="429" t="s">
        <v>10179</v>
      </c>
      <c r="P158" s="429">
        <v>4</v>
      </c>
      <c r="Q158" s="429">
        <v>32</v>
      </c>
    </row>
    <row r="159" spans="7:17">
      <c r="G159" s="429" t="s">
        <v>10161</v>
      </c>
      <c r="H159" s="429">
        <v>1</v>
      </c>
      <c r="I159" s="429" t="s">
        <v>606</v>
      </c>
      <c r="J159" s="429">
        <v>12</v>
      </c>
      <c r="O159" s="429" t="s">
        <v>10180</v>
      </c>
      <c r="P159" s="429">
        <v>3</v>
      </c>
      <c r="Q159" s="429">
        <v>24</v>
      </c>
    </row>
    <row r="160" spans="7:17">
      <c r="G160" s="429" t="s">
        <v>10162</v>
      </c>
      <c r="H160" s="429">
        <v>1</v>
      </c>
      <c r="I160" s="464">
        <v>43924</v>
      </c>
      <c r="J160" s="464">
        <v>43862</v>
      </c>
      <c r="O160" s="429" t="s">
        <v>10181</v>
      </c>
      <c r="P160" s="429">
        <v>2</v>
      </c>
      <c r="Q160" s="429">
        <v>16</v>
      </c>
    </row>
    <row r="164" spans="15:20">
      <c r="O164" s="429" t="s">
        <v>1215</v>
      </c>
      <c r="P164" s="429" t="s">
        <v>1216</v>
      </c>
      <c r="Q164" s="429" t="s">
        <v>1228</v>
      </c>
      <c r="R164" s="429" t="s">
        <v>10202</v>
      </c>
      <c r="S164" s="429" t="s">
        <v>10203</v>
      </c>
      <c r="T164" s="429" t="s">
        <v>10204</v>
      </c>
    </row>
    <row r="165" spans="15:20">
      <c r="O165" s="429" t="s">
        <v>10182</v>
      </c>
      <c r="P165" s="429" t="s">
        <v>10183</v>
      </c>
      <c r="Q165" s="429" t="s">
        <v>10184</v>
      </c>
      <c r="R165" s="429" t="s">
        <v>10185</v>
      </c>
      <c r="S165" s="429"/>
      <c r="T165" s="429"/>
    </row>
    <row r="166" spans="15:20" ht="17.25" thickBot="1">
      <c r="O166" s="429"/>
      <c r="P166" s="429"/>
      <c r="Q166" s="429"/>
      <c r="R166" s="429" t="s">
        <v>9881</v>
      </c>
      <c r="S166" s="429" t="s">
        <v>10132</v>
      </c>
      <c r="T166" s="429" t="s">
        <v>10186</v>
      </c>
    </row>
    <row r="167" spans="15:20" ht="17.25" thickBot="1">
      <c r="O167" s="429" t="s">
        <v>10187</v>
      </c>
      <c r="P167" s="429">
        <v>2000</v>
      </c>
      <c r="Q167" s="429">
        <v>4000</v>
      </c>
      <c r="R167" s="477" t="s">
        <v>10205</v>
      </c>
      <c r="S167" s="478" t="s">
        <v>10206</v>
      </c>
      <c r="T167" s="478" t="s">
        <v>10207</v>
      </c>
    </row>
    <row r="168" spans="15:20" ht="17.25" thickBot="1">
      <c r="O168" s="429" t="s">
        <v>10188</v>
      </c>
      <c r="P168" s="429">
        <v>3000</v>
      </c>
      <c r="Q168" s="429">
        <v>6000</v>
      </c>
      <c r="R168" s="479" t="s">
        <v>10205</v>
      </c>
      <c r="S168" s="480" t="s">
        <v>10206</v>
      </c>
      <c r="T168" s="480" t="s">
        <v>10208</v>
      </c>
    </row>
    <row r="169" spans="15:20" ht="17.25" thickBot="1">
      <c r="O169" s="429" t="s">
        <v>10189</v>
      </c>
      <c r="P169" s="429">
        <v>4000</v>
      </c>
      <c r="Q169" s="429">
        <v>6000</v>
      </c>
      <c r="R169" s="479" t="s">
        <v>10209</v>
      </c>
      <c r="S169" s="480" t="s">
        <v>10206</v>
      </c>
      <c r="T169" s="480" t="s">
        <v>10208</v>
      </c>
    </row>
    <row r="170" spans="15:20" ht="17.25" thickBot="1">
      <c r="O170" s="429" t="s">
        <v>10190</v>
      </c>
      <c r="P170" s="429">
        <v>4000</v>
      </c>
      <c r="Q170" s="429">
        <v>6000</v>
      </c>
      <c r="R170" s="479" t="s">
        <v>10210</v>
      </c>
      <c r="S170" s="480" t="s">
        <v>10205</v>
      </c>
      <c r="T170" s="480" t="s">
        <v>10208</v>
      </c>
    </row>
    <row r="171" spans="15:20" ht="17.25" thickBot="1">
      <c r="O171" s="429" t="s">
        <v>10191</v>
      </c>
      <c r="P171" s="429">
        <v>3000</v>
      </c>
      <c r="Q171" s="429">
        <v>6000</v>
      </c>
      <c r="R171" s="479" t="s">
        <v>10211</v>
      </c>
      <c r="S171" s="480" t="s">
        <v>10207</v>
      </c>
      <c r="T171" s="480" t="s">
        <v>10212</v>
      </c>
    </row>
    <row r="172" spans="15:20" ht="17.25" thickBot="1">
      <c r="O172" s="429" t="s">
        <v>10192</v>
      </c>
      <c r="P172" s="429">
        <v>1500</v>
      </c>
      <c r="Q172" s="429">
        <v>2500</v>
      </c>
      <c r="R172" s="479" t="s">
        <v>10205</v>
      </c>
      <c r="S172" s="480" t="s">
        <v>10206</v>
      </c>
      <c r="T172" s="480" t="s">
        <v>10207</v>
      </c>
    </row>
    <row r="173" spans="15:20" ht="17.25" thickBot="1">
      <c r="O173" s="429" t="s">
        <v>10193</v>
      </c>
      <c r="P173" s="429">
        <v>5000</v>
      </c>
      <c r="Q173" s="429">
        <v>10000</v>
      </c>
      <c r="R173" s="479" t="s">
        <v>10213</v>
      </c>
      <c r="S173" s="480" t="s">
        <v>10206</v>
      </c>
      <c r="T173" s="480" t="s">
        <v>10212</v>
      </c>
    </row>
    <row r="174" spans="15:20" ht="17.25" thickBot="1">
      <c r="O174" s="429" t="s">
        <v>10194</v>
      </c>
      <c r="P174" s="429">
        <v>5000</v>
      </c>
      <c r="Q174" s="429">
        <v>10000</v>
      </c>
      <c r="R174" s="479" t="s">
        <v>10211</v>
      </c>
      <c r="S174" s="480" t="s">
        <v>10214</v>
      </c>
      <c r="T174" s="480" t="s">
        <v>10212</v>
      </c>
    </row>
    <row r="175" spans="15:20" ht="17.25" thickBot="1">
      <c r="O175" s="429" t="s">
        <v>10195</v>
      </c>
      <c r="P175" s="429">
        <v>4000</v>
      </c>
      <c r="Q175" s="429">
        <v>8000</v>
      </c>
      <c r="R175" s="479" t="s">
        <v>10205</v>
      </c>
      <c r="S175" s="480" t="s">
        <v>10207</v>
      </c>
      <c r="T175" s="480" t="s">
        <v>10215</v>
      </c>
    </row>
    <row r="176" spans="15:20" ht="17.25" thickBot="1">
      <c r="O176" s="429" t="s">
        <v>10196</v>
      </c>
      <c r="P176" s="429">
        <v>5000</v>
      </c>
      <c r="Q176" s="429">
        <v>7500</v>
      </c>
      <c r="R176" s="479" t="s">
        <v>10213</v>
      </c>
      <c r="S176" s="480" t="s">
        <v>10206</v>
      </c>
      <c r="T176" s="480" t="s">
        <v>10207</v>
      </c>
    </row>
    <row r="177" spans="15:20" ht="17.25" thickBot="1">
      <c r="O177" s="429" t="s">
        <v>10197</v>
      </c>
      <c r="P177" s="429">
        <v>3000</v>
      </c>
      <c r="Q177" s="429">
        <v>5000</v>
      </c>
      <c r="R177" s="479" t="s">
        <v>10216</v>
      </c>
      <c r="S177" s="480" t="s">
        <v>10205</v>
      </c>
      <c r="T177" s="480" t="s">
        <v>10207</v>
      </c>
    </row>
    <row r="178" spans="15:20" ht="17.25" thickBot="1">
      <c r="O178" s="429" t="s">
        <v>10198</v>
      </c>
      <c r="P178" s="429">
        <v>4000</v>
      </c>
      <c r="Q178" s="429">
        <v>6500</v>
      </c>
      <c r="R178" s="479" t="s">
        <v>10217</v>
      </c>
      <c r="S178" s="480" t="s">
        <v>10206</v>
      </c>
      <c r="T178" s="480" t="s">
        <v>10207</v>
      </c>
    </row>
    <row r="179" spans="15:20" ht="17.25" thickBot="1">
      <c r="O179" s="429" t="s">
        <v>10199</v>
      </c>
      <c r="P179" s="429">
        <v>3000</v>
      </c>
      <c r="Q179" s="429">
        <v>6000</v>
      </c>
      <c r="R179" s="479" t="s">
        <v>10216</v>
      </c>
      <c r="S179" s="480" t="s">
        <v>10205</v>
      </c>
      <c r="T179" s="480" t="s">
        <v>10207</v>
      </c>
    </row>
    <row r="180" spans="15:20" ht="17.25" thickBot="1">
      <c r="O180" s="429" t="s">
        <v>627</v>
      </c>
      <c r="P180" s="429">
        <v>5000</v>
      </c>
      <c r="Q180" s="429">
        <v>7500</v>
      </c>
      <c r="R180" s="479" t="s">
        <v>10205</v>
      </c>
      <c r="S180" s="480" t="s">
        <v>10206</v>
      </c>
      <c r="T180" s="480" t="s">
        <v>10207</v>
      </c>
    </row>
    <row r="181" spans="15:20" ht="17.25" thickBot="1">
      <c r="O181" s="429" t="s">
        <v>6209</v>
      </c>
      <c r="P181" s="429">
        <v>2000</v>
      </c>
      <c r="Q181" s="429">
        <v>3000</v>
      </c>
      <c r="R181" s="479" t="s">
        <v>10205</v>
      </c>
      <c r="S181" s="480" t="s">
        <v>10207</v>
      </c>
      <c r="T181" s="480" t="s">
        <v>10208</v>
      </c>
    </row>
    <row r="182" spans="15:20" ht="17.25" thickBot="1">
      <c r="O182" s="429" t="s">
        <v>10200</v>
      </c>
      <c r="P182" s="429">
        <v>2500</v>
      </c>
      <c r="Q182" s="429">
        <v>4000</v>
      </c>
      <c r="R182" s="479" t="s">
        <v>10213</v>
      </c>
      <c r="S182" s="480" t="s">
        <v>10211</v>
      </c>
      <c r="T182" s="480" t="s">
        <v>10207</v>
      </c>
    </row>
    <row r="183" spans="15:20" ht="17.25" thickBot="1">
      <c r="O183" s="429" t="s">
        <v>1112</v>
      </c>
      <c r="P183" s="429">
        <v>250</v>
      </c>
      <c r="Q183" s="429">
        <v>500</v>
      </c>
      <c r="R183" s="479" t="s">
        <v>10206</v>
      </c>
      <c r="S183" s="480" t="s">
        <v>10207</v>
      </c>
      <c r="T183" s="480" t="s">
        <v>10207</v>
      </c>
    </row>
    <row r="184" spans="15:20" ht="17.25" thickBot="1">
      <c r="O184" s="429" t="s">
        <v>10201</v>
      </c>
      <c r="P184" s="429">
        <v>2250</v>
      </c>
      <c r="Q184" s="429">
        <v>3500</v>
      </c>
      <c r="R184" s="479" t="s">
        <v>10205</v>
      </c>
      <c r="S184" s="480" t="s">
        <v>10206</v>
      </c>
      <c r="T184" s="480" t="s">
        <v>10207</v>
      </c>
    </row>
    <row r="187" spans="15:20">
      <c r="O187" s="429" t="s">
        <v>10218</v>
      </c>
      <c r="P187" s="429" t="s">
        <v>10219</v>
      </c>
      <c r="Q187" s="429" t="s">
        <v>10220</v>
      </c>
      <c r="R187" s="429" t="s">
        <v>10221</v>
      </c>
      <c r="S187" s="429" t="s">
        <v>10222</v>
      </c>
    </row>
    <row r="188" spans="15:20">
      <c r="O188" s="429" t="s">
        <v>10223</v>
      </c>
      <c r="P188" s="429">
        <v>500</v>
      </c>
      <c r="Q188" s="429">
        <v>300</v>
      </c>
      <c r="R188" s="429">
        <v>50</v>
      </c>
      <c r="S188" s="429">
        <v>25</v>
      </c>
    </row>
    <row r="189" spans="15:20">
      <c r="O189" s="429" t="s">
        <v>10224</v>
      </c>
      <c r="P189" s="429">
        <v>400</v>
      </c>
      <c r="Q189" s="429">
        <v>250</v>
      </c>
      <c r="R189" s="429">
        <v>50</v>
      </c>
      <c r="S189" s="429">
        <v>25</v>
      </c>
    </row>
    <row r="190" spans="15:20">
      <c r="O190" s="429" t="s">
        <v>10225</v>
      </c>
      <c r="P190" s="429">
        <v>150</v>
      </c>
      <c r="Q190" s="429">
        <v>100</v>
      </c>
      <c r="R190" s="429">
        <v>25</v>
      </c>
      <c r="S190" s="429">
        <v>15</v>
      </c>
    </row>
    <row r="191" spans="15:20">
      <c r="O191" s="429" t="s">
        <v>10226</v>
      </c>
      <c r="P191" s="429">
        <v>50</v>
      </c>
      <c r="Q191" s="429">
        <v>30</v>
      </c>
      <c r="R191" s="429">
        <v>15</v>
      </c>
      <c r="S191" s="429">
        <v>10</v>
      </c>
    </row>
    <row r="192" spans="15:20">
      <c r="O192" s="429" t="s">
        <v>10227</v>
      </c>
      <c r="P192" s="429">
        <v>35</v>
      </c>
      <c r="Q192" s="429">
        <v>25</v>
      </c>
      <c r="R192" s="429">
        <v>10</v>
      </c>
      <c r="S192" s="429">
        <v>5</v>
      </c>
    </row>
    <row r="193" spans="15:19">
      <c r="O193" s="429" t="s">
        <v>10228</v>
      </c>
      <c r="P193" s="429">
        <v>20</v>
      </c>
      <c r="Q193" s="429">
        <v>20</v>
      </c>
      <c r="R193" s="429">
        <v>10</v>
      </c>
      <c r="S193" s="429">
        <v>5</v>
      </c>
    </row>
    <row r="197" spans="15:19">
      <c r="O197" s="429" t="s">
        <v>10229</v>
      </c>
      <c r="P197" s="429" t="s">
        <v>10080</v>
      </c>
      <c r="Q197" s="429" t="s">
        <v>1215</v>
      </c>
      <c r="R197" s="429" t="s">
        <v>10230</v>
      </c>
    </row>
    <row r="198" spans="15:19">
      <c r="O198" s="429"/>
      <c r="P198" s="429" t="s">
        <v>10231</v>
      </c>
      <c r="Q198" s="429" t="s">
        <v>10232</v>
      </c>
      <c r="R198" s="429"/>
    </row>
    <row r="199" spans="15:19">
      <c r="O199" s="429" t="s">
        <v>10233</v>
      </c>
      <c r="P199" s="429">
        <v>16</v>
      </c>
      <c r="Q199" s="429">
        <v>8</v>
      </c>
      <c r="R199" s="429">
        <v>3500</v>
      </c>
    </row>
    <row r="200" spans="15:19">
      <c r="O200" s="429" t="s">
        <v>10234</v>
      </c>
      <c r="P200" s="429">
        <v>20</v>
      </c>
      <c r="Q200" s="429">
        <v>10</v>
      </c>
      <c r="R200" s="429">
        <v>5500</v>
      </c>
    </row>
    <row r="201" spans="15:19">
      <c r="O201" s="429" t="s">
        <v>10235</v>
      </c>
      <c r="P201" s="429">
        <v>24</v>
      </c>
      <c r="Q201" s="429">
        <v>10</v>
      </c>
      <c r="R201" s="429">
        <v>6000</v>
      </c>
    </row>
    <row r="202" spans="15:19">
      <c r="O202" s="429" t="s">
        <v>10236</v>
      </c>
      <c r="P202" s="429">
        <v>24</v>
      </c>
      <c r="Q202" s="429">
        <v>14</v>
      </c>
      <c r="R202" s="429">
        <v>6000</v>
      </c>
    </row>
    <row r="203" spans="15:19">
      <c r="O203" s="429" t="s">
        <v>10237</v>
      </c>
      <c r="P203" s="429">
        <v>12</v>
      </c>
      <c r="Q203" s="429">
        <v>0</v>
      </c>
      <c r="R203" s="429">
        <v>4000</v>
      </c>
    </row>
    <row r="204" spans="15:19">
      <c r="O204" s="429" t="s">
        <v>10238</v>
      </c>
      <c r="P204" s="429">
        <v>16</v>
      </c>
      <c r="Q204" s="429">
        <v>6</v>
      </c>
      <c r="R204" s="429">
        <v>6500</v>
      </c>
    </row>
    <row r="205" spans="15:19">
      <c r="O205" s="429" t="s">
        <v>10239</v>
      </c>
      <c r="P205" s="429">
        <v>16</v>
      </c>
      <c r="Q205" s="429">
        <v>10</v>
      </c>
      <c r="R205" s="429">
        <v>7500</v>
      </c>
    </row>
    <row r="206" spans="15:19">
      <c r="O206" s="429" t="s">
        <v>10240</v>
      </c>
      <c r="P206" s="429">
        <v>20</v>
      </c>
      <c r="Q206" s="429">
        <v>12</v>
      </c>
      <c r="R206" s="429">
        <v>7500</v>
      </c>
    </row>
    <row r="207" spans="15:19">
      <c r="O207" s="429" t="s">
        <v>10241</v>
      </c>
      <c r="P207" s="429">
        <v>12</v>
      </c>
      <c r="Q207" s="429">
        <v>6</v>
      </c>
      <c r="R207" s="429">
        <v>3000</v>
      </c>
    </row>
    <row r="208" spans="15:19">
      <c r="O208" s="429" t="s">
        <v>10242</v>
      </c>
      <c r="P208" s="429">
        <v>18</v>
      </c>
      <c r="Q208" s="429">
        <v>10</v>
      </c>
      <c r="R208" s="429">
        <v>4000</v>
      </c>
    </row>
    <row r="209" spans="15:18">
      <c r="O209" s="429" t="s">
        <v>10243</v>
      </c>
      <c r="P209" s="429">
        <v>20</v>
      </c>
      <c r="Q209" s="429">
        <v>12</v>
      </c>
      <c r="R209" s="429">
        <v>4000</v>
      </c>
    </row>
    <row r="210" spans="15:18">
      <c r="O210" s="429" t="s">
        <v>10244</v>
      </c>
      <c r="P210" s="429">
        <v>24</v>
      </c>
      <c r="Q210" s="429">
        <v>14</v>
      </c>
      <c r="R210" s="429">
        <v>5500</v>
      </c>
    </row>
    <row r="211" spans="15:18">
      <c r="O211" s="429" t="s">
        <v>10245</v>
      </c>
      <c r="P211" s="429">
        <v>28</v>
      </c>
      <c r="Q211" s="429">
        <v>16</v>
      </c>
      <c r="R211" s="429">
        <v>5500</v>
      </c>
    </row>
    <row r="212" spans="15:18">
      <c r="O212" s="429" t="s">
        <v>10246</v>
      </c>
      <c r="P212" s="429">
        <v>32</v>
      </c>
      <c r="Q212" s="429">
        <v>20</v>
      </c>
      <c r="R212" s="429">
        <v>5500</v>
      </c>
    </row>
    <row r="213" spans="15:18">
      <c r="O213" s="429" t="s">
        <v>10247</v>
      </c>
      <c r="P213" s="429">
        <v>16</v>
      </c>
      <c r="Q213" s="429">
        <v>6</v>
      </c>
      <c r="R213" s="429">
        <v>7500</v>
      </c>
    </row>
    <row r="214" spans="15:18">
      <c r="O214" s="429" t="s">
        <v>10248</v>
      </c>
      <c r="P214" s="429">
        <v>20</v>
      </c>
      <c r="Q214" s="429">
        <v>12</v>
      </c>
      <c r="R214" s="429">
        <v>8500</v>
      </c>
    </row>
    <row r="215" spans="15:18">
      <c r="O215" s="429" t="s">
        <v>10249</v>
      </c>
      <c r="P215" s="429">
        <v>24</v>
      </c>
      <c r="Q215" s="429">
        <v>18</v>
      </c>
      <c r="R215" s="429">
        <v>9000</v>
      </c>
    </row>
    <row r="216" spans="15:18">
      <c r="O216" s="429" t="s">
        <v>10250</v>
      </c>
      <c r="P216" s="429">
        <v>20</v>
      </c>
      <c r="Q216" s="429">
        <v>12</v>
      </c>
      <c r="R216" s="429">
        <v>12000</v>
      </c>
    </row>
    <row r="217" spans="15:18">
      <c r="O217" s="429" t="s">
        <v>10251</v>
      </c>
      <c r="P217" s="429">
        <v>24</v>
      </c>
      <c r="Q217" s="429">
        <v>16</v>
      </c>
      <c r="R217" s="429">
        <v>13500</v>
      </c>
    </row>
    <row r="218" spans="15:18">
      <c r="O218" s="429" t="s">
        <v>10252</v>
      </c>
      <c r="P218" s="429">
        <v>28</v>
      </c>
      <c r="Q218" s="429">
        <v>16</v>
      </c>
      <c r="R218" s="429">
        <v>13500</v>
      </c>
    </row>
    <row r="219" spans="15:18">
      <c r="O219" s="429" t="s">
        <v>10253</v>
      </c>
      <c r="P219" s="429">
        <v>32</v>
      </c>
      <c r="Q219" s="429">
        <v>20</v>
      </c>
      <c r="R219" s="429">
        <v>15000</v>
      </c>
    </row>
  </sheetData>
  <mergeCells count="1">
    <mergeCell ref="J3:L4"/>
  </mergeCells>
  <pageMargins left="0.7" right="0.7" top="0.75" bottom="0.75" header="0.3" footer="0.3"/>
  <tableParts count="16">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B8806-55CB-4815-8CAD-B7594457C054}">
  <sheetPr>
    <tabColor rgb="FFFF0000"/>
  </sheetPr>
  <dimension ref="B1:T35"/>
  <sheetViews>
    <sheetView topLeftCell="V1" zoomScaleNormal="100" workbookViewId="0">
      <selection activeCell="AM6" sqref="AM6"/>
    </sheetView>
  </sheetViews>
  <sheetFormatPr defaultRowHeight="16.5"/>
  <cols>
    <col min="3" max="3" width="14.5" customWidth="1"/>
    <col min="12" max="12" width="16" customWidth="1"/>
    <col min="13" max="13" width="13.125" customWidth="1"/>
    <col min="14" max="14" width="16" customWidth="1"/>
    <col min="15" max="15" width="16.375" customWidth="1"/>
  </cols>
  <sheetData>
    <row r="1" spans="2:18">
      <c r="K1" t="s">
        <v>8818</v>
      </c>
    </row>
    <row r="2" spans="2:18">
      <c r="B2" t="s">
        <v>8861</v>
      </c>
      <c r="D2" t="s">
        <v>8778</v>
      </c>
      <c r="F2" t="s">
        <v>8791</v>
      </c>
      <c r="H2" t="s">
        <v>8804</v>
      </c>
      <c r="R2" t="s">
        <v>11444</v>
      </c>
    </row>
    <row r="3" spans="2:18">
      <c r="B3" t="s">
        <v>2086</v>
      </c>
      <c r="C3" t="s">
        <v>8862</v>
      </c>
      <c r="D3" t="s">
        <v>1219</v>
      </c>
      <c r="E3" t="s">
        <v>2922</v>
      </c>
      <c r="F3" t="s">
        <v>1219</v>
      </c>
      <c r="G3" t="s">
        <v>2922</v>
      </c>
      <c r="H3" t="s">
        <v>1219</v>
      </c>
      <c r="I3" t="s">
        <v>8805</v>
      </c>
      <c r="R3" t="s">
        <v>8819</v>
      </c>
    </row>
    <row r="4" spans="2:18">
      <c r="B4">
        <v>1</v>
      </c>
      <c r="C4" t="s">
        <v>8863</v>
      </c>
      <c r="D4">
        <v>1</v>
      </c>
      <c r="E4" t="s">
        <v>8779</v>
      </c>
      <c r="F4">
        <v>1</v>
      </c>
      <c r="G4" t="s">
        <v>8792</v>
      </c>
      <c r="H4">
        <v>1</v>
      </c>
      <c r="I4" t="s">
        <v>8806</v>
      </c>
      <c r="K4" t="s">
        <v>8820</v>
      </c>
      <c r="L4" t="s">
        <v>8821</v>
      </c>
      <c r="M4" t="s">
        <v>8822</v>
      </c>
      <c r="N4" t="s">
        <v>8823</v>
      </c>
      <c r="O4" t="s">
        <v>8824</v>
      </c>
      <c r="P4" t="s">
        <v>11410</v>
      </c>
      <c r="Q4" t="s">
        <v>5619</v>
      </c>
    </row>
    <row r="5" spans="2:18">
      <c r="B5">
        <v>2</v>
      </c>
      <c r="C5" t="s">
        <v>8864</v>
      </c>
      <c r="D5">
        <v>2</v>
      </c>
      <c r="E5" t="s">
        <v>8780</v>
      </c>
      <c r="F5">
        <v>2</v>
      </c>
      <c r="G5" t="s">
        <v>8793</v>
      </c>
      <c r="H5">
        <v>2</v>
      </c>
      <c r="I5" t="s">
        <v>8807</v>
      </c>
      <c r="K5" t="s">
        <v>8825</v>
      </c>
      <c r="L5" t="s">
        <v>8826</v>
      </c>
      <c r="M5" t="s">
        <v>8827</v>
      </c>
      <c r="N5">
        <f ca="1">RANDBETWEEN(1,10)+RANDBETWEEN(1,10)</f>
        <v>11</v>
      </c>
      <c r="O5" t="str">
        <f ca="1">((RANDBETWEEN(1,4)+(RANDBETWEEN(1,4))*Таблиця116[[#This Row],[Height Modifier]]))&amp;" lb"</f>
        <v>14 lb</v>
      </c>
    </row>
    <row r="6" spans="2:18" ht="27" customHeight="1">
      <c r="B6">
        <v>3</v>
      </c>
      <c r="C6" t="s">
        <v>8865</v>
      </c>
      <c r="D6">
        <v>3</v>
      </c>
      <c r="E6" t="s">
        <v>8781</v>
      </c>
      <c r="F6">
        <v>3</v>
      </c>
      <c r="G6" t="s">
        <v>8794</v>
      </c>
      <c r="H6">
        <v>3</v>
      </c>
      <c r="I6" t="s">
        <v>8808</v>
      </c>
      <c r="K6" t="s">
        <v>8830</v>
      </c>
      <c r="L6" t="s">
        <v>8831</v>
      </c>
      <c r="M6" t="s">
        <v>8832</v>
      </c>
      <c r="N6" s="429">
        <f ca="1">RANDBETWEEN(1,12)+RANDBETWEEN(1,12)</f>
        <v>13</v>
      </c>
      <c r="O6" s="429" t="str">
        <f ca="1">((RANDBETWEEN(1,6)+(RANDBETWEEN(1,6))*Таблиця116[[#This Row],[Height Modifier]]))&amp;" lb"</f>
        <v>67 lb</v>
      </c>
    </row>
    <row r="7" spans="2:18" ht="27" customHeight="1">
      <c r="B7">
        <v>4</v>
      </c>
      <c r="C7" t="s">
        <v>8866</v>
      </c>
      <c r="D7">
        <v>4</v>
      </c>
      <c r="E7" t="s">
        <v>8782</v>
      </c>
      <c r="F7">
        <v>4</v>
      </c>
      <c r="G7" t="s">
        <v>8795</v>
      </c>
      <c r="H7">
        <v>4</v>
      </c>
      <c r="I7" t="s">
        <v>8809</v>
      </c>
      <c r="K7" t="s">
        <v>8835</v>
      </c>
      <c r="L7" t="s">
        <v>8836</v>
      </c>
      <c r="M7" t="s">
        <v>8837</v>
      </c>
      <c r="N7" t="s">
        <v>8833</v>
      </c>
      <c r="O7" t="s">
        <v>8834</v>
      </c>
    </row>
    <row r="8" spans="2:18">
      <c r="B8">
        <v>5</v>
      </c>
      <c r="C8" t="s">
        <v>8867</v>
      </c>
      <c r="D8">
        <v>5</v>
      </c>
      <c r="E8" t="s">
        <v>8783</v>
      </c>
      <c r="F8">
        <v>5</v>
      </c>
      <c r="G8" t="s">
        <v>8796</v>
      </c>
      <c r="H8">
        <v>5</v>
      </c>
      <c r="I8" t="s">
        <v>8810</v>
      </c>
      <c r="K8" t="s">
        <v>5262</v>
      </c>
      <c r="L8" t="s">
        <v>8838</v>
      </c>
      <c r="M8" t="s">
        <v>8839</v>
      </c>
      <c r="N8" t="s">
        <v>8840</v>
      </c>
      <c r="O8" t="s">
        <v>8841</v>
      </c>
    </row>
    <row r="9" spans="2:18">
      <c r="B9">
        <v>6</v>
      </c>
      <c r="C9" t="s">
        <v>8868</v>
      </c>
      <c r="D9">
        <v>6</v>
      </c>
      <c r="E9" t="s">
        <v>8784</v>
      </c>
      <c r="F9">
        <v>6</v>
      </c>
      <c r="G9" t="s">
        <v>8797</v>
      </c>
      <c r="H9">
        <v>6</v>
      </c>
      <c r="I9" t="s">
        <v>8811</v>
      </c>
      <c r="K9" t="s">
        <v>8842</v>
      </c>
      <c r="L9" t="s">
        <v>8836</v>
      </c>
      <c r="M9" t="s">
        <v>8832</v>
      </c>
      <c r="N9" t="s">
        <v>8828</v>
      </c>
      <c r="O9" t="s">
        <v>8834</v>
      </c>
    </row>
    <row r="10" spans="2:18">
      <c r="B10">
        <v>7</v>
      </c>
      <c r="C10" t="s">
        <v>8869</v>
      </c>
      <c r="D10">
        <v>7</v>
      </c>
      <c r="E10" t="s">
        <v>8785</v>
      </c>
      <c r="F10">
        <v>7</v>
      </c>
      <c r="G10" t="s">
        <v>8798</v>
      </c>
      <c r="H10">
        <v>7</v>
      </c>
      <c r="I10" t="s">
        <v>8812</v>
      </c>
      <c r="K10" t="s">
        <v>8843</v>
      </c>
      <c r="L10" t="s">
        <v>8826</v>
      </c>
      <c r="M10" t="s">
        <v>8827</v>
      </c>
      <c r="N10" t="s">
        <v>8828</v>
      </c>
      <c r="O10" t="s">
        <v>8829</v>
      </c>
    </row>
    <row r="11" spans="2:18">
      <c r="B11">
        <v>8</v>
      </c>
      <c r="C11" t="s">
        <v>8870</v>
      </c>
      <c r="D11">
        <v>8</v>
      </c>
      <c r="E11" t="s">
        <v>8786</v>
      </c>
      <c r="F11">
        <v>8</v>
      </c>
      <c r="G11" t="s">
        <v>8799</v>
      </c>
      <c r="H11">
        <v>8</v>
      </c>
      <c r="I11" t="s">
        <v>8813</v>
      </c>
      <c r="K11" t="s">
        <v>8844</v>
      </c>
      <c r="L11" t="s">
        <v>8845</v>
      </c>
      <c r="M11" t="s">
        <v>8846</v>
      </c>
      <c r="N11" t="s">
        <v>8847</v>
      </c>
      <c r="O11" t="s">
        <v>8848</v>
      </c>
    </row>
    <row r="12" spans="2:18">
      <c r="B12">
        <v>9</v>
      </c>
      <c r="C12" t="s">
        <v>8871</v>
      </c>
      <c r="D12">
        <v>9</v>
      </c>
      <c r="E12" t="s">
        <v>8787</v>
      </c>
      <c r="F12">
        <v>9</v>
      </c>
      <c r="G12" t="s">
        <v>8800</v>
      </c>
      <c r="H12">
        <v>9</v>
      </c>
      <c r="I12" t="s">
        <v>8814</v>
      </c>
      <c r="K12" t="s">
        <v>4972</v>
      </c>
      <c r="L12" t="s">
        <v>8849</v>
      </c>
      <c r="M12" t="s">
        <v>8850</v>
      </c>
      <c r="N12" t="s">
        <v>8840</v>
      </c>
      <c r="O12" t="s">
        <v>8841</v>
      </c>
    </row>
    <row r="13" spans="2:18">
      <c r="B13">
        <v>10</v>
      </c>
      <c r="C13" t="s">
        <v>8872</v>
      </c>
      <c r="D13">
        <v>10</v>
      </c>
      <c r="E13" t="s">
        <v>8788</v>
      </c>
      <c r="F13">
        <v>10</v>
      </c>
      <c r="G13" t="s">
        <v>8801</v>
      </c>
      <c r="H13">
        <v>10</v>
      </c>
      <c r="I13" t="s">
        <v>8815</v>
      </c>
      <c r="K13" t="s">
        <v>8851</v>
      </c>
      <c r="L13" t="s">
        <v>8852</v>
      </c>
      <c r="M13" t="s">
        <v>8853</v>
      </c>
      <c r="N13" t="s">
        <v>8828</v>
      </c>
      <c r="O13" t="s">
        <v>8834</v>
      </c>
    </row>
    <row r="14" spans="2:18">
      <c r="B14">
        <v>11</v>
      </c>
      <c r="C14" t="s">
        <v>8873</v>
      </c>
      <c r="D14">
        <v>11</v>
      </c>
      <c r="E14" t="s">
        <v>8789</v>
      </c>
      <c r="F14">
        <v>11</v>
      </c>
      <c r="G14" t="s">
        <v>8802</v>
      </c>
      <c r="H14">
        <v>11</v>
      </c>
      <c r="I14" t="s">
        <v>8816</v>
      </c>
      <c r="K14" t="s">
        <v>5160</v>
      </c>
      <c r="L14" t="s">
        <v>8854</v>
      </c>
      <c r="M14" t="s">
        <v>8837</v>
      </c>
      <c r="N14" t="s">
        <v>8847</v>
      </c>
      <c r="O14" t="s">
        <v>8834</v>
      </c>
    </row>
    <row r="15" spans="2:18">
      <c r="B15">
        <v>12</v>
      </c>
      <c r="C15" t="s">
        <v>8874</v>
      </c>
      <c r="D15">
        <v>12</v>
      </c>
      <c r="E15" t="s">
        <v>8790</v>
      </c>
      <c r="F15">
        <v>12</v>
      </c>
      <c r="G15" t="s">
        <v>8803</v>
      </c>
      <c r="H15">
        <v>12</v>
      </c>
      <c r="I15" t="s">
        <v>8817</v>
      </c>
      <c r="K15" t="s">
        <v>8855</v>
      </c>
      <c r="L15" t="s">
        <v>8856</v>
      </c>
      <c r="M15" t="s">
        <v>8857</v>
      </c>
      <c r="N15" t="s">
        <v>8828</v>
      </c>
      <c r="O15" t="s">
        <v>8829</v>
      </c>
    </row>
    <row r="16" spans="2:18">
      <c r="B16">
        <v>13</v>
      </c>
      <c r="C16" t="s">
        <v>8875</v>
      </c>
      <c r="K16" t="s">
        <v>8858</v>
      </c>
      <c r="L16" t="s">
        <v>8859</v>
      </c>
      <c r="M16" t="s">
        <v>8857</v>
      </c>
      <c r="N16" t="s">
        <v>8828</v>
      </c>
      <c r="O16" t="s">
        <v>8829</v>
      </c>
    </row>
    <row r="17" spans="2:20">
      <c r="B17">
        <v>14</v>
      </c>
      <c r="C17" t="s">
        <v>8876</v>
      </c>
      <c r="K17" t="s">
        <v>8860</v>
      </c>
      <c r="L17" t="s">
        <v>8826</v>
      </c>
      <c r="M17" t="s">
        <v>8827</v>
      </c>
      <c r="N17" t="s">
        <v>8828</v>
      </c>
      <c r="O17" t="s">
        <v>8829</v>
      </c>
    </row>
    <row r="18" spans="2:20">
      <c r="B18">
        <v>15</v>
      </c>
      <c r="C18" t="s">
        <v>8877</v>
      </c>
    </row>
    <row r="19" spans="2:20">
      <c r="B19">
        <v>16</v>
      </c>
      <c r="C19" t="s">
        <v>8878</v>
      </c>
    </row>
    <row r="20" spans="2:20">
      <c r="B20">
        <v>17</v>
      </c>
      <c r="C20" t="s">
        <v>8879</v>
      </c>
    </row>
    <row r="21" spans="2:20">
      <c r="B21">
        <v>18</v>
      </c>
      <c r="C21" t="s">
        <v>8880</v>
      </c>
    </row>
    <row r="22" spans="2:20">
      <c r="B22">
        <v>19</v>
      </c>
      <c r="C22" t="s">
        <v>8881</v>
      </c>
      <c r="K22" t="s">
        <v>11411</v>
      </c>
      <c r="M22" t="s">
        <v>11420</v>
      </c>
      <c r="O22" t="s">
        <v>11428</v>
      </c>
      <c r="Q22" t="s">
        <v>11436</v>
      </c>
    </row>
    <row r="23" spans="2:20">
      <c r="B23">
        <v>20</v>
      </c>
      <c r="C23" t="s">
        <v>8882</v>
      </c>
    </row>
    <row r="24" spans="2:20">
      <c r="K24" t="s">
        <v>11412</v>
      </c>
      <c r="L24" t="str" cm="1">
        <f t="array" aca="1" ref="L24" ca="1">INDEX(L26:L31,RANDBETWEEN(1,6))</f>
        <v>I never relinquish my weapon.</v>
      </c>
      <c r="M24" t="s">
        <v>11421</v>
      </c>
      <c r="N24" s="429" t="str" cm="1">
        <f t="array" aca="1" ref="N24" ca="1">INDEX(N26:N31,RANDBETWEEN(1,6))</f>
        <v>Glory. The goals of the tribe don't concern me. Personal glory is what I crave. (Chaotic)</v>
      </c>
      <c r="O24" t="s">
        <v>11429</v>
      </c>
      <c r="P24" s="429" t="str" cm="1">
        <f t="array" aca="1" ref="P24" ca="1">INDEX(P26:P31,RANDBETWEEN(1,6))</f>
        <v>I understand the value of civilization and the order that society brings.</v>
      </c>
      <c r="Q24" t="s">
        <v>11437</v>
      </c>
      <c r="R24" s="429" t="str" cm="1">
        <f t="array" aca="1" ref="R24" ca="1">INDEX(R26:R31,RANDBETWEEN(1,6))</f>
        <v>To avenge Gruumsh, I will kill every elf I see.</v>
      </c>
      <c r="S24" t="s">
        <v>8759</v>
      </c>
      <c r="T24" s="429" t="str" cm="1">
        <f t="array" aca="1" ref="T24" ca="1">INDEX(T25:T30,RANDBETWEEN(1,6))</f>
        <v>1d4 dwarf beards</v>
      </c>
    </row>
    <row r="25" spans="2:20">
      <c r="K25" t="s">
        <v>2489</v>
      </c>
      <c r="L25" t="s">
        <v>10685</v>
      </c>
      <c r="M25" t="s">
        <v>2489</v>
      </c>
      <c r="N25" t="s">
        <v>10891</v>
      </c>
      <c r="O25" t="s">
        <v>2489</v>
      </c>
      <c r="P25" t="s">
        <v>10446</v>
      </c>
      <c r="Q25" t="s">
        <v>2489</v>
      </c>
      <c r="R25" t="s">
        <v>10700</v>
      </c>
      <c r="S25" t="s">
        <v>1217</v>
      </c>
      <c r="T25" t="s">
        <v>8760</v>
      </c>
    </row>
    <row r="26" spans="2:20">
      <c r="K26">
        <v>1</v>
      </c>
      <c r="L26" t="s">
        <v>11413</v>
      </c>
      <c r="M26">
        <v>1</v>
      </c>
      <c r="N26" t="s">
        <v>11422</v>
      </c>
      <c r="O26">
        <v>1</v>
      </c>
      <c r="P26" t="s">
        <v>11430</v>
      </c>
      <c r="Q26">
        <v>1</v>
      </c>
      <c r="R26" t="s">
        <v>11438</v>
      </c>
      <c r="S26">
        <v>1</v>
      </c>
      <c r="T26" t="s">
        <v>8761</v>
      </c>
    </row>
    <row r="27" spans="2:20">
      <c r="K27">
        <v>2</v>
      </c>
      <c r="L27" t="s">
        <v>11414</v>
      </c>
      <c r="M27">
        <v>2</v>
      </c>
      <c r="N27" t="s">
        <v>11423</v>
      </c>
      <c r="O27">
        <v>2</v>
      </c>
      <c r="P27" t="s">
        <v>11431</v>
      </c>
      <c r="Q27">
        <v>2</v>
      </c>
      <c r="R27" t="s">
        <v>11439</v>
      </c>
      <c r="S27">
        <v>2</v>
      </c>
      <c r="T27" t="s">
        <v>8762</v>
      </c>
    </row>
    <row r="28" spans="2:20">
      <c r="K28">
        <v>3</v>
      </c>
      <c r="L28" t="s">
        <v>11415</v>
      </c>
      <c r="M28">
        <v>3</v>
      </c>
      <c r="N28" t="s">
        <v>11424</v>
      </c>
      <c r="O28">
        <v>3</v>
      </c>
      <c r="P28" t="s">
        <v>11432</v>
      </c>
      <c r="Q28">
        <v>3</v>
      </c>
      <c r="R28" t="s">
        <v>11440</v>
      </c>
      <c r="S28">
        <v>3</v>
      </c>
      <c r="T28" t="s">
        <v>8763</v>
      </c>
    </row>
    <row r="29" spans="2:20">
      <c r="K29">
        <v>4</v>
      </c>
      <c r="L29" t="s">
        <v>11416</v>
      </c>
      <c r="M29">
        <v>4</v>
      </c>
      <c r="N29" t="s">
        <v>11425</v>
      </c>
      <c r="O29">
        <v>4</v>
      </c>
      <c r="P29" t="s">
        <v>11433</v>
      </c>
      <c r="Q29">
        <v>4</v>
      </c>
      <c r="R29" t="s">
        <v>11441</v>
      </c>
      <c r="S29">
        <v>4</v>
      </c>
      <c r="T29" t="s">
        <v>8764</v>
      </c>
    </row>
    <row r="30" spans="2:20">
      <c r="K30">
        <v>5</v>
      </c>
      <c r="L30" t="s">
        <v>11417</v>
      </c>
      <c r="M30">
        <v>5</v>
      </c>
      <c r="N30" t="s">
        <v>11426</v>
      </c>
      <c r="O30">
        <v>5</v>
      </c>
      <c r="P30" t="s">
        <v>11434</v>
      </c>
      <c r="Q30">
        <v>5</v>
      </c>
      <c r="R30" t="s">
        <v>11442</v>
      </c>
      <c r="S30">
        <v>5</v>
      </c>
      <c r="T30" t="s">
        <v>8765</v>
      </c>
    </row>
    <row r="31" spans="2:20">
      <c r="K31">
        <v>6</v>
      </c>
      <c r="L31" t="s">
        <v>11418</v>
      </c>
      <c r="M31">
        <v>6</v>
      </c>
      <c r="N31" t="s">
        <v>11427</v>
      </c>
      <c r="O31">
        <v>6</v>
      </c>
      <c r="P31" t="s">
        <v>11435</v>
      </c>
      <c r="Q31">
        <v>6</v>
      </c>
      <c r="R31" t="s">
        <v>11443</v>
      </c>
      <c r="S31">
        <v>6</v>
      </c>
      <c r="T31" t="s">
        <v>8766</v>
      </c>
    </row>
    <row r="32" spans="2:20">
      <c r="K32" t="s">
        <v>11419</v>
      </c>
      <c r="O32" t="s">
        <v>11419</v>
      </c>
      <c r="P32" t="s">
        <v>11419</v>
      </c>
      <c r="S32">
        <v>7</v>
      </c>
      <c r="T32" t="s">
        <v>8767</v>
      </c>
    </row>
    <row r="33" spans="13:20">
      <c r="M33" t="s">
        <v>11419</v>
      </c>
      <c r="S33">
        <v>8</v>
      </c>
      <c r="T33" t="s">
        <v>8768</v>
      </c>
    </row>
    <row r="34" spans="13:20">
      <c r="S34">
        <v>9</v>
      </c>
      <c r="T34" t="s">
        <v>8769</v>
      </c>
    </row>
    <row r="35" spans="13:20">
      <c r="S35">
        <v>10</v>
      </c>
      <c r="T35" t="s">
        <v>8770</v>
      </c>
    </row>
  </sheetData>
  <hyperlinks>
    <hyperlink ref="K6" r:id="rId1" location="bugbear_vgm" display="https://5e.tools/races.html - bugbear_vgm" xr:uid="{3C13A01D-B793-45F0-861B-7C6D54E00215}"/>
    <hyperlink ref="K7" r:id="rId2" location="firbolg_vgm" display="https://5e.tools/races.html - firbolg_vgm" xr:uid="{D76BDC00-7EED-4284-A57E-E13B89538715}"/>
    <hyperlink ref="K8" r:id="rId3" location="goblin_vgm" display="https://5e.tools/races.html - goblin_vgm" xr:uid="{0F95CF31-C41E-4B5B-9339-F2BC64BFC946}"/>
    <hyperlink ref="K9" r:id="rId4" location="goliath_vgm" display="https://5e.tools/races.html - goliath_vgm" xr:uid="{E330EF5A-B2EF-4EC1-A3DC-C0A1BF2BB1D8}"/>
    <hyperlink ref="K10" r:id="rId5" location="hobgoblin_vgm" display="https://5e.tools/races.html - hobgoblin_vgm" xr:uid="{1DEFADCE-2E3A-4135-9DAE-AB1CCB4A914D}"/>
    <hyperlink ref="K11" r:id="rId6" location="kenku_vgm" display="https://5e.tools/races.html - kenku_vgm" xr:uid="{0C473BBA-67FA-463F-8FE0-ADCF0CAE7AE3}"/>
    <hyperlink ref="K12" r:id="rId7" location="kobold_vgm" display="https://5e.tools/races.html - kobold_vgm" xr:uid="{3B0741FD-8381-47A5-BC30-747EF3792AE2}"/>
    <hyperlink ref="K13" r:id="rId8" location="lizardfolk_vgm" display="https://5e.tools/races.html - lizardfolk_vgm" xr:uid="{3A13EDA0-7A86-4AC1-BFAA-D2599989B1E2}"/>
    <hyperlink ref="K14" r:id="rId9" location="orc_vgm" display="https://5e.tools/races.html - orc_vgm" xr:uid="{C555C85C-E856-4C95-9FDA-41E9281E9E9C}"/>
    <hyperlink ref="K15" r:id="rId10" location="tabaxi_vgm" display="https://5e.tools/races.html - tabaxi_vgm" xr:uid="{C12F9F3B-45B1-4F08-91E0-8D75E4D86028}"/>
    <hyperlink ref="K16" r:id="rId11" location="triton_vgm" display="https://5e.tools/races.html - triton_vgm" xr:uid="{905505B3-0133-4867-8F14-3CDF3FE15E54}"/>
    <hyperlink ref="K17" r:id="rId12" location="yuan-ti%20pureblood_vgm" display="https://5e.tools/races.html - yuan-ti%20pureblood_vgm" xr:uid="{52339780-4709-45D3-B7C2-3F3B52179875}"/>
  </hyperlinks>
  <pageMargins left="0.7" right="0.7" top="0.75" bottom="0.75" header="0.3" footer="0.3"/>
  <tableParts count="10">
    <tablePart r:id="rId13"/>
    <tablePart r:id="rId14"/>
    <tablePart r:id="rId15"/>
    <tablePart r:id="rId16"/>
    <tablePart r:id="rId17"/>
    <tablePart r:id="rId18"/>
    <tablePart r:id="rId19"/>
    <tablePart r:id="rId20"/>
    <tablePart r:id="rId21"/>
    <tablePart r:id="rId2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1FE9-3D34-4988-9F0D-5358D42A566B}">
  <dimension ref="B2:P39"/>
  <sheetViews>
    <sheetView workbookViewId="0">
      <selection activeCell="H22" sqref="H22"/>
    </sheetView>
  </sheetViews>
  <sheetFormatPr defaultRowHeight="16.5"/>
  <sheetData>
    <row r="2" spans="2:16">
      <c r="B2" t="s">
        <v>8861</v>
      </c>
      <c r="I2" t="s">
        <v>11466</v>
      </c>
    </row>
    <row r="3" spans="2:16">
      <c r="B3" t="s">
        <v>2086</v>
      </c>
      <c r="C3" t="s">
        <v>8862</v>
      </c>
      <c r="F3" t="s">
        <v>11445</v>
      </c>
      <c r="I3" t="s">
        <v>8819</v>
      </c>
      <c r="O3" t="s">
        <v>11476</v>
      </c>
    </row>
    <row r="4" spans="2:16">
      <c r="B4">
        <v>1</v>
      </c>
      <c r="C4" t="s">
        <v>8863</v>
      </c>
      <c r="F4" t="s">
        <v>8819</v>
      </c>
      <c r="O4" t="s">
        <v>8819</v>
      </c>
    </row>
    <row r="5" spans="2:16">
      <c r="B5">
        <v>2</v>
      </c>
      <c r="C5" t="s">
        <v>8864</v>
      </c>
      <c r="I5" t="s">
        <v>11467</v>
      </c>
    </row>
    <row r="6" spans="2:16">
      <c r="B6">
        <v>3</v>
      </c>
      <c r="C6" t="s">
        <v>8865</v>
      </c>
      <c r="F6" t="s">
        <v>11445</v>
      </c>
      <c r="I6" t="s">
        <v>1218</v>
      </c>
      <c r="J6" t="s">
        <v>10685</v>
      </c>
      <c r="O6" t="s">
        <v>11477</v>
      </c>
    </row>
    <row r="7" spans="2:16">
      <c r="B7">
        <v>4</v>
      </c>
      <c r="C7" t="s">
        <v>8866</v>
      </c>
      <c r="F7" t="s">
        <v>2086</v>
      </c>
      <c r="G7" t="s">
        <v>2922</v>
      </c>
      <c r="I7">
        <v>1</v>
      </c>
      <c r="J7" t="s">
        <v>11468</v>
      </c>
      <c r="O7" t="s">
        <v>2489</v>
      </c>
      <c r="P7" t="s">
        <v>10891</v>
      </c>
    </row>
    <row r="8" spans="2:16">
      <c r="B8">
        <v>5</v>
      </c>
      <c r="C8" t="s">
        <v>8867</v>
      </c>
      <c r="F8">
        <v>1</v>
      </c>
      <c r="G8" t="s">
        <v>11446</v>
      </c>
      <c r="I8">
        <v>2</v>
      </c>
      <c r="J8" t="s">
        <v>11469</v>
      </c>
      <c r="O8">
        <v>1</v>
      </c>
      <c r="P8" t="s">
        <v>11478</v>
      </c>
    </row>
    <row r="9" spans="2:16">
      <c r="B9">
        <v>6</v>
      </c>
      <c r="C9" t="s">
        <v>8868</v>
      </c>
      <c r="F9">
        <v>2</v>
      </c>
      <c r="G9" t="s">
        <v>11447</v>
      </c>
      <c r="I9">
        <v>3</v>
      </c>
      <c r="J9" t="s">
        <v>11470</v>
      </c>
      <c r="O9">
        <v>2</v>
      </c>
      <c r="P9" t="s">
        <v>11479</v>
      </c>
    </row>
    <row r="10" spans="2:16">
      <c r="B10">
        <v>7</v>
      </c>
      <c r="C10" t="s">
        <v>8869</v>
      </c>
      <c r="F10">
        <v>3</v>
      </c>
      <c r="G10" t="s">
        <v>11448</v>
      </c>
      <c r="I10">
        <v>4</v>
      </c>
      <c r="J10" t="s">
        <v>11471</v>
      </c>
      <c r="O10">
        <v>3</v>
      </c>
      <c r="P10" t="s">
        <v>11480</v>
      </c>
    </row>
    <row r="11" spans="2:16">
      <c r="B11">
        <v>8</v>
      </c>
      <c r="C11" t="s">
        <v>8870</v>
      </c>
      <c r="F11">
        <v>4</v>
      </c>
      <c r="G11" t="s">
        <v>11449</v>
      </c>
      <c r="I11">
        <v>5</v>
      </c>
      <c r="J11" t="s">
        <v>11472</v>
      </c>
      <c r="O11">
        <v>4</v>
      </c>
      <c r="P11" t="s">
        <v>11481</v>
      </c>
    </row>
    <row r="12" spans="2:16">
      <c r="B12">
        <v>9</v>
      </c>
      <c r="C12" t="s">
        <v>8871</v>
      </c>
      <c r="F12">
        <v>5</v>
      </c>
      <c r="G12" t="s">
        <v>11450</v>
      </c>
      <c r="I12">
        <v>6</v>
      </c>
      <c r="J12" t="s">
        <v>11473</v>
      </c>
      <c r="O12">
        <v>5</v>
      </c>
      <c r="P12" t="s">
        <v>11482</v>
      </c>
    </row>
    <row r="13" spans="2:16">
      <c r="B13">
        <v>10</v>
      </c>
      <c r="C13" t="s">
        <v>8872</v>
      </c>
      <c r="F13">
        <v>6</v>
      </c>
      <c r="G13" t="s">
        <v>11451</v>
      </c>
      <c r="I13">
        <v>7</v>
      </c>
      <c r="J13" t="s">
        <v>11474</v>
      </c>
      <c r="O13">
        <v>6</v>
      </c>
      <c r="P13" t="s">
        <v>11483</v>
      </c>
    </row>
    <row r="14" spans="2:16">
      <c r="B14">
        <v>11</v>
      </c>
      <c r="C14" t="s">
        <v>8873</v>
      </c>
      <c r="F14">
        <v>7</v>
      </c>
      <c r="G14" t="s">
        <v>11452</v>
      </c>
      <c r="I14">
        <v>8</v>
      </c>
      <c r="J14" t="s">
        <v>11475</v>
      </c>
      <c r="O14" t="s">
        <v>11419</v>
      </c>
    </row>
    <row r="15" spans="2:16">
      <c r="B15">
        <v>12</v>
      </c>
      <c r="C15" t="s">
        <v>8874</v>
      </c>
      <c r="F15">
        <v>8</v>
      </c>
      <c r="G15" t="s">
        <v>11453</v>
      </c>
      <c r="I15" t="s">
        <v>11419</v>
      </c>
    </row>
    <row r="16" spans="2:16">
      <c r="B16">
        <v>13</v>
      </c>
      <c r="C16" t="s">
        <v>8875</v>
      </c>
      <c r="F16">
        <v>9</v>
      </c>
      <c r="G16" t="s">
        <v>11454</v>
      </c>
      <c r="O16" t="s">
        <v>11484</v>
      </c>
    </row>
    <row r="17" spans="2:16">
      <c r="B17">
        <v>14</v>
      </c>
      <c r="C17" t="s">
        <v>8876</v>
      </c>
      <c r="F17">
        <v>10</v>
      </c>
      <c r="G17" t="s">
        <v>11455</v>
      </c>
      <c r="O17" t="s">
        <v>8819</v>
      </c>
    </row>
    <row r="18" spans="2:16">
      <c r="B18">
        <v>15</v>
      </c>
      <c r="C18" t="s">
        <v>8877</v>
      </c>
      <c r="F18">
        <v>11</v>
      </c>
      <c r="G18" t="s">
        <v>11456</v>
      </c>
    </row>
    <row r="19" spans="2:16">
      <c r="B19">
        <v>16</v>
      </c>
      <c r="C19" t="s">
        <v>8878</v>
      </c>
      <c r="F19">
        <v>12</v>
      </c>
      <c r="G19" t="s">
        <v>11457</v>
      </c>
      <c r="O19" t="s">
        <v>11485</v>
      </c>
    </row>
    <row r="20" spans="2:16">
      <c r="B20">
        <v>17</v>
      </c>
      <c r="C20" t="s">
        <v>8879</v>
      </c>
      <c r="F20">
        <v>13</v>
      </c>
      <c r="G20" t="s">
        <v>11458</v>
      </c>
      <c r="O20" t="s">
        <v>2489</v>
      </c>
      <c r="P20" t="s">
        <v>10446</v>
      </c>
    </row>
    <row r="21" spans="2:16">
      <c r="B21">
        <v>18</v>
      </c>
      <c r="C21" t="s">
        <v>8880</v>
      </c>
      <c r="F21">
        <v>14</v>
      </c>
      <c r="G21" t="s">
        <v>11459</v>
      </c>
      <c r="O21">
        <v>1</v>
      </c>
      <c r="P21" t="s">
        <v>11486</v>
      </c>
    </row>
    <row r="22" spans="2:16">
      <c r="B22">
        <v>19</v>
      </c>
      <c r="C22" t="s">
        <v>8881</v>
      </c>
      <c r="F22">
        <v>15</v>
      </c>
      <c r="G22" t="s">
        <v>11460</v>
      </c>
      <c r="O22">
        <v>2</v>
      </c>
      <c r="P22" t="s">
        <v>11487</v>
      </c>
    </row>
    <row r="23" spans="2:16">
      <c r="B23">
        <v>20</v>
      </c>
      <c r="C23" t="s">
        <v>8882</v>
      </c>
      <c r="F23">
        <v>16</v>
      </c>
      <c r="G23" t="s">
        <v>11461</v>
      </c>
      <c r="O23">
        <v>3</v>
      </c>
      <c r="P23" t="s">
        <v>11488</v>
      </c>
    </row>
    <row r="24" spans="2:16">
      <c r="F24">
        <v>17</v>
      </c>
      <c r="G24" t="s">
        <v>11462</v>
      </c>
      <c r="O24">
        <v>4</v>
      </c>
      <c r="P24" t="s">
        <v>11489</v>
      </c>
    </row>
    <row r="25" spans="2:16">
      <c r="F25">
        <v>18</v>
      </c>
      <c r="G25" t="s">
        <v>11463</v>
      </c>
      <c r="O25">
        <v>5</v>
      </c>
      <c r="P25" t="s">
        <v>11490</v>
      </c>
    </row>
    <row r="26" spans="2:16">
      <c r="F26">
        <v>19</v>
      </c>
      <c r="G26" t="s">
        <v>11464</v>
      </c>
      <c r="O26">
        <v>6</v>
      </c>
      <c r="P26" t="s">
        <v>11491</v>
      </c>
    </row>
    <row r="27" spans="2:16">
      <c r="F27">
        <v>20</v>
      </c>
      <c r="G27" t="s">
        <v>11465</v>
      </c>
      <c r="O27" t="s">
        <v>11419</v>
      </c>
    </row>
    <row r="28" spans="2:16">
      <c r="O28" t="s">
        <v>11492</v>
      </c>
    </row>
    <row r="29" spans="2:16">
      <c r="O29" t="s">
        <v>8819</v>
      </c>
    </row>
    <row r="31" spans="2:16">
      <c r="O31" t="s">
        <v>11493</v>
      </c>
    </row>
    <row r="32" spans="2:16">
      <c r="O32" t="s">
        <v>2489</v>
      </c>
      <c r="P32" t="s">
        <v>10700</v>
      </c>
    </row>
    <row r="33" spans="15:16">
      <c r="O33">
        <v>1</v>
      </c>
      <c r="P33" t="s">
        <v>11494</v>
      </c>
    </row>
    <row r="34" spans="15:16">
      <c r="O34">
        <v>2</v>
      </c>
      <c r="P34" t="s">
        <v>11495</v>
      </c>
    </row>
    <row r="35" spans="15:16">
      <c r="O35">
        <v>3</v>
      </c>
      <c r="P35" t="s">
        <v>11496</v>
      </c>
    </row>
    <row r="36" spans="15:16">
      <c r="O36">
        <v>4</v>
      </c>
      <c r="P36" t="s">
        <v>11497</v>
      </c>
    </row>
    <row r="37" spans="15:16">
      <c r="O37">
        <v>5</v>
      </c>
      <c r="P37" t="s">
        <v>11498</v>
      </c>
    </row>
    <row r="38" spans="15:16">
      <c r="O38">
        <v>6</v>
      </c>
      <c r="P38" t="s">
        <v>11499</v>
      </c>
    </row>
    <row r="39" spans="15:16">
      <c r="O39" t="s">
        <v>11419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35695-0010-4AAD-B157-B963130647F9}">
  <sheetPr>
    <tabColor rgb="FFFF0000"/>
  </sheetPr>
  <dimension ref="A2:AF187"/>
  <sheetViews>
    <sheetView topLeftCell="H46" zoomScaleNormal="100" workbookViewId="0">
      <selection activeCell="I145" sqref="I145"/>
    </sheetView>
  </sheetViews>
  <sheetFormatPr defaultRowHeight="15"/>
  <cols>
    <col min="1" max="1" width="11.125" style="37" customWidth="1"/>
    <col min="2" max="2" width="17.625" style="37" customWidth="1"/>
    <col min="3" max="3" width="9" style="37"/>
    <col min="4" max="4" width="13.875" style="37" customWidth="1"/>
    <col min="5" max="5" width="12.75" style="37" customWidth="1"/>
    <col min="6" max="7" width="9" style="37"/>
    <col min="8" max="8" width="16.375" style="37" customWidth="1"/>
    <col min="9" max="9" width="31.25" style="37" customWidth="1"/>
    <col min="10" max="10" width="9" style="37"/>
    <col min="11" max="11" width="15.875" style="37" customWidth="1"/>
    <col min="12" max="12" width="9.625" style="37" customWidth="1"/>
    <col min="13" max="13" width="11.625" style="37" customWidth="1"/>
    <col min="14" max="14" width="10" style="37" customWidth="1"/>
    <col min="15" max="15" width="9" style="37"/>
    <col min="16" max="16" width="8.875" style="37" customWidth="1"/>
    <col min="17" max="32" width="9" style="37"/>
    <col min="33" max="33" width="9" style="37" customWidth="1"/>
    <col min="34" max="34" width="11.75" style="37" customWidth="1"/>
    <col min="35" max="36" width="9" style="37"/>
    <col min="37" max="37" width="11.5" style="37" customWidth="1"/>
    <col min="38" max="38" width="11.75" style="37" customWidth="1"/>
    <col min="39" max="39" width="19" style="37" customWidth="1"/>
    <col min="40" max="40" width="9" style="37"/>
    <col min="41" max="41" width="9.75" style="37" customWidth="1"/>
    <col min="42" max="43" width="11.5" style="37" customWidth="1"/>
    <col min="44" max="44" width="11.875" style="37" customWidth="1"/>
    <col min="45" max="45" width="12.5" style="37" customWidth="1"/>
    <col min="46" max="16384" width="9" style="37"/>
  </cols>
  <sheetData>
    <row r="2" spans="1:32">
      <c r="A2" s="526" t="s">
        <v>7405</v>
      </c>
      <c r="B2" s="526"/>
      <c r="C2" s="526"/>
      <c r="D2" s="526"/>
      <c r="E2" s="526"/>
      <c r="G2" s="323"/>
      <c r="H2" s="323" t="s">
        <v>5449</v>
      </c>
      <c r="I2" s="323" t="s">
        <v>5570</v>
      </c>
      <c r="J2" s="323" t="s">
        <v>7406</v>
      </c>
      <c r="K2" s="323" t="s">
        <v>7407</v>
      </c>
      <c r="L2" s="323" t="s">
        <v>5686</v>
      </c>
      <c r="M2" s="323" t="s">
        <v>7408</v>
      </c>
      <c r="N2" s="323" t="s">
        <v>7409</v>
      </c>
      <c r="O2" s="323" t="s">
        <v>7410</v>
      </c>
      <c r="P2" s="323" t="s">
        <v>7411</v>
      </c>
      <c r="Q2" s="323" t="s">
        <v>7412</v>
      </c>
      <c r="S2" s="323" t="s">
        <v>5449</v>
      </c>
      <c r="T2" s="323" t="s">
        <v>5570</v>
      </c>
      <c r="U2" s="323" t="s">
        <v>7406</v>
      </c>
      <c r="V2" s="323" t="s">
        <v>7407</v>
      </c>
      <c r="W2" s="323" t="s">
        <v>5686</v>
      </c>
      <c r="X2" s="323" t="s">
        <v>7408</v>
      </c>
      <c r="Y2" s="323" t="s">
        <v>7409</v>
      </c>
      <c r="Z2" s="323" t="s">
        <v>7410</v>
      </c>
      <c r="AA2" s="323" t="s">
        <v>7411</v>
      </c>
      <c r="AB2" s="323" t="s">
        <v>7412</v>
      </c>
      <c r="AD2" s="323"/>
      <c r="AE2" s="323" t="s">
        <v>7413</v>
      </c>
      <c r="AF2" s="323" t="s">
        <v>7414</v>
      </c>
    </row>
    <row r="3" spans="1:32" ht="15.75">
      <c r="A3" s="408" t="s">
        <v>7415</v>
      </c>
      <c r="B3" s="409" t="s">
        <v>7416</v>
      </c>
      <c r="C3" s="409" t="s">
        <v>5392</v>
      </c>
      <c r="D3" s="409" t="s">
        <v>7417</v>
      </c>
      <c r="E3" s="410" t="s">
        <v>7418</v>
      </c>
      <c r="G3" s="323" t="s">
        <v>5449</v>
      </c>
      <c r="H3" s="323"/>
      <c r="I3" s="323"/>
      <c r="J3" s="323"/>
      <c r="K3" s="323"/>
      <c r="L3" s="323"/>
      <c r="M3" s="323"/>
      <c r="N3" s="323"/>
      <c r="O3" s="323"/>
      <c r="P3" s="323"/>
      <c r="Q3" s="323"/>
      <c r="S3" s="323"/>
      <c r="T3" s="323"/>
      <c r="U3" s="323"/>
      <c r="V3" s="323"/>
      <c r="W3" s="323"/>
      <c r="X3" s="323"/>
      <c r="Y3" s="323"/>
      <c r="Z3" s="323"/>
      <c r="AA3" s="323"/>
      <c r="AB3" s="323"/>
      <c r="AD3" s="323" t="s">
        <v>5449</v>
      </c>
      <c r="AE3" s="323"/>
      <c r="AF3" s="323"/>
    </row>
    <row r="4" spans="1:32">
      <c r="A4" s="411" t="s">
        <v>7419</v>
      </c>
      <c r="B4" s="323">
        <v>0</v>
      </c>
      <c r="C4" s="323" t="s">
        <v>5038</v>
      </c>
      <c r="D4" s="323">
        <v>0</v>
      </c>
      <c r="E4" s="366">
        <v>0</v>
      </c>
      <c r="G4" s="323" t="s">
        <v>5570</v>
      </c>
      <c r="H4" s="323">
        <v>319.66666666666663</v>
      </c>
      <c r="I4" s="323"/>
      <c r="J4" s="323"/>
      <c r="K4" s="323">
        <v>126.94444444444444</v>
      </c>
      <c r="L4" s="323"/>
      <c r="M4" s="323"/>
      <c r="N4" s="323"/>
      <c r="O4" s="323"/>
      <c r="P4" s="323"/>
      <c r="Q4" s="323"/>
      <c r="S4" s="323">
        <v>318</v>
      </c>
      <c r="T4" s="323"/>
      <c r="U4" s="323"/>
      <c r="V4" s="323"/>
      <c r="W4" s="323"/>
      <c r="X4" s="323"/>
      <c r="Y4" s="323"/>
      <c r="Z4" s="323"/>
      <c r="AA4" s="323"/>
      <c r="AB4" s="323"/>
      <c r="AD4" s="323" t="s">
        <v>5570</v>
      </c>
      <c r="AE4" s="323"/>
      <c r="AF4" s="323"/>
    </row>
    <row r="5" spans="1:32">
      <c r="A5" s="411" t="s">
        <v>6535</v>
      </c>
      <c r="B5" s="323">
        <v>1</v>
      </c>
      <c r="C5" s="323" t="s">
        <v>7420</v>
      </c>
      <c r="D5" s="323">
        <f>365*B5/10</f>
        <v>36.5</v>
      </c>
      <c r="E5" s="366">
        <v>0.1</v>
      </c>
      <c r="G5" s="323" t="s">
        <v>7406</v>
      </c>
      <c r="H5" s="323">
        <f>636/1.8</f>
        <v>353.33333333333331</v>
      </c>
      <c r="I5" s="323"/>
      <c r="J5" s="323"/>
      <c r="K5" s="323">
        <v>87.833333333333329</v>
      </c>
      <c r="L5" s="323"/>
      <c r="M5" s="323"/>
      <c r="N5" s="323"/>
      <c r="O5" s="323"/>
      <c r="P5" s="323"/>
      <c r="Q5" s="323"/>
      <c r="S5" s="323"/>
      <c r="T5" s="323"/>
      <c r="U5" s="323"/>
      <c r="V5" s="323"/>
      <c r="W5" s="323"/>
      <c r="X5" s="323"/>
      <c r="Y5" s="323"/>
      <c r="Z5" s="323"/>
      <c r="AA5" s="323"/>
      <c r="AB5" s="323"/>
      <c r="AD5" s="323" t="s">
        <v>7406</v>
      </c>
      <c r="AE5" s="323"/>
      <c r="AF5" s="323"/>
    </row>
    <row r="6" spans="1:32">
      <c r="A6" s="411" t="s">
        <v>6074</v>
      </c>
      <c r="B6" s="323">
        <v>2</v>
      </c>
      <c r="C6" s="323" t="s">
        <v>7420</v>
      </c>
      <c r="D6" s="323">
        <f>365*B6/10</f>
        <v>73</v>
      </c>
      <c r="E6" s="366">
        <v>0.2</v>
      </c>
      <c r="G6" s="323" t="s">
        <v>7407</v>
      </c>
      <c r="H6" s="323">
        <v>427.05555555555554</v>
      </c>
      <c r="I6" s="323"/>
      <c r="J6" s="323"/>
      <c r="K6" s="323"/>
      <c r="L6" s="323"/>
      <c r="M6" s="323"/>
      <c r="N6" s="323"/>
      <c r="O6" s="323"/>
      <c r="P6" s="323"/>
      <c r="Q6" s="323"/>
      <c r="S6" s="323">
        <v>432</v>
      </c>
      <c r="T6" s="323"/>
      <c r="U6" s="323"/>
      <c r="V6" s="323"/>
      <c r="W6" s="323"/>
      <c r="X6" s="323"/>
      <c r="Y6" s="323"/>
      <c r="Z6" s="323"/>
      <c r="AA6" s="323"/>
      <c r="AB6" s="323"/>
      <c r="AD6" s="323" t="s">
        <v>7407</v>
      </c>
      <c r="AE6" s="323"/>
      <c r="AF6" s="323"/>
    </row>
    <row r="7" spans="1:32">
      <c r="A7" s="411" t="s">
        <v>6218</v>
      </c>
      <c r="B7" s="323">
        <v>1</v>
      </c>
      <c r="C7" s="323" t="s">
        <v>7421</v>
      </c>
      <c r="D7" s="323">
        <f>365*B7</f>
        <v>365</v>
      </c>
      <c r="E7" s="366">
        <v>1</v>
      </c>
      <c r="G7" s="323" t="s">
        <v>5686</v>
      </c>
      <c r="H7" s="323">
        <v>476.22222222222223</v>
      </c>
      <c r="I7" s="323"/>
      <c r="J7" s="412">
        <f>1436.2/1.8</f>
        <v>797.88888888888891</v>
      </c>
      <c r="K7" s="323"/>
      <c r="L7" s="323"/>
      <c r="M7" s="323"/>
      <c r="N7" s="323"/>
      <c r="O7" s="323"/>
      <c r="P7" s="323"/>
      <c r="Q7" s="323"/>
      <c r="S7" s="323">
        <v>490</v>
      </c>
      <c r="T7" s="323"/>
      <c r="U7" s="323"/>
      <c r="V7" s="323"/>
      <c r="W7" s="323"/>
      <c r="X7" s="323"/>
      <c r="Y7" s="323"/>
      <c r="Z7" s="323"/>
      <c r="AA7" s="323"/>
      <c r="AB7" s="323"/>
      <c r="AD7" s="323" t="s">
        <v>5686</v>
      </c>
      <c r="AE7" s="323"/>
      <c r="AF7" s="323"/>
    </row>
    <row r="8" spans="1:32">
      <c r="A8" s="411" t="s">
        <v>6202</v>
      </c>
      <c r="B8" s="323">
        <v>2</v>
      </c>
      <c r="C8" s="323" t="s">
        <v>7421</v>
      </c>
      <c r="D8" s="323">
        <f>365*B8</f>
        <v>730</v>
      </c>
      <c r="E8" s="366">
        <v>2</v>
      </c>
      <c r="G8" s="323" t="s">
        <v>7408</v>
      </c>
      <c r="H8" s="323">
        <v>730.11111111111109</v>
      </c>
      <c r="I8" s="323"/>
      <c r="J8" s="323"/>
      <c r="K8" s="323"/>
      <c r="L8" s="323"/>
      <c r="M8" s="323"/>
      <c r="N8" s="323"/>
      <c r="O8" s="323"/>
      <c r="P8" s="323"/>
      <c r="Q8" s="323"/>
      <c r="S8" s="323">
        <v>806</v>
      </c>
      <c r="T8" s="323"/>
      <c r="U8" s="323"/>
      <c r="V8" s="323"/>
      <c r="W8" s="323"/>
      <c r="X8" s="323"/>
      <c r="Y8" s="323"/>
      <c r="Z8" s="323"/>
      <c r="AA8" s="323"/>
      <c r="AB8" s="323"/>
      <c r="AD8" s="323" t="s">
        <v>7408</v>
      </c>
      <c r="AE8" s="323"/>
      <c r="AF8" s="323"/>
    </row>
    <row r="9" spans="1:32">
      <c r="A9" s="411" t="s">
        <v>6186</v>
      </c>
      <c r="B9" s="323">
        <v>4</v>
      </c>
      <c r="C9" s="323" t="s">
        <v>7421</v>
      </c>
      <c r="D9" s="323">
        <f>365*B9</f>
        <v>1460</v>
      </c>
      <c r="E9" s="366">
        <v>4</v>
      </c>
      <c r="G9" s="323" t="s">
        <v>7409</v>
      </c>
      <c r="H9" s="323">
        <v>1410</v>
      </c>
      <c r="I9" s="323"/>
      <c r="J9" s="323"/>
      <c r="K9" s="323"/>
      <c r="L9" s="323"/>
      <c r="M9" s="323"/>
      <c r="N9" s="323"/>
      <c r="O9" s="323"/>
      <c r="P9" s="323"/>
      <c r="Q9" s="323"/>
      <c r="S9" s="323">
        <v>1410</v>
      </c>
      <c r="T9" s="323"/>
      <c r="U9" s="323"/>
      <c r="V9" s="323"/>
      <c r="W9" s="323"/>
      <c r="X9" s="323"/>
      <c r="Y9" s="323"/>
      <c r="Z9" s="323"/>
      <c r="AA9" s="323"/>
      <c r="AB9" s="323"/>
      <c r="AD9" s="323" t="s">
        <v>7409</v>
      </c>
      <c r="AE9" s="323"/>
      <c r="AF9" s="323"/>
    </row>
    <row r="10" spans="1:32">
      <c r="A10" s="413" t="s">
        <v>6177</v>
      </c>
      <c r="B10" s="322">
        <v>10</v>
      </c>
      <c r="C10" s="322" t="s">
        <v>7421</v>
      </c>
      <c r="D10" s="322">
        <f>365*B10</f>
        <v>3650</v>
      </c>
      <c r="E10" s="343">
        <v>10</v>
      </c>
      <c r="G10" s="323" t="s">
        <v>7410</v>
      </c>
      <c r="H10" s="323">
        <v>0</v>
      </c>
      <c r="I10" s="323"/>
      <c r="J10" s="323"/>
      <c r="K10" s="323"/>
      <c r="L10" s="323"/>
      <c r="M10" s="323">
        <v>440.05555555555554</v>
      </c>
      <c r="N10" s="323"/>
      <c r="O10" s="323"/>
      <c r="P10" s="323"/>
      <c r="Q10" s="323"/>
      <c r="S10" s="323"/>
      <c r="T10" s="323"/>
      <c r="U10" s="323"/>
      <c r="V10" s="323"/>
      <c r="W10" s="323"/>
      <c r="X10" s="323">
        <v>420</v>
      </c>
      <c r="Y10" s="323"/>
      <c r="Z10" s="323"/>
      <c r="AA10" s="323"/>
      <c r="AB10" s="323"/>
      <c r="AD10" s="323" t="s">
        <v>7410</v>
      </c>
      <c r="AE10" s="323"/>
      <c r="AF10" s="323"/>
    </row>
    <row r="11" spans="1:32">
      <c r="G11" s="323" t="s">
        <v>7411</v>
      </c>
      <c r="H11" s="323">
        <v>251.38888888888889</v>
      </c>
      <c r="I11" s="323"/>
      <c r="J11" s="323"/>
      <c r="K11" s="323"/>
      <c r="L11" s="323"/>
      <c r="M11" s="323"/>
      <c r="N11" s="323"/>
      <c r="O11" s="323"/>
      <c r="P11" s="323"/>
      <c r="Q11" s="323"/>
      <c r="S11" s="323"/>
      <c r="T11" s="323"/>
      <c r="U11" s="323"/>
      <c r="V11" s="323"/>
      <c r="W11" s="323"/>
      <c r="X11" s="323"/>
      <c r="Y11" s="323"/>
      <c r="Z11" s="323"/>
      <c r="AA11" s="323"/>
      <c r="AB11" s="323"/>
      <c r="AD11" s="323" t="s">
        <v>7411</v>
      </c>
      <c r="AE11" s="323"/>
      <c r="AF11" s="323"/>
    </row>
    <row r="12" spans="1:32" ht="15.75" customHeight="1">
      <c r="A12" s="527" t="s">
        <v>7422</v>
      </c>
      <c r="B12" s="527"/>
      <c r="D12" s="527" t="s">
        <v>7423</v>
      </c>
      <c r="E12" s="527"/>
      <c r="G12" s="323" t="s">
        <v>7412</v>
      </c>
      <c r="H12" s="323">
        <v>469.66666666666663</v>
      </c>
      <c r="I12" s="323"/>
      <c r="J12" s="323"/>
      <c r="K12" s="323"/>
      <c r="L12" s="323"/>
      <c r="M12" s="323"/>
      <c r="N12" s="323"/>
      <c r="O12" s="323"/>
      <c r="P12" s="323"/>
      <c r="Q12" s="323"/>
      <c r="S12" s="323"/>
      <c r="T12" s="323"/>
      <c r="U12" s="323"/>
      <c r="V12" s="323"/>
      <c r="W12" s="323"/>
      <c r="X12" s="323"/>
      <c r="Y12" s="323"/>
      <c r="Z12" s="323"/>
      <c r="AA12" s="323"/>
      <c r="AB12" s="323"/>
      <c r="AD12" s="323" t="s">
        <v>7412</v>
      </c>
      <c r="AE12" s="323"/>
      <c r="AF12" s="323"/>
    </row>
    <row r="13" spans="1:32" ht="15" customHeight="1">
      <c r="A13" s="414" t="s">
        <v>7424</v>
      </c>
      <c r="B13" s="415" t="s">
        <v>7425</v>
      </c>
      <c r="D13" s="414" t="s">
        <v>7426</v>
      </c>
      <c r="E13" s="415" t="s">
        <v>7427</v>
      </c>
    </row>
    <row r="14" spans="1:32">
      <c r="A14" s="411" t="s">
        <v>7428</v>
      </c>
      <c r="B14" s="366" t="s">
        <v>7429</v>
      </c>
      <c r="D14" s="411" t="s">
        <v>7430</v>
      </c>
      <c r="E14" s="366">
        <v>20</v>
      </c>
    </row>
    <row r="15" spans="1:32" ht="18.75" customHeight="1">
      <c r="A15" s="411" t="s">
        <v>7431</v>
      </c>
      <c r="B15" s="366" t="s">
        <v>7432</v>
      </c>
      <c r="D15" s="411" t="s">
        <v>2496</v>
      </c>
      <c r="E15" s="366" t="s">
        <v>7433</v>
      </c>
      <c r="H15" s="40" t="s">
        <v>7434</v>
      </c>
      <c r="J15" s="37" t="s">
        <v>11500</v>
      </c>
    </row>
    <row r="16" spans="1:32">
      <c r="A16" s="411" t="s">
        <v>7435</v>
      </c>
      <c r="B16" s="366" t="s">
        <v>7436</v>
      </c>
      <c r="D16" s="411" t="s">
        <v>7437</v>
      </c>
      <c r="E16" s="366" t="s">
        <v>7438</v>
      </c>
      <c r="H16" s="37" t="s">
        <v>7439</v>
      </c>
      <c r="J16" s="37" t="s">
        <v>1217</v>
      </c>
      <c r="K16" s="37" t="s">
        <v>11501</v>
      </c>
    </row>
    <row r="17" spans="1:11" ht="18.75" customHeight="1">
      <c r="A17" s="411" t="s">
        <v>7440</v>
      </c>
      <c r="B17" s="366" t="s">
        <v>7441</v>
      </c>
      <c r="D17" s="411" t="s">
        <v>7442</v>
      </c>
      <c r="E17" s="366">
        <v>5</v>
      </c>
      <c r="H17" s="37" t="s">
        <v>7443</v>
      </c>
      <c r="J17" s="37">
        <v>1</v>
      </c>
      <c r="K17" s="37" t="s">
        <v>11502</v>
      </c>
    </row>
    <row r="18" spans="1:11" ht="18.75" customHeight="1">
      <c r="A18" s="411" t="s">
        <v>7444</v>
      </c>
      <c r="B18" s="366" t="s">
        <v>7445</v>
      </c>
      <c r="D18" s="411" t="s">
        <v>7446</v>
      </c>
      <c r="E18" s="366">
        <v>-2</v>
      </c>
      <c r="H18" s="37" t="s">
        <v>7447</v>
      </c>
      <c r="J18" s="37">
        <v>2</v>
      </c>
      <c r="K18" s="37" t="s">
        <v>11503</v>
      </c>
    </row>
    <row r="19" spans="1:11">
      <c r="A19" s="411" t="s">
        <v>7448</v>
      </c>
      <c r="B19" s="366" t="s">
        <v>7449</v>
      </c>
      <c r="D19" s="411" t="s">
        <v>7450</v>
      </c>
      <c r="E19" s="366">
        <v>5</v>
      </c>
      <c r="H19" s="37" t="s">
        <v>7451</v>
      </c>
      <c r="J19" s="37">
        <v>3</v>
      </c>
      <c r="K19" s="37" t="s">
        <v>11504</v>
      </c>
    </row>
    <row r="20" spans="1:11">
      <c r="A20" s="413" t="s">
        <v>7452</v>
      </c>
      <c r="B20" s="343" t="s">
        <v>7453</v>
      </c>
      <c r="D20" s="411" t="s">
        <v>7454</v>
      </c>
      <c r="E20" s="366">
        <v>10</v>
      </c>
      <c r="H20" s="37" t="s">
        <v>7455</v>
      </c>
      <c r="J20" s="37">
        <v>4</v>
      </c>
      <c r="K20" s="37" t="s">
        <v>11505</v>
      </c>
    </row>
    <row r="21" spans="1:11">
      <c r="D21" s="413" t="s">
        <v>7448</v>
      </c>
      <c r="E21" s="343" t="s">
        <v>7456</v>
      </c>
      <c r="H21" s="37" t="s">
        <v>7457</v>
      </c>
      <c r="J21" s="37">
        <v>5</v>
      </c>
      <c r="K21" s="37" t="s">
        <v>11506</v>
      </c>
    </row>
    <row r="22" spans="1:11">
      <c r="D22" s="37" t="s">
        <v>7458</v>
      </c>
      <c r="H22" s="37" t="s">
        <v>7459</v>
      </c>
      <c r="J22" s="37">
        <v>6</v>
      </c>
      <c r="K22" s="37" t="s">
        <v>11507</v>
      </c>
    </row>
    <row r="23" spans="1:11">
      <c r="A23" s="416" t="s">
        <v>7460</v>
      </c>
      <c r="B23" s="416"/>
      <c r="D23" s="37" t="s">
        <v>7461</v>
      </c>
      <c r="H23" s="37" t="s">
        <v>7462</v>
      </c>
      <c r="J23" s="37">
        <v>7</v>
      </c>
      <c r="K23" s="37" t="s">
        <v>11508</v>
      </c>
    </row>
    <row r="24" spans="1:11">
      <c r="A24" s="417" t="s">
        <v>1215</v>
      </c>
      <c r="B24" s="417" t="s">
        <v>1216</v>
      </c>
      <c r="D24" s="37" t="s">
        <v>7463</v>
      </c>
      <c r="H24" s="37" t="s">
        <v>7464</v>
      </c>
      <c r="J24" s="37">
        <v>8</v>
      </c>
      <c r="K24" s="37" t="s">
        <v>11509</v>
      </c>
    </row>
    <row r="25" spans="1:11">
      <c r="A25" s="417" t="s">
        <v>7465</v>
      </c>
      <c r="B25" s="417" t="s">
        <v>7466</v>
      </c>
      <c r="H25" s="37" t="s">
        <v>7467</v>
      </c>
      <c r="J25" s="37">
        <v>9</v>
      </c>
      <c r="K25" s="37" t="s">
        <v>11510</v>
      </c>
    </row>
    <row r="26" spans="1:11">
      <c r="A26" s="417" t="s">
        <v>7468</v>
      </c>
      <c r="B26" s="417" t="s">
        <v>7469</v>
      </c>
      <c r="H26" s="37" t="s">
        <v>7470</v>
      </c>
      <c r="J26" s="37">
        <v>10</v>
      </c>
      <c r="K26" s="37" t="s">
        <v>11511</v>
      </c>
    </row>
    <row r="27" spans="1:11">
      <c r="A27" s="417" t="s">
        <v>7471</v>
      </c>
      <c r="B27" s="417" t="s">
        <v>7472</v>
      </c>
      <c r="H27" s="37" t="s">
        <v>7473</v>
      </c>
    </row>
    <row r="28" spans="1:11">
      <c r="H28" s="37" t="s">
        <v>7474</v>
      </c>
    </row>
    <row r="29" spans="1:11">
      <c r="A29" s="416" t="s">
        <v>7475</v>
      </c>
      <c r="B29" s="416"/>
      <c r="H29" s="37" t="s">
        <v>7476</v>
      </c>
    </row>
    <row r="30" spans="1:11">
      <c r="A30" s="417" t="s">
        <v>1215</v>
      </c>
      <c r="B30" s="417" t="s">
        <v>1216</v>
      </c>
      <c r="H30" s="37" t="s">
        <v>7477</v>
      </c>
    </row>
    <row r="31" spans="1:11">
      <c r="A31" s="417" t="s">
        <v>7478</v>
      </c>
      <c r="B31" s="417" t="s">
        <v>7479</v>
      </c>
      <c r="H31" s="37" t="s">
        <v>7480</v>
      </c>
    </row>
    <row r="32" spans="1:11">
      <c r="A32" s="417" t="s">
        <v>7481</v>
      </c>
      <c r="B32" s="417" t="s">
        <v>7482</v>
      </c>
      <c r="H32" s="37" t="s">
        <v>7483</v>
      </c>
    </row>
    <row r="33" spans="1:16">
      <c r="A33" s="417" t="s">
        <v>7484</v>
      </c>
      <c r="B33" s="417" t="s">
        <v>7485</v>
      </c>
      <c r="H33" s="37" t="s">
        <v>7486</v>
      </c>
    </row>
    <row r="34" spans="1:16">
      <c r="A34" s="417" t="s">
        <v>7487</v>
      </c>
      <c r="B34" s="417" t="s">
        <v>7488</v>
      </c>
      <c r="H34" s="37" t="s">
        <v>7489</v>
      </c>
    </row>
    <row r="35" spans="1:16">
      <c r="H35" s="37" t="s">
        <v>7490</v>
      </c>
      <c r="O35" s="37" t="s">
        <v>11541</v>
      </c>
    </row>
    <row r="36" spans="1:16">
      <c r="A36" s="416" t="s">
        <v>7424</v>
      </c>
      <c r="B36" s="416" t="s">
        <v>7491</v>
      </c>
      <c r="H36" s="37" t="s">
        <v>7492</v>
      </c>
      <c r="J36" s="37" t="s">
        <v>11512</v>
      </c>
      <c r="O36" s="37" t="s">
        <v>11513</v>
      </c>
      <c r="P36" s="357"/>
    </row>
    <row r="37" spans="1:16">
      <c r="A37" s="417" t="s">
        <v>7493</v>
      </c>
      <c r="B37" s="417" t="s">
        <v>7494</v>
      </c>
      <c r="H37" s="37" t="s">
        <v>7495</v>
      </c>
      <c r="J37" s="37" t="s">
        <v>11513</v>
      </c>
      <c r="L37" s="37" t="s">
        <v>11529</v>
      </c>
      <c r="P37" s="40"/>
    </row>
    <row r="38" spans="1:16">
      <c r="A38" s="417" t="s">
        <v>7496</v>
      </c>
      <c r="B38" s="417" t="s">
        <v>7497</v>
      </c>
      <c r="H38" s="37" t="s">
        <v>7498</v>
      </c>
      <c r="L38" s="37" t="s">
        <v>11513</v>
      </c>
      <c r="O38" s="37" t="s">
        <v>11542</v>
      </c>
      <c r="P38" s="40"/>
    </row>
    <row r="39" spans="1:16">
      <c r="A39" s="417" t="s">
        <v>7499</v>
      </c>
      <c r="B39" s="417" t="s">
        <v>7500</v>
      </c>
      <c r="H39" s="37" t="s">
        <v>7501</v>
      </c>
      <c r="J39" s="37" t="s">
        <v>11512</v>
      </c>
      <c r="O39" s="37" t="s">
        <v>1218</v>
      </c>
      <c r="P39" s="37" t="s">
        <v>11543</v>
      </c>
    </row>
    <row r="40" spans="1:16">
      <c r="A40" s="417" t="s">
        <v>7502</v>
      </c>
      <c r="B40" s="417" t="s">
        <v>7469</v>
      </c>
      <c r="H40" s="37" t="s">
        <v>7503</v>
      </c>
      <c r="J40" s="37" t="s">
        <v>11514</v>
      </c>
      <c r="K40" s="37" t="s">
        <v>11515</v>
      </c>
      <c r="L40" s="37" t="s">
        <v>11530</v>
      </c>
      <c r="O40" s="37">
        <v>1</v>
      </c>
      <c r="P40" s="418" t="s">
        <v>11544</v>
      </c>
    </row>
    <row r="41" spans="1:16">
      <c r="A41" s="417" t="s">
        <v>2716</v>
      </c>
      <c r="B41" s="417" t="s">
        <v>7504</v>
      </c>
      <c r="H41" s="37" t="s">
        <v>7505</v>
      </c>
      <c r="J41" s="37" t="s">
        <v>11516</v>
      </c>
      <c r="K41" s="37" t="s">
        <v>10</v>
      </c>
      <c r="L41" s="37" t="s">
        <v>1217</v>
      </c>
      <c r="M41" s="37" t="s">
        <v>6188</v>
      </c>
      <c r="O41" s="37">
        <v>2</v>
      </c>
      <c r="P41" s="419" t="s">
        <v>11545</v>
      </c>
    </row>
    <row r="42" spans="1:16">
      <c r="H42" s="37" t="s">
        <v>7506</v>
      </c>
      <c r="J42" s="37" t="s">
        <v>11517</v>
      </c>
      <c r="K42" s="37" t="s">
        <v>12</v>
      </c>
      <c r="L42" s="37">
        <v>1</v>
      </c>
      <c r="M42" s="37" t="s">
        <v>11531</v>
      </c>
      <c r="O42" s="37">
        <v>3</v>
      </c>
      <c r="P42" s="40" t="s">
        <v>11546</v>
      </c>
    </row>
    <row r="43" spans="1:16">
      <c r="H43" s="37" t="s">
        <v>7507</v>
      </c>
      <c r="J43" s="37" t="s">
        <v>11518</v>
      </c>
      <c r="K43" s="37" t="s">
        <v>11519</v>
      </c>
      <c r="L43" s="37">
        <v>2</v>
      </c>
      <c r="M43" s="37" t="s">
        <v>11532</v>
      </c>
      <c r="O43" s="37">
        <v>4</v>
      </c>
      <c r="P43" s="40" t="s">
        <v>11547</v>
      </c>
    </row>
    <row r="44" spans="1:16">
      <c r="H44" s="37" t="s">
        <v>7508</v>
      </c>
      <c r="J44" s="37" t="s">
        <v>11520</v>
      </c>
      <c r="K44" s="37" t="s">
        <v>544</v>
      </c>
      <c r="L44" s="37">
        <v>3</v>
      </c>
      <c r="M44" s="37" t="s">
        <v>11533</v>
      </c>
      <c r="O44" s="37">
        <v>5</v>
      </c>
      <c r="P44" s="40" t="s">
        <v>11548</v>
      </c>
    </row>
    <row r="45" spans="1:16">
      <c r="H45" s="37" t="s">
        <v>7509</v>
      </c>
      <c r="J45" s="37" t="s">
        <v>11521</v>
      </c>
      <c r="K45" s="37" t="s">
        <v>460</v>
      </c>
      <c r="L45" s="37">
        <v>4</v>
      </c>
      <c r="M45" s="37" t="s">
        <v>11534</v>
      </c>
      <c r="O45" s="37">
        <v>6</v>
      </c>
      <c r="P45" s="40" t="s">
        <v>11549</v>
      </c>
    </row>
    <row r="46" spans="1:16">
      <c r="H46" s="37" t="s">
        <v>7510</v>
      </c>
      <c r="J46" s="37" t="s">
        <v>11522</v>
      </c>
      <c r="K46" s="37" t="s">
        <v>11523</v>
      </c>
      <c r="L46" s="37">
        <v>5</v>
      </c>
      <c r="M46" s="37" t="s">
        <v>11535</v>
      </c>
      <c r="O46" s="37">
        <v>7</v>
      </c>
      <c r="P46" s="40" t="s">
        <v>11550</v>
      </c>
    </row>
    <row r="47" spans="1:16">
      <c r="A47" s="420" t="s">
        <v>7511</v>
      </c>
      <c r="H47" s="37" t="s">
        <v>7512</v>
      </c>
      <c r="J47" s="37" t="s">
        <v>8055</v>
      </c>
      <c r="K47" s="37" t="s">
        <v>11524</v>
      </c>
      <c r="L47" s="37">
        <v>6</v>
      </c>
      <c r="M47" s="37" t="s">
        <v>11536</v>
      </c>
      <c r="O47" s="37">
        <v>8</v>
      </c>
      <c r="P47" s="40" t="s">
        <v>11551</v>
      </c>
    </row>
    <row r="48" spans="1:16">
      <c r="H48" s="37" t="s">
        <v>7513</v>
      </c>
      <c r="J48" s="37" t="s">
        <v>11525</v>
      </c>
      <c r="K48" s="37" t="s">
        <v>474</v>
      </c>
      <c r="L48" s="37">
        <v>7</v>
      </c>
      <c r="M48" s="37" t="s">
        <v>11537</v>
      </c>
      <c r="O48" s="37" t="s">
        <v>11552</v>
      </c>
      <c r="P48" s="40"/>
    </row>
    <row r="49" spans="8:16">
      <c r="H49" s="37" t="s">
        <v>7514</v>
      </c>
      <c r="J49" s="37" t="s">
        <v>11526</v>
      </c>
      <c r="K49" s="37" t="s">
        <v>496</v>
      </c>
      <c r="L49" s="37">
        <v>8</v>
      </c>
      <c r="M49" s="37" t="s">
        <v>11538</v>
      </c>
      <c r="P49" s="40"/>
    </row>
    <row r="50" spans="8:16">
      <c r="H50" s="37" t="s">
        <v>7515</v>
      </c>
      <c r="J50" s="37" t="s">
        <v>11527</v>
      </c>
      <c r="K50" s="37" t="s">
        <v>11528</v>
      </c>
      <c r="L50" s="37">
        <v>9</v>
      </c>
      <c r="M50" s="37" t="s">
        <v>11539</v>
      </c>
      <c r="P50" s="40"/>
    </row>
    <row r="51" spans="8:16">
      <c r="H51" s="37" t="s">
        <v>7516</v>
      </c>
      <c r="L51" s="37">
        <v>10</v>
      </c>
      <c r="M51" s="37" t="s">
        <v>11540</v>
      </c>
      <c r="P51" s="40"/>
    </row>
    <row r="52" spans="8:16">
      <c r="H52" s="37" t="s">
        <v>7517</v>
      </c>
    </row>
    <row r="53" spans="8:16">
      <c r="H53" s="37" t="s">
        <v>7518</v>
      </c>
      <c r="P53" s="40"/>
    </row>
    <row r="54" spans="8:16">
      <c r="H54" s="37" t="s">
        <v>7519</v>
      </c>
      <c r="P54" s="40"/>
    </row>
    <row r="55" spans="8:16">
      <c r="H55" s="37" t="s">
        <v>7520</v>
      </c>
      <c r="P55" s="40"/>
    </row>
    <row r="56" spans="8:16">
      <c r="H56" s="37" t="s">
        <v>7521</v>
      </c>
      <c r="P56" s="40"/>
    </row>
    <row r="57" spans="8:16">
      <c r="H57" s="37" t="s">
        <v>7522</v>
      </c>
      <c r="O57" s="37" t="s">
        <v>11553</v>
      </c>
      <c r="P57" s="40"/>
    </row>
    <row r="58" spans="8:16">
      <c r="H58" s="37" t="s">
        <v>7523</v>
      </c>
      <c r="O58" s="37" t="s">
        <v>11513</v>
      </c>
      <c r="P58" s="40"/>
    </row>
    <row r="59" spans="8:16">
      <c r="H59" s="37" t="s">
        <v>7524</v>
      </c>
      <c r="P59" s="40"/>
    </row>
    <row r="60" spans="8:16">
      <c r="H60" s="37" t="s">
        <v>7525</v>
      </c>
      <c r="O60" s="37" t="s">
        <v>11554</v>
      </c>
    </row>
    <row r="61" spans="8:16">
      <c r="H61" s="37" t="s">
        <v>7526</v>
      </c>
      <c r="O61" s="37" t="s">
        <v>2086</v>
      </c>
      <c r="P61" s="40" t="s">
        <v>11555</v>
      </c>
    </row>
    <row r="62" spans="8:16">
      <c r="H62" s="37" t="s">
        <v>7527</v>
      </c>
      <c r="O62" s="37">
        <v>1</v>
      </c>
      <c r="P62" s="40" t="s">
        <v>11556</v>
      </c>
    </row>
    <row r="63" spans="8:16">
      <c r="O63" s="37">
        <v>2</v>
      </c>
      <c r="P63" s="40" t="s">
        <v>11557</v>
      </c>
    </row>
    <row r="64" spans="8:16">
      <c r="O64" s="37">
        <v>3</v>
      </c>
      <c r="P64" s="40" t="s">
        <v>11558</v>
      </c>
    </row>
    <row r="65" spans="3:16">
      <c r="O65" s="37">
        <v>4</v>
      </c>
      <c r="P65" s="40" t="s">
        <v>11559</v>
      </c>
    </row>
    <row r="66" spans="3:16">
      <c r="O66" s="37">
        <v>5</v>
      </c>
      <c r="P66" s="40" t="s">
        <v>11560</v>
      </c>
    </row>
    <row r="67" spans="3:16">
      <c r="O67" s="37">
        <v>6</v>
      </c>
      <c r="P67" s="40" t="s">
        <v>11561</v>
      </c>
    </row>
    <row r="68" spans="3:16" ht="15.75">
      <c r="C68" s="421" t="s">
        <v>7528</v>
      </c>
      <c r="O68" s="37">
        <v>7</v>
      </c>
      <c r="P68" s="40" t="s">
        <v>11562</v>
      </c>
    </row>
    <row r="69" spans="3:16" ht="19.149999999999999" customHeight="1">
      <c r="C69" s="421" t="s">
        <v>7529</v>
      </c>
      <c r="O69" s="37">
        <v>8</v>
      </c>
      <c r="P69" s="422" t="s">
        <v>11563</v>
      </c>
    </row>
    <row r="70" spans="3:16" ht="12.6" customHeight="1">
      <c r="C70" s="421" t="s">
        <v>7530</v>
      </c>
      <c r="O70" s="37">
        <v>9</v>
      </c>
      <c r="P70" s="422" t="s">
        <v>11564</v>
      </c>
    </row>
    <row r="71" spans="3:16">
      <c r="C71" s="37" t="s">
        <v>7531</v>
      </c>
      <c r="O71" s="37">
        <v>10</v>
      </c>
      <c r="P71" s="40" t="s">
        <v>11565</v>
      </c>
    </row>
    <row r="72" spans="3:16">
      <c r="C72" s="37" t="s">
        <v>7532</v>
      </c>
      <c r="O72" s="37">
        <v>11</v>
      </c>
      <c r="P72" s="40" t="s">
        <v>11566</v>
      </c>
    </row>
    <row r="73" spans="3:16">
      <c r="C73" s="37" t="s">
        <v>7533</v>
      </c>
      <c r="O73" s="37">
        <v>12</v>
      </c>
      <c r="P73" s="37" t="s">
        <v>11567</v>
      </c>
    </row>
    <row r="74" spans="3:16">
      <c r="C74" s="37" t="s">
        <v>7534</v>
      </c>
      <c r="O74" s="37">
        <v>13</v>
      </c>
      <c r="P74" s="37" t="s">
        <v>11568</v>
      </c>
    </row>
    <row r="75" spans="3:16">
      <c r="C75" s="37" t="s">
        <v>7535</v>
      </c>
      <c r="O75" s="37">
        <v>14</v>
      </c>
      <c r="P75" s="37" t="s">
        <v>11569</v>
      </c>
    </row>
    <row r="76" spans="3:16">
      <c r="C76" s="37" t="s">
        <v>7536</v>
      </c>
      <c r="O76" s="37">
        <v>15</v>
      </c>
      <c r="P76" s="37" t="s">
        <v>11570</v>
      </c>
    </row>
    <row r="77" spans="3:16">
      <c r="O77" s="37">
        <v>16</v>
      </c>
      <c r="P77" s="37" t="s">
        <v>11571</v>
      </c>
    </row>
    <row r="78" spans="3:16">
      <c r="C78" s="37" t="s">
        <v>7537</v>
      </c>
      <c r="O78" s="37">
        <v>17</v>
      </c>
      <c r="P78" s="37" t="s">
        <v>11572</v>
      </c>
    </row>
    <row r="79" spans="3:16">
      <c r="C79" s="37" t="s">
        <v>7538</v>
      </c>
      <c r="D79" s="37" t="s">
        <v>7539</v>
      </c>
      <c r="O79" s="37">
        <v>18</v>
      </c>
      <c r="P79" s="37" t="s">
        <v>11573</v>
      </c>
    </row>
    <row r="80" spans="3:16">
      <c r="C80" s="37" t="s">
        <v>3989</v>
      </c>
      <c r="D80" s="37" t="s">
        <v>7540</v>
      </c>
      <c r="K80" s="37" t="s">
        <v>7541</v>
      </c>
      <c r="M80" s="37" t="s">
        <v>7542</v>
      </c>
      <c r="O80" s="37">
        <v>19</v>
      </c>
      <c r="P80" s="419" t="s">
        <v>11574</v>
      </c>
    </row>
    <row r="81" spans="2:16">
      <c r="C81" s="37" t="s">
        <v>7543</v>
      </c>
      <c r="D81" s="37" t="s">
        <v>7544</v>
      </c>
      <c r="O81" s="37">
        <v>20</v>
      </c>
      <c r="P81" s="40" t="s">
        <v>11575</v>
      </c>
    </row>
    <row r="82" spans="2:16">
      <c r="C82" s="37" t="s">
        <v>7545</v>
      </c>
      <c r="D82" s="37" t="s">
        <v>7546</v>
      </c>
      <c r="O82" s="37" t="s">
        <v>11552</v>
      </c>
      <c r="P82" s="40"/>
    </row>
    <row r="83" spans="2:16">
      <c r="C83" s="37" t="s">
        <v>7547</v>
      </c>
      <c r="D83" s="37" t="s">
        <v>7548</v>
      </c>
    </row>
    <row r="84" spans="2:16">
      <c r="P84" s="418"/>
    </row>
    <row r="85" spans="2:16">
      <c r="P85" s="419">
        <v>0.32222222222222224</v>
      </c>
    </row>
    <row r="86" spans="2:16">
      <c r="P86" s="40"/>
    </row>
    <row r="87" spans="2:16">
      <c r="P87" s="40"/>
    </row>
    <row r="88" spans="2:16">
      <c r="B88" s="37" t="s">
        <v>7549</v>
      </c>
      <c r="C88" s="37" t="s">
        <v>7550</v>
      </c>
    </row>
    <row r="89" spans="2:16">
      <c r="B89" s="37" t="s">
        <v>7551</v>
      </c>
      <c r="C89" s="37" t="s">
        <v>7552</v>
      </c>
      <c r="F89" s="37" t="s">
        <v>7553</v>
      </c>
      <c r="P89" s="418" t="s">
        <v>3112</v>
      </c>
    </row>
    <row r="90" spans="2:16">
      <c r="B90" s="37" t="s">
        <v>7554</v>
      </c>
      <c r="C90" s="37" t="s">
        <v>7555</v>
      </c>
      <c r="P90" s="419">
        <v>0.32222222222222224</v>
      </c>
    </row>
    <row r="91" spans="2:16">
      <c r="B91" s="37" t="s">
        <v>7556</v>
      </c>
      <c r="F91" s="37" t="s">
        <v>7557</v>
      </c>
      <c r="P91" s="40"/>
    </row>
    <row r="92" spans="2:16">
      <c r="B92" s="37" t="s">
        <v>7558</v>
      </c>
      <c r="P92" s="40"/>
    </row>
    <row r="94" spans="2:16">
      <c r="F94" s="37" t="s">
        <v>7559</v>
      </c>
      <c r="K94" s="37" t="s">
        <v>7560</v>
      </c>
      <c r="P94" s="418" t="s">
        <v>3112</v>
      </c>
    </row>
    <row r="95" spans="2:16">
      <c r="K95" s="37" t="s">
        <v>7561</v>
      </c>
      <c r="P95" s="419">
        <v>0.32222222222222224</v>
      </c>
    </row>
    <row r="96" spans="2:16">
      <c r="F96" s="37" t="s">
        <v>7562</v>
      </c>
      <c r="K96" s="37" t="s">
        <v>7563</v>
      </c>
      <c r="O96" s="37" t="s">
        <v>7564</v>
      </c>
      <c r="P96" s="40"/>
    </row>
    <row r="97" spans="2:16">
      <c r="F97" s="37" t="s">
        <v>7565</v>
      </c>
      <c r="K97" s="37" t="s">
        <v>7566</v>
      </c>
      <c r="O97" s="37" t="s">
        <v>7567</v>
      </c>
      <c r="P97" s="40"/>
    </row>
    <row r="98" spans="2:16">
      <c r="F98" s="37" t="s">
        <v>7568</v>
      </c>
      <c r="K98" s="37" t="s">
        <v>7569</v>
      </c>
    </row>
    <row r="99" spans="2:16">
      <c r="F99" s="37" t="s">
        <v>7570</v>
      </c>
      <c r="P99" s="418" t="s">
        <v>3112</v>
      </c>
    </row>
    <row r="100" spans="2:16">
      <c r="P100" s="419">
        <v>0.32222222222222224</v>
      </c>
    </row>
    <row r="101" spans="2:16">
      <c r="B101" s="37" t="s">
        <v>7571</v>
      </c>
      <c r="G101" s="37" t="s">
        <v>7572</v>
      </c>
      <c r="P101" s="40"/>
    </row>
    <row r="102" spans="2:16">
      <c r="B102" s="37" t="s">
        <v>7573</v>
      </c>
      <c r="P102" s="40"/>
    </row>
    <row r="104" spans="2:16">
      <c r="B104" s="37" t="s">
        <v>7574</v>
      </c>
      <c r="P104" s="418" t="s">
        <v>3112</v>
      </c>
    </row>
    <row r="105" spans="2:16">
      <c r="P105" s="419">
        <v>0.32361111111111113</v>
      </c>
    </row>
    <row r="107" spans="2:16">
      <c r="F107" s="37" t="s">
        <v>7575</v>
      </c>
    </row>
    <row r="108" spans="2:16">
      <c r="F108" s="37" t="s">
        <v>7576</v>
      </c>
      <c r="G108" s="37" t="s">
        <v>7577</v>
      </c>
    </row>
    <row r="109" spans="2:16">
      <c r="E109" s="37" t="s">
        <v>7578</v>
      </c>
      <c r="F109" s="37" t="s">
        <v>7579</v>
      </c>
      <c r="G109" s="37" t="s">
        <v>7580</v>
      </c>
    </row>
    <row r="110" spans="2:16">
      <c r="F110" s="37" t="s">
        <v>7581</v>
      </c>
    </row>
    <row r="111" spans="2:16">
      <c r="F111" s="37" t="s">
        <v>7582</v>
      </c>
    </row>
    <row r="112" spans="2:16">
      <c r="F112" s="37" t="s">
        <v>7583</v>
      </c>
    </row>
    <row r="113" spans="6:19">
      <c r="F113" s="37" t="s">
        <v>7584</v>
      </c>
      <c r="G113" s="37" t="s">
        <v>7585</v>
      </c>
    </row>
    <row r="116" spans="6:19">
      <c r="F116" s="37" t="s">
        <v>7586</v>
      </c>
      <c r="K116" s="37" t="s">
        <v>7587</v>
      </c>
      <c r="M116" s="37" t="s">
        <v>2495</v>
      </c>
    </row>
    <row r="117" spans="6:19">
      <c r="F117" s="37" t="s">
        <v>7588</v>
      </c>
      <c r="K117" s="37">
        <v>1</v>
      </c>
      <c r="M117" s="37" t="s">
        <v>7589</v>
      </c>
    </row>
    <row r="118" spans="6:19">
      <c r="F118" s="37" t="s">
        <v>7590</v>
      </c>
      <c r="H118" s="37" t="s">
        <v>7591</v>
      </c>
      <c r="K118" s="37">
        <v>2</v>
      </c>
      <c r="M118" s="37" t="s">
        <v>7592</v>
      </c>
    </row>
    <row r="119" spans="6:19">
      <c r="F119" s="37" t="s">
        <v>7593</v>
      </c>
      <c r="H119" s="37" t="s">
        <v>7594</v>
      </c>
      <c r="K119" s="37">
        <v>3</v>
      </c>
      <c r="M119" s="37" t="s">
        <v>7595</v>
      </c>
    </row>
    <row r="120" spans="6:19">
      <c r="F120" s="37" t="s">
        <v>7596</v>
      </c>
      <c r="H120" s="37" t="s">
        <v>7597</v>
      </c>
      <c r="K120" s="37">
        <v>4</v>
      </c>
      <c r="M120" s="37" t="s">
        <v>7598</v>
      </c>
    </row>
    <row r="121" spans="6:19">
      <c r="H121" s="37" t="s">
        <v>7599</v>
      </c>
      <c r="K121" s="37">
        <v>5</v>
      </c>
      <c r="M121" s="37" t="s">
        <v>7600</v>
      </c>
    </row>
    <row r="122" spans="6:19">
      <c r="F122" s="37" t="s">
        <v>7601</v>
      </c>
      <c r="K122" s="37">
        <v>6</v>
      </c>
      <c r="M122" s="37" t="s">
        <v>7602</v>
      </c>
    </row>
    <row r="123" spans="6:19">
      <c r="F123" s="37" t="s">
        <v>7603</v>
      </c>
      <c r="K123" s="37">
        <v>7</v>
      </c>
      <c r="M123" s="37" t="s">
        <v>7604</v>
      </c>
    </row>
    <row r="124" spans="6:19">
      <c r="F124" s="37" t="s">
        <v>7605</v>
      </c>
      <c r="K124" s="37">
        <v>8</v>
      </c>
      <c r="M124" s="37" t="s">
        <v>7606</v>
      </c>
      <c r="R124" s="37" t="s">
        <v>11576</v>
      </c>
    </row>
    <row r="125" spans="6:19">
      <c r="F125" s="37" t="s">
        <v>7607</v>
      </c>
      <c r="K125" s="37">
        <v>9</v>
      </c>
      <c r="M125" s="37" t="s">
        <v>7608</v>
      </c>
      <c r="R125" s="37" t="s">
        <v>11577</v>
      </c>
    </row>
    <row r="126" spans="6:19">
      <c r="F126" s="37" t="s">
        <v>7609</v>
      </c>
      <c r="K126" s="37">
        <v>10</v>
      </c>
      <c r="M126" s="37" t="s">
        <v>7610</v>
      </c>
    </row>
    <row r="127" spans="6:19">
      <c r="F127" s="37" t="s">
        <v>7611</v>
      </c>
      <c r="K127" s="37">
        <v>11</v>
      </c>
      <c r="M127" s="37" t="s">
        <v>7612</v>
      </c>
      <c r="R127" s="37" t="s">
        <v>11576</v>
      </c>
    </row>
    <row r="128" spans="6:19">
      <c r="F128" s="37" t="s">
        <v>7613</v>
      </c>
      <c r="K128" s="37">
        <v>12</v>
      </c>
      <c r="M128" s="37" t="s">
        <v>7614</v>
      </c>
      <c r="R128" s="37" t="s">
        <v>11578</v>
      </c>
      <c r="S128" s="37" t="s">
        <v>11579</v>
      </c>
    </row>
    <row r="129" spans="6:19">
      <c r="F129" s="37" t="s">
        <v>7615</v>
      </c>
      <c r="K129" s="37">
        <v>13</v>
      </c>
      <c r="M129" s="37" t="s">
        <v>7616</v>
      </c>
      <c r="R129" s="37" t="s">
        <v>11580</v>
      </c>
      <c r="S129" s="37" t="s">
        <v>11584</v>
      </c>
    </row>
    <row r="130" spans="6:19">
      <c r="F130" s="37" t="s">
        <v>7617</v>
      </c>
      <c r="K130" s="37">
        <v>14</v>
      </c>
      <c r="M130" s="37" t="s">
        <v>7618</v>
      </c>
      <c r="R130" s="37" t="s">
        <v>11581</v>
      </c>
      <c r="S130" s="37" t="s">
        <v>11585</v>
      </c>
    </row>
    <row r="131" spans="6:19">
      <c r="F131" s="37" t="s">
        <v>7615</v>
      </c>
      <c r="K131" s="37">
        <v>15</v>
      </c>
      <c r="M131" s="37" t="s">
        <v>7619</v>
      </c>
      <c r="R131" s="37" t="s">
        <v>11582</v>
      </c>
      <c r="S131" s="37" t="s">
        <v>11586</v>
      </c>
    </row>
    <row r="132" spans="6:19">
      <c r="F132" s="37" t="s">
        <v>7620</v>
      </c>
      <c r="K132" s="37">
        <v>16</v>
      </c>
      <c r="M132" s="37" t="s">
        <v>7621</v>
      </c>
      <c r="R132" s="37" t="s">
        <v>11583</v>
      </c>
      <c r="S132" s="37" t="s">
        <v>11587</v>
      </c>
    </row>
    <row r="133" spans="6:19">
      <c r="F133" s="37" t="s">
        <v>7609</v>
      </c>
      <c r="K133" s="37">
        <v>17</v>
      </c>
      <c r="M133" s="37" t="s">
        <v>7622</v>
      </c>
      <c r="R133" s="37" t="s">
        <v>4962</v>
      </c>
      <c r="S133" s="37" t="s">
        <v>11588</v>
      </c>
    </row>
    <row r="134" spans="6:19">
      <c r="F134" s="37" t="s">
        <v>7623</v>
      </c>
      <c r="K134" s="37">
        <v>18</v>
      </c>
      <c r="M134" s="37" t="s">
        <v>7624</v>
      </c>
    </row>
    <row r="135" spans="6:19">
      <c r="F135" s="37" t="s">
        <v>7625</v>
      </c>
      <c r="K135" s="37">
        <v>19</v>
      </c>
      <c r="M135" s="37" t="s">
        <v>7626</v>
      </c>
    </row>
    <row r="136" spans="6:19">
      <c r="F136" s="37" t="s">
        <v>7627</v>
      </c>
      <c r="K136" s="37">
        <v>20</v>
      </c>
      <c r="M136" s="37" t="s">
        <v>7628</v>
      </c>
    </row>
    <row r="137" spans="6:19">
      <c r="F137" s="37" t="s">
        <v>7629</v>
      </c>
    </row>
    <row r="138" spans="6:19">
      <c r="F138" s="37" t="s">
        <v>7630</v>
      </c>
      <c r="R138" s="37" t="s">
        <v>11589</v>
      </c>
    </row>
    <row r="139" spans="6:19">
      <c r="F139" s="37" t="s">
        <v>7631</v>
      </c>
      <c r="R139" s="37" t="s">
        <v>11513</v>
      </c>
    </row>
    <row r="140" spans="6:19">
      <c r="F140" s="37" t="s">
        <v>7632</v>
      </c>
    </row>
    <row r="141" spans="6:19">
      <c r="F141" s="37" t="s">
        <v>7633</v>
      </c>
      <c r="R141" s="37" t="s">
        <v>11590</v>
      </c>
    </row>
    <row r="142" spans="6:19">
      <c r="F142" s="37" t="s">
        <v>7634</v>
      </c>
      <c r="R142" s="37" t="s">
        <v>1219</v>
      </c>
      <c r="S142" s="37" t="s">
        <v>11591</v>
      </c>
    </row>
    <row r="143" spans="6:19">
      <c r="F143" s="37" t="s">
        <v>7635</v>
      </c>
      <c r="R143" s="37">
        <v>1</v>
      </c>
      <c r="S143" s="37" t="s">
        <v>11592</v>
      </c>
    </row>
    <row r="144" spans="6:19">
      <c r="F144" s="37" t="s">
        <v>7636</v>
      </c>
      <c r="R144" s="37">
        <v>2</v>
      </c>
      <c r="S144" s="37" t="s">
        <v>11593</v>
      </c>
    </row>
    <row r="145" spans="6:19">
      <c r="F145" s="37" t="s">
        <v>7637</v>
      </c>
      <c r="R145" s="37">
        <v>3</v>
      </c>
      <c r="S145" s="37" t="s">
        <v>11594</v>
      </c>
    </row>
    <row r="146" spans="6:19">
      <c r="F146" s="37" t="s">
        <v>7638</v>
      </c>
      <c r="R146" s="37">
        <v>4</v>
      </c>
      <c r="S146" s="37" t="s">
        <v>11595</v>
      </c>
    </row>
    <row r="147" spans="6:19">
      <c r="F147" s="37" t="s">
        <v>7593</v>
      </c>
      <c r="R147" s="37">
        <v>5</v>
      </c>
      <c r="S147" s="37" t="s">
        <v>11596</v>
      </c>
    </row>
    <row r="148" spans="6:19">
      <c r="F148" s="37" t="s">
        <v>7639</v>
      </c>
      <c r="R148" s="37">
        <v>6</v>
      </c>
      <c r="S148" s="37" t="s">
        <v>11597</v>
      </c>
    </row>
    <row r="149" spans="6:19">
      <c r="F149" s="37" t="s">
        <v>7609</v>
      </c>
      <c r="R149" s="37">
        <v>7</v>
      </c>
      <c r="S149" s="37" t="s">
        <v>11598</v>
      </c>
    </row>
    <row r="150" spans="6:19">
      <c r="F150" s="37" t="s">
        <v>7640</v>
      </c>
      <c r="R150" s="37">
        <v>8</v>
      </c>
      <c r="S150" s="37" t="s">
        <v>11599</v>
      </c>
    </row>
    <row r="151" spans="6:19">
      <c r="F151" s="37" t="s">
        <v>7641</v>
      </c>
      <c r="R151" s="37">
        <v>9</v>
      </c>
      <c r="S151" s="37" t="s">
        <v>11600</v>
      </c>
    </row>
    <row r="152" spans="6:19">
      <c r="F152" s="37" t="s">
        <v>7642</v>
      </c>
      <c r="R152" s="37">
        <v>10</v>
      </c>
      <c r="S152" s="37" t="s">
        <v>11601</v>
      </c>
    </row>
    <row r="153" spans="6:19">
      <c r="F153" s="37" t="s">
        <v>7643</v>
      </c>
      <c r="R153" s="37">
        <v>11</v>
      </c>
      <c r="S153" s="37" t="s">
        <v>11602</v>
      </c>
    </row>
    <row r="154" spans="6:19">
      <c r="F154" s="37" t="s">
        <v>7644</v>
      </c>
      <c r="R154" s="37">
        <v>12</v>
      </c>
      <c r="S154" s="37" t="s">
        <v>11603</v>
      </c>
    </row>
    <row r="155" spans="6:19">
      <c r="F155" s="37" t="s">
        <v>7645</v>
      </c>
      <c r="R155" s="37" t="s">
        <v>11552</v>
      </c>
    </row>
    <row r="156" spans="6:19">
      <c r="F156" s="37" t="s">
        <v>7646</v>
      </c>
    </row>
    <row r="157" spans="6:19">
      <c r="F157" s="37" t="s">
        <v>7647</v>
      </c>
    </row>
    <row r="158" spans="6:19">
      <c r="F158" s="37" t="s">
        <v>7648</v>
      </c>
    </row>
    <row r="159" spans="6:19">
      <c r="F159" s="37" t="s">
        <v>7649</v>
      </c>
    </row>
    <row r="160" spans="6:19">
      <c r="F160" s="37" t="s">
        <v>7593</v>
      </c>
    </row>
    <row r="161" spans="6:20">
      <c r="F161" s="37" t="s">
        <v>7650</v>
      </c>
    </row>
    <row r="162" spans="6:20">
      <c r="F162" s="37" t="s">
        <v>7651</v>
      </c>
    </row>
    <row r="163" spans="6:20">
      <c r="F163" s="37" t="s">
        <v>7652</v>
      </c>
      <c r="R163" s="37" t="s">
        <v>11604</v>
      </c>
    </row>
    <row r="164" spans="6:20">
      <c r="F164" s="37" t="s">
        <v>7653</v>
      </c>
      <c r="R164" s="37" t="s">
        <v>11114</v>
      </c>
    </row>
    <row r="165" spans="6:20">
      <c r="F165" s="37" t="s">
        <v>7603</v>
      </c>
    </row>
    <row r="166" spans="6:20">
      <c r="F166" s="37" t="s">
        <v>7654</v>
      </c>
      <c r="R166" s="37" t="s">
        <v>11604</v>
      </c>
    </row>
    <row r="167" spans="6:20">
      <c r="F167" s="37" t="s">
        <v>7603</v>
      </c>
      <c r="R167" s="37" t="s">
        <v>2086</v>
      </c>
      <c r="S167" s="37" t="s">
        <v>11605</v>
      </c>
      <c r="T167" s="37" t="s">
        <v>11606</v>
      </c>
    </row>
    <row r="168" spans="6:20">
      <c r="F168" s="37" t="s">
        <v>7655</v>
      </c>
      <c r="R168" s="37">
        <v>1</v>
      </c>
      <c r="S168" s="37" t="s">
        <v>11607</v>
      </c>
      <c r="T168" s="37" t="s">
        <v>11608</v>
      </c>
    </row>
    <row r="169" spans="6:20">
      <c r="F169" s="37" t="s">
        <v>7656</v>
      </c>
      <c r="R169" s="37">
        <v>2</v>
      </c>
      <c r="S169" s="37" t="s">
        <v>11609</v>
      </c>
      <c r="T169" s="37" t="s">
        <v>11610</v>
      </c>
    </row>
    <row r="170" spans="6:20">
      <c r="R170" s="37">
        <v>3</v>
      </c>
      <c r="S170" s="37" t="s">
        <v>11611</v>
      </c>
      <c r="T170" s="37" t="s">
        <v>11612</v>
      </c>
    </row>
    <row r="171" spans="6:20">
      <c r="R171" s="37">
        <v>4</v>
      </c>
      <c r="S171" s="37" t="s">
        <v>11613</v>
      </c>
      <c r="T171" s="37" t="s">
        <v>11614</v>
      </c>
    </row>
    <row r="172" spans="6:20">
      <c r="R172" s="37">
        <v>5</v>
      </c>
      <c r="S172" s="37" t="s">
        <v>11615</v>
      </c>
      <c r="T172" s="37" t="s">
        <v>11616</v>
      </c>
    </row>
    <row r="173" spans="6:20">
      <c r="R173" s="37">
        <v>6</v>
      </c>
      <c r="S173" s="37" t="s">
        <v>11617</v>
      </c>
      <c r="T173" s="37" t="s">
        <v>11618</v>
      </c>
    </row>
    <row r="174" spans="6:20">
      <c r="R174" s="37">
        <v>7</v>
      </c>
      <c r="S174" s="37" t="s">
        <v>11619</v>
      </c>
      <c r="T174" s="37" t="s">
        <v>11620</v>
      </c>
    </row>
    <row r="175" spans="6:20">
      <c r="R175" s="37">
        <v>8</v>
      </c>
      <c r="S175" s="37" t="s">
        <v>11621</v>
      </c>
      <c r="T175" s="37" t="s">
        <v>11622</v>
      </c>
    </row>
    <row r="176" spans="6:20">
      <c r="R176" s="37">
        <v>9</v>
      </c>
      <c r="S176" s="37" t="s">
        <v>11623</v>
      </c>
      <c r="T176" s="37" t="s">
        <v>11624</v>
      </c>
    </row>
    <row r="177" spans="18:20">
      <c r="R177" s="37">
        <v>10</v>
      </c>
      <c r="S177" s="37" t="s">
        <v>11625</v>
      </c>
      <c r="T177" s="37" t="s">
        <v>11626</v>
      </c>
    </row>
    <row r="178" spans="18:20">
      <c r="R178" s="37">
        <v>11</v>
      </c>
      <c r="S178" s="37" t="s">
        <v>11627</v>
      </c>
      <c r="T178" s="37" t="s">
        <v>1072</v>
      </c>
    </row>
    <row r="179" spans="18:20">
      <c r="R179" s="37">
        <v>12</v>
      </c>
      <c r="S179" s="37" t="s">
        <v>11628</v>
      </c>
      <c r="T179" s="37" t="s">
        <v>11629</v>
      </c>
    </row>
    <row r="180" spans="18:20">
      <c r="R180" s="37">
        <v>13</v>
      </c>
      <c r="S180" s="37" t="s">
        <v>11630</v>
      </c>
      <c r="T180" s="37" t="s">
        <v>11631</v>
      </c>
    </row>
    <row r="181" spans="18:20">
      <c r="R181" s="37">
        <v>14</v>
      </c>
      <c r="S181" s="37" t="s">
        <v>11632</v>
      </c>
      <c r="T181" s="37" t="s">
        <v>11633</v>
      </c>
    </row>
    <row r="182" spans="18:20">
      <c r="R182" s="37">
        <v>15</v>
      </c>
      <c r="S182" s="37" t="s">
        <v>11634</v>
      </c>
      <c r="T182" s="37" t="s">
        <v>11635</v>
      </c>
    </row>
    <row r="183" spans="18:20">
      <c r="R183" s="37">
        <v>16</v>
      </c>
      <c r="S183" s="37" t="s">
        <v>11636</v>
      </c>
      <c r="T183" s="37" t="s">
        <v>11637</v>
      </c>
    </row>
    <row r="184" spans="18:20">
      <c r="R184" s="37">
        <v>17</v>
      </c>
      <c r="S184" s="37" t="s">
        <v>11638</v>
      </c>
      <c r="T184" s="37" t="s">
        <v>11639</v>
      </c>
    </row>
    <row r="185" spans="18:20">
      <c r="R185" s="37">
        <v>18</v>
      </c>
      <c r="S185" s="37" t="s">
        <v>11640</v>
      </c>
      <c r="T185" s="37" t="s">
        <v>11641</v>
      </c>
    </row>
    <row r="186" spans="18:20">
      <c r="R186" s="37" t="s">
        <v>6548</v>
      </c>
      <c r="S186" s="37" t="s">
        <v>11642</v>
      </c>
      <c r="T186" s="37" t="s">
        <v>2115</v>
      </c>
    </row>
    <row r="187" spans="18:20">
      <c r="R187" s="37" t="s">
        <v>11643</v>
      </c>
    </row>
  </sheetData>
  <mergeCells count="3">
    <mergeCell ref="A2:E2"/>
    <mergeCell ref="A12:B12"/>
    <mergeCell ref="D12:E12"/>
  </mergeCells>
  <hyperlinks>
    <hyperlink ref="A1" location="'0000'!A1" display="|🔝| To main page" xr:uid="{7542BEED-CC8C-4FD4-AF44-A1B6A6D6D6BB}"/>
    <hyperlink ref="E1:H1" r:id="rId1" display="DONATE" xr:uid="{10EE1BBA-1EB8-40D6-A5C7-083DD6E26455}"/>
  </hyperlinks>
  <pageMargins left="0.7" right="0.7" top="0.75" bottom="0.75" header="0.3" footer="0.3"/>
  <drawing r:id="rId2"/>
  <tableParts count="6">
    <tablePart r:id="rId3"/>
    <tablePart r:id="rId4"/>
    <tablePart r:id="rId5"/>
    <tablePart r:id="rId6"/>
    <tablePart r:id="rId7"/>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3ACE7-9C5E-422D-976F-F630FED551D0}">
  <dimension ref="B4:C11"/>
  <sheetViews>
    <sheetView workbookViewId="0">
      <selection activeCell="B4" sqref="B4"/>
    </sheetView>
  </sheetViews>
  <sheetFormatPr defaultRowHeight="16.5"/>
  <sheetData>
    <row r="4" spans="2:3">
      <c r="B4" s="428"/>
      <c r="C4" s="428"/>
    </row>
    <row r="5" spans="2:3">
      <c r="B5" t="s">
        <v>8771</v>
      </c>
    </row>
    <row r="6" spans="2:3">
      <c r="B6" t="s">
        <v>8773</v>
      </c>
    </row>
    <row r="7" spans="2:3">
      <c r="B7" t="s">
        <v>8775</v>
      </c>
    </row>
    <row r="8" spans="2:3">
      <c r="B8" t="s">
        <v>8777</v>
      </c>
      <c r="C8" s="428"/>
    </row>
    <row r="9" spans="2:3">
      <c r="B9" t="s">
        <v>8772</v>
      </c>
    </row>
    <row r="10" spans="2:3">
      <c r="B10" t="s">
        <v>8774</v>
      </c>
    </row>
    <row r="11" spans="2:3">
      <c r="B11" t="s">
        <v>8776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74427-37A7-41F3-A7F0-EEB40E6FD1DE}">
  <dimension ref="C4:R79"/>
  <sheetViews>
    <sheetView workbookViewId="0">
      <selection activeCell="C5" sqref="C5"/>
    </sheetView>
  </sheetViews>
  <sheetFormatPr defaultRowHeight="16.5"/>
  <sheetData>
    <row r="4" spans="3:18">
      <c r="C4" t="s">
        <v>9198</v>
      </c>
    </row>
    <row r="5" spans="3:18">
      <c r="C5" t="s">
        <v>9199</v>
      </c>
    </row>
    <row r="6" spans="3:18">
      <c r="C6" t="s">
        <v>9200</v>
      </c>
      <c r="R6" t="s">
        <v>9245</v>
      </c>
    </row>
    <row r="7" spans="3:18">
      <c r="C7" t="s">
        <v>9201</v>
      </c>
      <c r="R7" t="s">
        <v>9246</v>
      </c>
    </row>
    <row r="8" spans="3:18">
      <c r="C8" t="s">
        <v>9202</v>
      </c>
      <c r="R8" t="s">
        <v>9247</v>
      </c>
    </row>
    <row r="9" spans="3:18">
      <c r="C9" t="s">
        <v>9203</v>
      </c>
      <c r="R9" t="s">
        <v>9248</v>
      </c>
    </row>
    <row r="10" spans="3:18">
      <c r="C10" t="s">
        <v>9204</v>
      </c>
      <c r="R10" t="s">
        <v>9249</v>
      </c>
    </row>
    <row r="11" spans="3:18">
      <c r="C11" t="s">
        <v>9205</v>
      </c>
      <c r="R11" t="s">
        <v>9250</v>
      </c>
    </row>
    <row r="12" spans="3:18">
      <c r="C12" t="s">
        <v>2423</v>
      </c>
      <c r="R12" t="s">
        <v>9251</v>
      </c>
    </row>
    <row r="13" spans="3:18">
      <c r="C13" t="s">
        <v>2424</v>
      </c>
      <c r="R13" t="s">
        <v>9252</v>
      </c>
    </row>
    <row r="14" spans="3:18">
      <c r="C14" t="s">
        <v>2426</v>
      </c>
      <c r="R14" t="s">
        <v>9253</v>
      </c>
    </row>
    <row r="15" spans="3:18">
      <c r="C15" t="s">
        <v>2429</v>
      </c>
      <c r="R15" t="s">
        <v>9254</v>
      </c>
    </row>
    <row r="16" spans="3:18">
      <c r="C16" t="s">
        <v>2432</v>
      </c>
      <c r="R16" t="s">
        <v>9255</v>
      </c>
    </row>
    <row r="17" spans="3:18">
      <c r="C17" t="s">
        <v>2434</v>
      </c>
      <c r="R17" t="s">
        <v>9256</v>
      </c>
    </row>
    <row r="18" spans="3:18">
      <c r="C18" t="s">
        <v>2435</v>
      </c>
    </row>
    <row r="19" spans="3:18">
      <c r="C19" t="s">
        <v>2437</v>
      </c>
    </row>
    <row r="20" spans="3:18">
      <c r="C20" t="s">
        <v>2439</v>
      </c>
    </row>
    <row r="21" spans="3:18">
      <c r="C21" t="s">
        <v>2441</v>
      </c>
    </row>
    <row r="22" spans="3:18">
      <c r="C22" t="s">
        <v>2443</v>
      </c>
    </row>
    <row r="23" spans="3:18">
      <c r="C23" t="s">
        <v>2445</v>
      </c>
    </row>
    <row r="24" spans="3:18">
      <c r="C24" t="s">
        <v>2447</v>
      </c>
    </row>
    <row r="25" spans="3:18">
      <c r="C25" t="s">
        <v>2449</v>
      </c>
      <c r="R25" s="436" t="s">
        <v>9257</v>
      </c>
    </row>
    <row r="26" spans="3:18">
      <c r="C26" t="s">
        <v>2451</v>
      </c>
      <c r="R26" s="437" t="s">
        <v>9258</v>
      </c>
    </row>
    <row r="27" spans="3:18">
      <c r="C27" t="s">
        <v>2453</v>
      </c>
      <c r="R27" s="436" t="s">
        <v>9259</v>
      </c>
    </row>
    <row r="28" spans="3:18">
      <c r="C28" t="s">
        <v>2455</v>
      </c>
    </row>
    <row r="29" spans="3:18">
      <c r="C29" t="s">
        <v>2457</v>
      </c>
    </row>
    <row r="30" spans="3:18">
      <c r="C30" t="s">
        <v>9206</v>
      </c>
    </row>
    <row r="31" spans="3:18">
      <c r="C31" t="s">
        <v>9207</v>
      </c>
    </row>
    <row r="32" spans="3:18">
      <c r="C32" t="s">
        <v>9208</v>
      </c>
    </row>
    <row r="33" spans="3:3">
      <c r="C33" t="s">
        <v>2464</v>
      </c>
    </row>
    <row r="34" spans="3:3">
      <c r="C34" t="s">
        <v>9209</v>
      </c>
    </row>
    <row r="35" spans="3:3">
      <c r="C35" t="s">
        <v>9210</v>
      </c>
    </row>
    <row r="36" spans="3:3">
      <c r="C36" t="s">
        <v>2471</v>
      </c>
    </row>
    <row r="37" spans="3:3">
      <c r="C37" t="s">
        <v>2473</v>
      </c>
    </row>
    <row r="38" spans="3:3">
      <c r="C38" t="s">
        <v>2475</v>
      </c>
    </row>
    <row r="42" spans="3:3">
      <c r="C42" t="s">
        <v>9211</v>
      </c>
    </row>
    <row r="43" spans="3:3">
      <c r="C43" t="s">
        <v>9212</v>
      </c>
    </row>
    <row r="44" spans="3:3">
      <c r="C44" t="s">
        <v>9213</v>
      </c>
    </row>
    <row r="45" spans="3:3">
      <c r="C45" t="s">
        <v>9214</v>
      </c>
    </row>
    <row r="46" spans="3:3">
      <c r="C46" t="s">
        <v>9215</v>
      </c>
    </row>
    <row r="47" spans="3:3">
      <c r="C47" t="s">
        <v>9216</v>
      </c>
    </row>
    <row r="48" spans="3:3">
      <c r="C48" t="s">
        <v>9217</v>
      </c>
    </row>
    <row r="49" spans="3:3">
      <c r="C49" t="s">
        <v>9218</v>
      </c>
    </row>
    <row r="50" spans="3:3">
      <c r="C50" t="s">
        <v>9219</v>
      </c>
    </row>
    <row r="51" spans="3:3">
      <c r="C51" t="s">
        <v>9220</v>
      </c>
    </row>
    <row r="52" spans="3:3">
      <c r="C52" t="s">
        <v>9221</v>
      </c>
    </row>
    <row r="53" spans="3:3">
      <c r="C53" t="s">
        <v>9222</v>
      </c>
    </row>
    <row r="54" spans="3:3">
      <c r="C54" t="s">
        <v>2436</v>
      </c>
    </row>
    <row r="55" spans="3:3">
      <c r="C55" t="s">
        <v>2438</v>
      </c>
    </row>
    <row r="56" spans="3:3">
      <c r="C56" t="s">
        <v>9223</v>
      </c>
    </row>
    <row r="57" spans="3:3">
      <c r="C57" t="s">
        <v>9224</v>
      </c>
    </row>
    <row r="60" spans="3:3">
      <c r="C60" t="s">
        <v>9225</v>
      </c>
    </row>
    <row r="61" spans="3:3">
      <c r="C61" t="s">
        <v>9226</v>
      </c>
    </row>
    <row r="62" spans="3:3">
      <c r="C62" t="s">
        <v>9227</v>
      </c>
    </row>
    <row r="63" spans="3:3">
      <c r="C63" t="s">
        <v>9228</v>
      </c>
    </row>
    <row r="64" spans="3:3">
      <c r="C64" t="s">
        <v>9229</v>
      </c>
    </row>
    <row r="65" spans="3:3">
      <c r="C65" t="s">
        <v>9230</v>
      </c>
    </row>
    <row r="66" spans="3:3">
      <c r="C66" t="s">
        <v>9231</v>
      </c>
    </row>
    <row r="67" spans="3:3">
      <c r="C67" t="s">
        <v>9232</v>
      </c>
    </row>
    <row r="68" spans="3:3">
      <c r="C68" t="s">
        <v>9233</v>
      </c>
    </row>
    <row r="69" spans="3:3">
      <c r="C69" t="s">
        <v>9234</v>
      </c>
    </row>
    <row r="70" spans="3:3">
      <c r="C70" t="s">
        <v>9235</v>
      </c>
    </row>
    <row r="71" spans="3:3">
      <c r="C71" t="s">
        <v>9236</v>
      </c>
    </row>
    <row r="72" spans="3:3">
      <c r="C72" t="s">
        <v>9237</v>
      </c>
    </row>
    <row r="73" spans="3:3">
      <c r="C73" t="s">
        <v>9238</v>
      </c>
    </row>
    <row r="74" spans="3:3">
      <c r="C74" t="s">
        <v>9239</v>
      </c>
    </row>
    <row r="75" spans="3:3">
      <c r="C75" t="s">
        <v>9240</v>
      </c>
    </row>
    <row r="76" spans="3:3">
      <c r="C76" t="s">
        <v>9241</v>
      </c>
    </row>
    <row r="77" spans="3:3">
      <c r="C77" t="s">
        <v>9242</v>
      </c>
    </row>
    <row r="78" spans="3:3">
      <c r="C78" t="s">
        <v>9243</v>
      </c>
    </row>
    <row r="79" spans="3:3">
      <c r="C79" t="s">
        <v>9244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871B5-1B80-4AA8-ABF3-CC64125DA694}">
  <dimension ref="B4:AI44"/>
  <sheetViews>
    <sheetView workbookViewId="0">
      <selection activeCell="J17" sqref="J17"/>
    </sheetView>
  </sheetViews>
  <sheetFormatPr defaultRowHeight="15"/>
  <cols>
    <col min="1" max="1" width="9" style="37"/>
    <col min="2" max="2" width="10.5" style="37" bestFit="1" customWidth="1"/>
    <col min="3" max="16384" width="9" style="37"/>
  </cols>
  <sheetData>
    <row r="4" spans="2:35">
      <c r="B4" s="37" t="s">
        <v>7404</v>
      </c>
    </row>
    <row r="5" spans="2:35">
      <c r="B5" s="37" t="s">
        <v>7165</v>
      </c>
      <c r="C5" s="37">
        <v>1</v>
      </c>
      <c r="D5" s="37">
        <v>2</v>
      </c>
      <c r="E5" s="37">
        <v>3</v>
      </c>
      <c r="F5" s="37">
        <v>4</v>
      </c>
      <c r="G5" s="37">
        <v>5</v>
      </c>
      <c r="H5" s="37">
        <v>6</v>
      </c>
      <c r="I5" s="37">
        <v>7</v>
      </c>
      <c r="J5" s="37">
        <v>8</v>
      </c>
      <c r="K5" s="37">
        <v>9</v>
      </c>
      <c r="L5" s="37">
        <v>10</v>
      </c>
      <c r="M5" s="37">
        <v>11</v>
      </c>
      <c r="N5" s="37">
        <v>12</v>
      </c>
      <c r="O5" s="37">
        <v>13</v>
      </c>
      <c r="P5" s="37">
        <v>14</v>
      </c>
      <c r="Q5" s="37">
        <v>15</v>
      </c>
      <c r="R5" s="37">
        <v>16</v>
      </c>
      <c r="S5" s="37">
        <v>17</v>
      </c>
      <c r="T5" s="37">
        <v>18</v>
      </c>
      <c r="U5" s="37">
        <v>19</v>
      </c>
      <c r="V5" s="37">
        <v>20</v>
      </c>
      <c r="W5" s="37">
        <v>21</v>
      </c>
      <c r="X5" s="37">
        <v>22</v>
      </c>
      <c r="Y5" s="37">
        <v>23</v>
      </c>
      <c r="Z5" s="37">
        <v>24</v>
      </c>
      <c r="AA5" s="37">
        <v>25</v>
      </c>
      <c r="AB5" s="37">
        <v>26</v>
      </c>
      <c r="AC5" s="37">
        <v>27</v>
      </c>
      <c r="AD5" s="37">
        <v>28</v>
      </c>
      <c r="AE5" s="37">
        <v>29</v>
      </c>
      <c r="AF5" s="37">
        <v>30</v>
      </c>
      <c r="AG5" s="37">
        <v>31</v>
      </c>
      <c r="AH5" s="37">
        <v>32</v>
      </c>
    </row>
    <row r="6" spans="2:35">
      <c r="B6" s="37" t="s">
        <v>2793</v>
      </c>
      <c r="C6" s="37">
        <v>0</v>
      </c>
      <c r="D6" s="37">
        <f>IF(C6+1/30.4375&gt;1,C6+1/30.4375-1,C6+1/30.4375)</f>
        <v>3.2854209445585217E-2</v>
      </c>
      <c r="E6" s="37">
        <f t="shared" ref="E6:AG7" si="0">IF(D6+1/30.4375&gt;1,D6+1/30.4375-1,D6+1/30.4375)</f>
        <v>6.5708418891170434E-2</v>
      </c>
      <c r="F6" s="37">
        <f t="shared" si="0"/>
        <v>9.856262833675565E-2</v>
      </c>
      <c r="G6" s="37">
        <f t="shared" si="0"/>
        <v>0.13141683778234087</v>
      </c>
      <c r="H6" s="37">
        <f t="shared" si="0"/>
        <v>0.16427104722792607</v>
      </c>
      <c r="I6" s="37">
        <f t="shared" si="0"/>
        <v>0.19712525667351127</v>
      </c>
      <c r="J6" s="37">
        <f t="shared" si="0"/>
        <v>0.22997946611909648</v>
      </c>
      <c r="K6" s="37">
        <f t="shared" si="0"/>
        <v>0.26283367556468168</v>
      </c>
      <c r="L6" s="37">
        <f t="shared" si="0"/>
        <v>0.29568788501026688</v>
      </c>
      <c r="M6" s="37">
        <f t="shared" si="0"/>
        <v>0.32854209445585209</v>
      </c>
      <c r="N6" s="37">
        <f t="shared" si="0"/>
        <v>0.36139630390143729</v>
      </c>
      <c r="O6" s="37">
        <f t="shared" si="0"/>
        <v>0.39425051334702249</v>
      </c>
      <c r="P6" s="37">
        <f t="shared" si="0"/>
        <v>0.42710472279260769</v>
      </c>
      <c r="Q6" s="37">
        <f t="shared" si="0"/>
        <v>0.4599589322381929</v>
      </c>
      <c r="R6" s="37">
        <f t="shared" si="0"/>
        <v>0.4928131416837781</v>
      </c>
      <c r="S6" s="37">
        <f t="shared" si="0"/>
        <v>0.52566735112936336</v>
      </c>
      <c r="T6" s="37">
        <f t="shared" si="0"/>
        <v>0.55852156057494862</v>
      </c>
      <c r="U6" s="37">
        <f t="shared" si="0"/>
        <v>0.59137577002053388</v>
      </c>
      <c r="V6" s="37">
        <f t="shared" si="0"/>
        <v>0.62422997946611913</v>
      </c>
      <c r="W6" s="37">
        <f t="shared" si="0"/>
        <v>0.65708418891170439</v>
      </c>
      <c r="X6" s="37">
        <f t="shared" si="0"/>
        <v>0.68993839835728965</v>
      </c>
      <c r="Y6" s="37">
        <f t="shared" si="0"/>
        <v>0.72279260780287491</v>
      </c>
      <c r="Z6" s="37">
        <f t="shared" si="0"/>
        <v>0.75564681724846017</v>
      </c>
      <c r="AA6" s="37">
        <f t="shared" si="0"/>
        <v>0.78850102669404543</v>
      </c>
      <c r="AB6" s="37">
        <f t="shared" si="0"/>
        <v>0.82135523613963068</v>
      </c>
      <c r="AC6" s="37">
        <f t="shared" si="0"/>
        <v>0.85420944558521594</v>
      </c>
      <c r="AD6" s="37">
        <f t="shared" si="0"/>
        <v>0.8870636550308012</v>
      </c>
      <c r="AE6" s="37">
        <f t="shared" si="0"/>
        <v>0.91991786447638646</v>
      </c>
      <c r="AF6" s="37">
        <f t="shared" si="0"/>
        <v>0.95277207392197172</v>
      </c>
      <c r="AG6" s="37">
        <f t="shared" si="0"/>
        <v>0.98562628336755698</v>
      </c>
      <c r="AH6" s="406" t="str">
        <f>""</f>
        <v/>
      </c>
      <c r="AI6" s="37">
        <f>AG6</f>
        <v>0.98562628336755698</v>
      </c>
    </row>
    <row r="7" spans="2:35">
      <c r="B7" s="37" t="s">
        <v>2792</v>
      </c>
      <c r="C7" s="37">
        <f>IF(AI6+1/30.4375&gt;1,AI6+1/30.4375-1,AI6+1/30.4375)</f>
        <v>1.8480492813142124E-2</v>
      </c>
      <c r="D7" s="37">
        <f>IF(C7+1/30.4375&gt;1,C7+1/30.4375-1,C7+1/30.4375)</f>
        <v>5.1334702258727341E-2</v>
      </c>
      <c r="E7" s="37">
        <f t="shared" si="0"/>
        <v>8.4188911704312558E-2</v>
      </c>
      <c r="F7" s="37">
        <f t="shared" si="0"/>
        <v>0.11704312114989777</v>
      </c>
      <c r="G7" s="37">
        <f t="shared" si="0"/>
        <v>0.14989733059548299</v>
      </c>
      <c r="H7" s="37">
        <f t="shared" si="0"/>
        <v>0.18275154004106819</v>
      </c>
      <c r="I7" s="37">
        <f t="shared" si="0"/>
        <v>0.2156057494866534</v>
      </c>
      <c r="J7" s="37">
        <f t="shared" si="0"/>
        <v>0.2484599589322386</v>
      </c>
      <c r="K7" s="37">
        <f t="shared" si="0"/>
        <v>0.2813141683778238</v>
      </c>
      <c r="L7" s="37">
        <f t="shared" si="0"/>
        <v>0.31416837782340901</v>
      </c>
      <c r="M7" s="37">
        <f t="shared" si="0"/>
        <v>0.34702258726899421</v>
      </c>
      <c r="N7" s="37">
        <f t="shared" si="0"/>
        <v>0.37987679671457941</v>
      </c>
      <c r="O7" s="37">
        <f t="shared" si="0"/>
        <v>0.41273100616016462</v>
      </c>
      <c r="P7" s="37">
        <f t="shared" si="0"/>
        <v>0.44558521560574982</v>
      </c>
      <c r="Q7" s="37">
        <f t="shared" si="0"/>
        <v>0.47843942505133502</v>
      </c>
      <c r="R7" s="37">
        <f t="shared" si="0"/>
        <v>0.51129363449692022</v>
      </c>
      <c r="S7" s="37">
        <f t="shared" si="0"/>
        <v>0.54414784394250548</v>
      </c>
      <c r="T7" s="37">
        <f t="shared" si="0"/>
        <v>0.57700205338809074</v>
      </c>
      <c r="U7" s="37">
        <f t="shared" si="0"/>
        <v>0.609856262833676</v>
      </c>
      <c r="V7" s="37">
        <f t="shared" si="0"/>
        <v>0.64271047227926126</v>
      </c>
      <c r="W7" s="37">
        <f t="shared" si="0"/>
        <v>0.67556468172484652</v>
      </c>
      <c r="X7" s="37">
        <f t="shared" si="0"/>
        <v>0.70841889117043177</v>
      </c>
      <c r="Y7" s="37">
        <f t="shared" si="0"/>
        <v>0.74127310061601703</v>
      </c>
      <c r="Z7" s="37">
        <f t="shared" si="0"/>
        <v>0.77412731006160229</v>
      </c>
      <c r="AA7" s="37">
        <f t="shared" si="0"/>
        <v>0.80698151950718755</v>
      </c>
      <c r="AB7" s="37">
        <f t="shared" si="0"/>
        <v>0.83983572895277281</v>
      </c>
      <c r="AC7" s="37">
        <f t="shared" si="0"/>
        <v>0.87268993839835807</v>
      </c>
      <c r="AD7" s="37">
        <f t="shared" si="0"/>
        <v>0.90554414784394333</v>
      </c>
      <c r="AE7" s="37">
        <f t="shared" si="0"/>
        <v>0.93839835728952858</v>
      </c>
      <c r="AF7" s="37">
        <f t="shared" si="0"/>
        <v>0.97125256673511384</v>
      </c>
      <c r="AG7" s="406"/>
      <c r="AH7" s="406"/>
      <c r="AI7" s="37">
        <f>AF7</f>
        <v>0.97125256673511384</v>
      </c>
    </row>
    <row r="8" spans="2:35">
      <c r="B8" s="37" t="s">
        <v>2791</v>
      </c>
      <c r="C8" s="37">
        <f t="shared" ref="C8:C17" si="1">IF(AI7+1/30.4375&gt;1,AI7+1/30.4375-1,AI7+1/30.4375)</f>
        <v>4.10677618069899E-3</v>
      </c>
      <c r="D8" s="37">
        <f t="shared" ref="D8:AF16" si="2">IF(C8+1/30.4375&gt;1,C8+1/30.4375-1,C8+1/30.4375)</f>
        <v>3.6960985626284207E-2</v>
      </c>
      <c r="E8" s="37">
        <f t="shared" si="2"/>
        <v>6.9815195071869424E-2</v>
      </c>
      <c r="F8" s="37">
        <f t="shared" si="2"/>
        <v>0.10266940451745464</v>
      </c>
      <c r="G8" s="37">
        <f t="shared" si="2"/>
        <v>0.13552361396303986</v>
      </c>
      <c r="H8" s="37">
        <f t="shared" si="2"/>
        <v>0.16837782340862506</v>
      </c>
      <c r="I8" s="37">
        <f t="shared" si="2"/>
        <v>0.20123203285421026</v>
      </c>
      <c r="J8" s="37">
        <f t="shared" si="2"/>
        <v>0.23408624229979547</v>
      </c>
      <c r="K8" s="37">
        <f t="shared" si="2"/>
        <v>0.26694045174538067</v>
      </c>
      <c r="L8" s="37">
        <f t="shared" si="2"/>
        <v>0.29979466119096587</v>
      </c>
      <c r="M8" s="37">
        <f t="shared" si="2"/>
        <v>0.33264887063655108</v>
      </c>
      <c r="N8" s="37">
        <f t="shared" si="2"/>
        <v>0.36550308008213628</v>
      </c>
      <c r="O8" s="37">
        <f t="shared" si="2"/>
        <v>0.39835728952772148</v>
      </c>
      <c r="P8" s="37">
        <f t="shared" si="2"/>
        <v>0.43121149897330668</v>
      </c>
      <c r="Q8" s="37">
        <f t="shared" si="2"/>
        <v>0.46406570841889189</v>
      </c>
      <c r="R8" s="37">
        <f t="shared" si="2"/>
        <v>0.49691991786447709</v>
      </c>
      <c r="S8" s="37">
        <f t="shared" si="2"/>
        <v>0.52977412731006235</v>
      </c>
      <c r="T8" s="37">
        <f t="shared" si="2"/>
        <v>0.56262833675564761</v>
      </c>
      <c r="U8" s="37">
        <f t="shared" si="2"/>
        <v>0.59548254620123287</v>
      </c>
      <c r="V8" s="37">
        <f t="shared" si="2"/>
        <v>0.62833675564681812</v>
      </c>
      <c r="W8" s="37">
        <f t="shared" si="2"/>
        <v>0.66119096509240338</v>
      </c>
      <c r="X8" s="37">
        <f t="shared" si="2"/>
        <v>0.69404517453798864</v>
      </c>
      <c r="Y8" s="37">
        <f t="shared" si="2"/>
        <v>0.7268993839835739</v>
      </c>
      <c r="Z8" s="37">
        <f t="shared" si="2"/>
        <v>0.75975359342915916</v>
      </c>
      <c r="AA8" s="37">
        <f t="shared" si="2"/>
        <v>0.79260780287474442</v>
      </c>
      <c r="AB8" s="37">
        <f t="shared" si="2"/>
        <v>0.82546201232032967</v>
      </c>
      <c r="AC8" s="37">
        <f t="shared" si="2"/>
        <v>0.85831622176591493</v>
      </c>
      <c r="AD8" s="37">
        <f t="shared" si="2"/>
        <v>0.89117043121150019</v>
      </c>
      <c r="AE8" s="37">
        <f t="shared" si="2"/>
        <v>0.92402464065708545</v>
      </c>
      <c r="AF8" s="37">
        <f t="shared" si="2"/>
        <v>0.95687885010267071</v>
      </c>
      <c r="AG8" s="406"/>
      <c r="AH8" s="406"/>
      <c r="AI8" s="37">
        <f t="shared" ref="AI8:AI17" si="3">AF8</f>
        <v>0.95687885010267071</v>
      </c>
    </row>
    <row r="9" spans="2:35">
      <c r="B9" s="37" t="s">
        <v>2787</v>
      </c>
      <c r="C9" s="37">
        <f t="shared" si="1"/>
        <v>0.98973305954825597</v>
      </c>
      <c r="D9" s="37">
        <f t="shared" si="2"/>
        <v>2.2587268993841114E-2</v>
      </c>
      <c r="E9" s="37">
        <f t="shared" si="2"/>
        <v>5.5441478439426331E-2</v>
      </c>
      <c r="F9" s="37">
        <f t="shared" si="2"/>
        <v>8.8295687885011548E-2</v>
      </c>
      <c r="G9" s="37">
        <f t="shared" si="2"/>
        <v>0.12114989733059676</v>
      </c>
      <c r="H9" s="37">
        <f t="shared" si="2"/>
        <v>0.15400410677618198</v>
      </c>
      <c r="I9" s="37">
        <f t="shared" si="2"/>
        <v>0.18685831622176718</v>
      </c>
      <c r="J9" s="37">
        <f t="shared" si="2"/>
        <v>0.21971252566735239</v>
      </c>
      <c r="K9" s="37">
        <f t="shared" si="2"/>
        <v>0.25256673511293759</v>
      </c>
      <c r="L9" s="37">
        <f t="shared" si="2"/>
        <v>0.28542094455852279</v>
      </c>
      <c r="M9" s="37">
        <f t="shared" si="2"/>
        <v>0.318275154004108</v>
      </c>
      <c r="N9" s="37">
        <f t="shared" si="2"/>
        <v>0.3511293634496932</v>
      </c>
      <c r="O9" s="37">
        <f t="shared" si="2"/>
        <v>0.3839835728952784</v>
      </c>
      <c r="P9" s="37">
        <f t="shared" si="2"/>
        <v>0.41683778234086361</v>
      </c>
      <c r="Q9" s="37">
        <f t="shared" si="2"/>
        <v>0.44969199178644881</v>
      </c>
      <c r="R9" s="37">
        <f t="shared" si="2"/>
        <v>0.48254620123203401</v>
      </c>
      <c r="S9" s="37">
        <f t="shared" si="2"/>
        <v>0.51540041067761921</v>
      </c>
      <c r="T9" s="37">
        <f t="shared" si="2"/>
        <v>0.54825462012320447</v>
      </c>
      <c r="U9" s="37">
        <f t="shared" si="2"/>
        <v>0.58110882956878973</v>
      </c>
      <c r="V9" s="37">
        <f t="shared" si="2"/>
        <v>0.61396303901437499</v>
      </c>
      <c r="W9" s="37">
        <f t="shared" si="2"/>
        <v>0.64681724845996025</v>
      </c>
      <c r="X9" s="37">
        <f t="shared" si="2"/>
        <v>0.67967145790554551</v>
      </c>
      <c r="Y9" s="37">
        <f t="shared" si="2"/>
        <v>0.71252566735113076</v>
      </c>
      <c r="Z9" s="37">
        <f t="shared" si="2"/>
        <v>0.74537987679671602</v>
      </c>
      <c r="AA9" s="37">
        <f t="shared" si="2"/>
        <v>0.77823408624230128</v>
      </c>
      <c r="AB9" s="37">
        <f t="shared" si="2"/>
        <v>0.81108829568788654</v>
      </c>
      <c r="AC9" s="37">
        <f t="shared" si="2"/>
        <v>0.8439425051334718</v>
      </c>
      <c r="AD9" s="37">
        <f t="shared" si="2"/>
        <v>0.87679671457905706</v>
      </c>
      <c r="AE9" s="37">
        <f t="shared" si="2"/>
        <v>0.90965092402464232</v>
      </c>
      <c r="AF9" s="37">
        <f t="shared" si="2"/>
        <v>0.94250513347022757</v>
      </c>
      <c r="AG9" s="37">
        <f t="shared" ref="AG9" si="4">IF(AF9+1/30.4375&gt;1,AF9+1/30.4375-1,AF9+1/30.4375)</f>
        <v>0.97535934291581283</v>
      </c>
      <c r="AH9" s="406"/>
      <c r="AI9" s="37">
        <f>AG9</f>
        <v>0.97535934291581283</v>
      </c>
    </row>
    <row r="10" spans="2:35">
      <c r="B10" s="37" t="s">
        <v>2786</v>
      </c>
      <c r="C10" s="37">
        <f t="shared" si="1"/>
        <v>8.21355236139798E-3</v>
      </c>
      <c r="D10" s="37">
        <f t="shared" si="2"/>
        <v>4.1067761806983197E-2</v>
      </c>
      <c r="E10" s="37">
        <f t="shared" si="2"/>
        <v>7.3921971252568414E-2</v>
      </c>
      <c r="F10" s="37">
        <f t="shared" si="2"/>
        <v>0.10677618069815363</v>
      </c>
      <c r="G10" s="37">
        <f t="shared" si="2"/>
        <v>0.13963039014373885</v>
      </c>
      <c r="H10" s="37">
        <f t="shared" si="2"/>
        <v>0.17248459958932405</v>
      </c>
      <c r="I10" s="37">
        <f t="shared" si="2"/>
        <v>0.20533880903490925</v>
      </c>
      <c r="J10" s="37">
        <f t="shared" si="2"/>
        <v>0.23819301848049446</v>
      </c>
      <c r="K10" s="37">
        <f t="shared" si="2"/>
        <v>0.27104722792607966</v>
      </c>
      <c r="L10" s="37">
        <f t="shared" si="2"/>
        <v>0.30390143737166486</v>
      </c>
      <c r="M10" s="37">
        <f t="shared" si="2"/>
        <v>0.33675564681725006</v>
      </c>
      <c r="N10" s="37">
        <f t="shared" si="2"/>
        <v>0.36960985626283527</v>
      </c>
      <c r="O10" s="37">
        <f t="shared" si="2"/>
        <v>0.40246406570842047</v>
      </c>
      <c r="P10" s="37">
        <f t="shared" si="2"/>
        <v>0.43531827515400567</v>
      </c>
      <c r="Q10" s="37">
        <f t="shared" si="2"/>
        <v>0.46817248459959088</v>
      </c>
      <c r="R10" s="37">
        <f t="shared" si="2"/>
        <v>0.50102669404517608</v>
      </c>
      <c r="S10" s="37">
        <f t="shared" si="2"/>
        <v>0.53388090349076134</v>
      </c>
      <c r="T10" s="37">
        <f t="shared" si="2"/>
        <v>0.5667351129363466</v>
      </c>
      <c r="U10" s="37">
        <f t="shared" si="2"/>
        <v>0.59958932238193186</v>
      </c>
      <c r="V10" s="37">
        <f t="shared" si="2"/>
        <v>0.63244353182751711</v>
      </c>
      <c r="W10" s="37">
        <f t="shared" si="2"/>
        <v>0.66529774127310237</v>
      </c>
      <c r="X10" s="37">
        <f t="shared" si="2"/>
        <v>0.69815195071868763</v>
      </c>
      <c r="Y10" s="37">
        <f t="shared" si="2"/>
        <v>0.73100616016427289</v>
      </c>
      <c r="Z10" s="37">
        <f t="shared" si="2"/>
        <v>0.76386036960985815</v>
      </c>
      <c r="AA10" s="37">
        <f t="shared" si="2"/>
        <v>0.79671457905544341</v>
      </c>
      <c r="AB10" s="37">
        <f t="shared" si="2"/>
        <v>0.82956878850102866</v>
      </c>
      <c r="AC10" s="37">
        <f t="shared" si="2"/>
        <v>0.86242299794661392</v>
      </c>
      <c r="AD10" s="37">
        <f t="shared" si="2"/>
        <v>0.89527720739219918</v>
      </c>
      <c r="AE10" s="37">
        <f t="shared" si="2"/>
        <v>0.92813141683778444</v>
      </c>
      <c r="AF10" s="37">
        <f t="shared" si="2"/>
        <v>0.9609856262833697</v>
      </c>
      <c r="AG10" s="406"/>
      <c r="AH10" s="406"/>
      <c r="AI10" s="37">
        <f t="shared" si="3"/>
        <v>0.9609856262833697</v>
      </c>
    </row>
    <row r="11" spans="2:35">
      <c r="B11" s="37" t="s">
        <v>2785</v>
      </c>
      <c r="C11" s="37">
        <f t="shared" si="1"/>
        <v>0.99383983572895496</v>
      </c>
      <c r="D11" s="37">
        <f t="shared" si="2"/>
        <v>2.6694045174540104E-2</v>
      </c>
      <c r="E11" s="37">
        <f t="shared" si="2"/>
        <v>5.9548254620125321E-2</v>
      </c>
      <c r="F11" s="37">
        <f t="shared" si="2"/>
        <v>9.2402464065710538E-2</v>
      </c>
      <c r="G11" s="37">
        <f t="shared" si="2"/>
        <v>0.12525667351129577</v>
      </c>
      <c r="H11" s="37">
        <f t="shared" si="2"/>
        <v>0.15811088295688097</v>
      </c>
      <c r="I11" s="37">
        <f t="shared" si="2"/>
        <v>0.19096509240246617</v>
      </c>
      <c r="J11" s="37">
        <f t="shared" si="2"/>
        <v>0.22381930184805138</v>
      </c>
      <c r="K11" s="37">
        <f t="shared" si="2"/>
        <v>0.25667351129363658</v>
      </c>
      <c r="L11" s="37">
        <f t="shared" si="2"/>
        <v>0.28952772073922178</v>
      </c>
      <c r="M11" s="37">
        <f t="shared" si="2"/>
        <v>0.32238193018480699</v>
      </c>
      <c r="N11" s="37">
        <f t="shared" si="2"/>
        <v>0.35523613963039219</v>
      </c>
      <c r="O11" s="37">
        <f t="shared" si="2"/>
        <v>0.38809034907597739</v>
      </c>
      <c r="P11" s="37">
        <f t="shared" si="2"/>
        <v>0.4209445585215626</v>
      </c>
      <c r="Q11" s="37">
        <f t="shared" si="2"/>
        <v>0.4537987679671478</v>
      </c>
      <c r="R11" s="37">
        <f t="shared" si="2"/>
        <v>0.486652977412733</v>
      </c>
      <c r="S11" s="37">
        <f t="shared" si="2"/>
        <v>0.5195071868583182</v>
      </c>
      <c r="T11" s="37">
        <f t="shared" si="2"/>
        <v>0.55236139630390346</v>
      </c>
      <c r="U11" s="37">
        <f t="shared" si="2"/>
        <v>0.58521560574948872</v>
      </c>
      <c r="V11" s="37">
        <f t="shared" si="2"/>
        <v>0.61806981519507398</v>
      </c>
      <c r="W11" s="37">
        <f t="shared" si="2"/>
        <v>0.65092402464065924</v>
      </c>
      <c r="X11" s="37">
        <f t="shared" si="2"/>
        <v>0.6837782340862445</v>
      </c>
      <c r="Y11" s="37">
        <f t="shared" si="2"/>
        <v>0.71663244353182975</v>
      </c>
      <c r="Z11" s="37">
        <f t="shared" si="2"/>
        <v>0.74948665297741501</v>
      </c>
      <c r="AA11" s="37">
        <f t="shared" si="2"/>
        <v>0.78234086242300027</v>
      </c>
      <c r="AB11" s="37">
        <f t="shared" si="2"/>
        <v>0.81519507186858553</v>
      </c>
      <c r="AC11" s="37">
        <f t="shared" si="2"/>
        <v>0.84804928131417079</v>
      </c>
      <c r="AD11" s="37">
        <f t="shared" si="2"/>
        <v>0.88090349075975605</v>
      </c>
      <c r="AE11" s="37">
        <f t="shared" si="2"/>
        <v>0.91375770020534131</v>
      </c>
      <c r="AF11" s="37">
        <f t="shared" si="2"/>
        <v>0.94661190965092656</v>
      </c>
      <c r="AG11" s="406"/>
      <c r="AH11" s="406"/>
      <c r="AI11" s="37">
        <f t="shared" si="3"/>
        <v>0.94661190965092656</v>
      </c>
    </row>
    <row r="12" spans="2:35">
      <c r="B12" s="37" t="s">
        <v>2781</v>
      </c>
      <c r="C12" s="37">
        <f t="shared" si="1"/>
        <v>0.97946611909651182</v>
      </c>
      <c r="D12" s="37">
        <f t="shared" si="2"/>
        <v>1.232032854209697E-2</v>
      </c>
      <c r="E12" s="37">
        <f t="shared" si="2"/>
        <v>4.5174537987682187E-2</v>
      </c>
      <c r="F12" s="37">
        <f t="shared" si="2"/>
        <v>7.8028747433267404E-2</v>
      </c>
      <c r="G12" s="37">
        <f t="shared" si="2"/>
        <v>0.11088295687885262</v>
      </c>
      <c r="H12" s="37">
        <f t="shared" si="2"/>
        <v>0.14373716632443784</v>
      </c>
      <c r="I12" s="37">
        <f t="shared" si="2"/>
        <v>0.17659137577002304</v>
      </c>
      <c r="J12" s="37">
        <f t="shared" si="2"/>
        <v>0.20944558521560824</v>
      </c>
      <c r="K12" s="37">
        <f t="shared" si="2"/>
        <v>0.24229979466119345</v>
      </c>
      <c r="L12" s="37">
        <f t="shared" si="2"/>
        <v>0.27515400410677865</v>
      </c>
      <c r="M12" s="37">
        <f t="shared" si="2"/>
        <v>0.30800821355236385</v>
      </c>
      <c r="N12" s="37">
        <f t="shared" si="2"/>
        <v>0.34086242299794905</v>
      </c>
      <c r="O12" s="37">
        <f t="shared" si="2"/>
        <v>0.37371663244353426</v>
      </c>
      <c r="P12" s="37">
        <f t="shared" si="2"/>
        <v>0.40657084188911946</v>
      </c>
      <c r="Q12" s="37">
        <f t="shared" si="2"/>
        <v>0.43942505133470466</v>
      </c>
      <c r="R12" s="37">
        <f t="shared" si="2"/>
        <v>0.47227926078028987</v>
      </c>
      <c r="S12" s="37">
        <f t="shared" si="2"/>
        <v>0.50513347022587507</v>
      </c>
      <c r="T12" s="37">
        <f t="shared" si="2"/>
        <v>0.53798767967146033</v>
      </c>
      <c r="U12" s="37">
        <f t="shared" si="2"/>
        <v>0.57084188911704559</v>
      </c>
      <c r="V12" s="37">
        <f t="shared" si="2"/>
        <v>0.60369609856263085</v>
      </c>
      <c r="W12" s="37">
        <f t="shared" si="2"/>
        <v>0.6365503080082161</v>
      </c>
      <c r="X12" s="37">
        <f t="shared" si="2"/>
        <v>0.66940451745380136</v>
      </c>
      <c r="Y12" s="37">
        <f t="shared" si="2"/>
        <v>0.70225872689938662</v>
      </c>
      <c r="Z12" s="37">
        <f t="shared" si="2"/>
        <v>0.73511293634497188</v>
      </c>
      <c r="AA12" s="37">
        <f t="shared" si="2"/>
        <v>0.76796714579055714</v>
      </c>
      <c r="AB12" s="37">
        <f t="shared" si="2"/>
        <v>0.8008213552361424</v>
      </c>
      <c r="AC12" s="37">
        <f t="shared" si="2"/>
        <v>0.83367556468172765</v>
      </c>
      <c r="AD12" s="37">
        <f t="shared" si="2"/>
        <v>0.86652977412731291</v>
      </c>
      <c r="AE12" s="37">
        <f t="shared" si="2"/>
        <v>0.89938398357289817</v>
      </c>
      <c r="AF12" s="37">
        <f t="shared" si="2"/>
        <v>0.93223819301848343</v>
      </c>
      <c r="AG12" s="37">
        <f t="shared" ref="AG12:AH12" si="5">IF(AF12+1/30.4375&gt;1,AF12+1/30.4375-1,AF12+1/30.4375)</f>
        <v>0.96509240246406869</v>
      </c>
      <c r="AH12" s="37">
        <f t="shared" si="5"/>
        <v>0.99794661190965395</v>
      </c>
      <c r="AI12" s="37">
        <f>AH12</f>
        <v>0.99794661190965395</v>
      </c>
    </row>
    <row r="13" spans="2:35">
      <c r="B13" s="37" t="s">
        <v>2855</v>
      </c>
      <c r="C13" s="37">
        <f t="shared" si="1"/>
        <v>3.0800821355239094E-2</v>
      </c>
      <c r="D13" s="37">
        <f t="shared" si="2"/>
        <v>6.3655030800824311E-2</v>
      </c>
      <c r="E13" s="37">
        <f t="shared" si="2"/>
        <v>9.6509240246409528E-2</v>
      </c>
      <c r="F13" s="37">
        <f t="shared" si="2"/>
        <v>0.12936344969199476</v>
      </c>
      <c r="G13" s="37">
        <f t="shared" si="2"/>
        <v>0.16221765913757996</v>
      </c>
      <c r="H13" s="37">
        <f t="shared" si="2"/>
        <v>0.19507186858316516</v>
      </c>
      <c r="I13" s="37">
        <f t="shared" si="2"/>
        <v>0.22792607802875037</v>
      </c>
      <c r="J13" s="37">
        <f t="shared" si="2"/>
        <v>0.26078028747433557</v>
      </c>
      <c r="K13" s="37">
        <f t="shared" si="2"/>
        <v>0.29363449691992077</v>
      </c>
      <c r="L13" s="37">
        <f t="shared" si="2"/>
        <v>0.32648870636550598</v>
      </c>
      <c r="M13" s="37">
        <f t="shared" si="2"/>
        <v>0.35934291581109118</v>
      </c>
      <c r="N13" s="37">
        <f t="shared" si="2"/>
        <v>0.39219712525667638</v>
      </c>
      <c r="O13" s="37">
        <f t="shared" si="2"/>
        <v>0.42505133470226159</v>
      </c>
      <c r="P13" s="37">
        <f t="shared" si="2"/>
        <v>0.45790554414784679</v>
      </c>
      <c r="Q13" s="37">
        <f t="shared" si="2"/>
        <v>0.49075975359343199</v>
      </c>
      <c r="R13" s="37">
        <f t="shared" si="2"/>
        <v>0.52361396303901719</v>
      </c>
      <c r="S13" s="37">
        <f t="shared" si="2"/>
        <v>0.55646817248460245</v>
      </c>
      <c r="T13" s="37">
        <f t="shared" si="2"/>
        <v>0.58932238193018771</v>
      </c>
      <c r="U13" s="37">
        <f t="shared" si="2"/>
        <v>0.62217659137577297</v>
      </c>
      <c r="V13" s="37">
        <f t="shared" si="2"/>
        <v>0.65503080082135823</v>
      </c>
      <c r="W13" s="37">
        <f t="shared" si="2"/>
        <v>0.68788501026694349</v>
      </c>
      <c r="X13" s="37">
        <f t="shared" si="2"/>
        <v>0.72073921971252874</v>
      </c>
      <c r="Y13" s="37">
        <f t="shared" si="2"/>
        <v>0.753593429158114</v>
      </c>
      <c r="Z13" s="37">
        <f t="shared" si="2"/>
        <v>0.78644763860369926</v>
      </c>
      <c r="AA13" s="37">
        <f t="shared" si="2"/>
        <v>0.81930184804928452</v>
      </c>
      <c r="AB13" s="37">
        <f t="shared" si="2"/>
        <v>0.85215605749486978</v>
      </c>
      <c r="AC13" s="37">
        <f t="shared" si="2"/>
        <v>0.88501026694045504</v>
      </c>
      <c r="AD13" s="37">
        <f t="shared" si="2"/>
        <v>0.9178644763860403</v>
      </c>
      <c r="AE13" s="37">
        <f t="shared" si="2"/>
        <v>0.95071868583162555</v>
      </c>
      <c r="AF13" s="37">
        <f t="shared" si="2"/>
        <v>0.98357289527721081</v>
      </c>
      <c r="AG13" s="406"/>
      <c r="AH13" s="406"/>
      <c r="AI13" s="37">
        <f t="shared" si="3"/>
        <v>0.98357289527721081</v>
      </c>
    </row>
    <row r="14" spans="2:35">
      <c r="B14" s="37" t="s">
        <v>2779</v>
      </c>
      <c r="C14" s="37">
        <f t="shared" si="1"/>
        <v>1.642710472279596E-2</v>
      </c>
      <c r="D14" s="37">
        <f t="shared" si="2"/>
        <v>4.9281314168381177E-2</v>
      </c>
      <c r="E14" s="37">
        <f t="shared" si="2"/>
        <v>8.2135523613966394E-2</v>
      </c>
      <c r="F14" s="37">
        <f t="shared" si="2"/>
        <v>0.11498973305955161</v>
      </c>
      <c r="G14" s="37">
        <f t="shared" si="2"/>
        <v>0.14784394250513683</v>
      </c>
      <c r="H14" s="37">
        <f t="shared" si="2"/>
        <v>0.18069815195072203</v>
      </c>
      <c r="I14" s="37">
        <f t="shared" si="2"/>
        <v>0.21355236139630723</v>
      </c>
      <c r="J14" s="37">
        <f t="shared" si="2"/>
        <v>0.24640657084189244</v>
      </c>
      <c r="K14" s="37">
        <f t="shared" si="2"/>
        <v>0.27926078028747764</v>
      </c>
      <c r="L14" s="37">
        <f t="shared" si="2"/>
        <v>0.31211498973306284</v>
      </c>
      <c r="M14" s="37">
        <f t="shared" si="2"/>
        <v>0.34496919917864804</v>
      </c>
      <c r="N14" s="37">
        <f t="shared" si="2"/>
        <v>0.37782340862423325</v>
      </c>
      <c r="O14" s="37">
        <f t="shared" si="2"/>
        <v>0.41067761806981845</v>
      </c>
      <c r="P14" s="37">
        <f t="shared" si="2"/>
        <v>0.44353182751540365</v>
      </c>
      <c r="Q14" s="37">
        <f t="shared" si="2"/>
        <v>0.47638603696098886</v>
      </c>
      <c r="R14" s="37">
        <f t="shared" si="2"/>
        <v>0.50924024640657406</v>
      </c>
      <c r="S14" s="37">
        <f t="shared" si="2"/>
        <v>0.54209445585215932</v>
      </c>
      <c r="T14" s="37">
        <f t="shared" si="2"/>
        <v>0.57494866529774458</v>
      </c>
      <c r="U14" s="37">
        <f t="shared" si="2"/>
        <v>0.60780287474332984</v>
      </c>
      <c r="V14" s="37">
        <f t="shared" si="2"/>
        <v>0.64065708418891509</v>
      </c>
      <c r="W14" s="37">
        <f t="shared" si="2"/>
        <v>0.67351129363450035</v>
      </c>
      <c r="X14" s="37">
        <f t="shared" si="2"/>
        <v>0.70636550308008561</v>
      </c>
      <c r="Y14" s="37">
        <f t="shared" si="2"/>
        <v>0.73921971252567087</v>
      </c>
      <c r="Z14" s="37">
        <f t="shared" si="2"/>
        <v>0.77207392197125613</v>
      </c>
      <c r="AA14" s="37">
        <f t="shared" si="2"/>
        <v>0.80492813141684139</v>
      </c>
      <c r="AB14" s="37">
        <f t="shared" si="2"/>
        <v>0.83778234086242664</v>
      </c>
      <c r="AC14" s="37">
        <f t="shared" si="2"/>
        <v>0.8706365503080119</v>
      </c>
      <c r="AD14" s="37">
        <f t="shared" si="2"/>
        <v>0.90349075975359716</v>
      </c>
      <c r="AE14" s="37">
        <f t="shared" si="2"/>
        <v>0.93634496919918242</v>
      </c>
      <c r="AF14" s="37">
        <f t="shared" si="2"/>
        <v>0.96919917864476768</v>
      </c>
      <c r="AG14" s="37">
        <f t="shared" ref="AG14" si="6">IF(AF14+1/30.4375&gt;1,AF14+1/30.4375-1,AF14+1/30.4375)</f>
        <v>2.0533880903528257E-3</v>
      </c>
      <c r="AH14" s="406"/>
      <c r="AI14" s="37">
        <f>AG14</f>
        <v>2.0533880903528257E-3</v>
      </c>
    </row>
    <row r="15" spans="2:35">
      <c r="B15" s="37" t="s">
        <v>2775</v>
      </c>
      <c r="C15" s="37">
        <f t="shared" si="1"/>
        <v>3.4907597535938042E-2</v>
      </c>
      <c r="D15" s="37">
        <f t="shared" si="2"/>
        <v>6.7761806981523259E-2</v>
      </c>
      <c r="E15" s="37">
        <f t="shared" si="2"/>
        <v>0.10061601642710848</v>
      </c>
      <c r="F15" s="37">
        <f t="shared" si="2"/>
        <v>0.13347022587269369</v>
      </c>
      <c r="G15" s="37">
        <f t="shared" si="2"/>
        <v>0.1663244353182789</v>
      </c>
      <c r="H15" s="37">
        <f t="shared" si="2"/>
        <v>0.1991786447638641</v>
      </c>
      <c r="I15" s="37">
        <f t="shared" si="2"/>
        <v>0.2320328542094493</v>
      </c>
      <c r="J15" s="37">
        <f t="shared" si="2"/>
        <v>0.2648870636550345</v>
      </c>
      <c r="K15" s="37">
        <f t="shared" si="2"/>
        <v>0.29774127310061971</v>
      </c>
      <c r="L15" s="37">
        <f t="shared" si="2"/>
        <v>0.33059548254620491</v>
      </c>
      <c r="M15" s="37">
        <f t="shared" si="2"/>
        <v>0.36344969199179011</v>
      </c>
      <c r="N15" s="37">
        <f t="shared" si="2"/>
        <v>0.39630390143737532</v>
      </c>
      <c r="O15" s="37">
        <f t="shared" si="2"/>
        <v>0.42915811088296052</v>
      </c>
      <c r="P15" s="37">
        <f t="shared" si="2"/>
        <v>0.46201232032854572</v>
      </c>
      <c r="Q15" s="37">
        <f t="shared" si="2"/>
        <v>0.49486652977413093</v>
      </c>
      <c r="R15" s="37">
        <f t="shared" si="2"/>
        <v>0.52772073921971618</v>
      </c>
      <c r="S15" s="37">
        <f t="shared" si="2"/>
        <v>0.56057494866530144</v>
      </c>
      <c r="T15" s="37">
        <f t="shared" si="2"/>
        <v>0.5934291581108867</v>
      </c>
      <c r="U15" s="37">
        <f t="shared" si="2"/>
        <v>0.62628336755647196</v>
      </c>
      <c r="V15" s="37">
        <f t="shared" si="2"/>
        <v>0.65913757700205722</v>
      </c>
      <c r="W15" s="37">
        <f t="shared" si="2"/>
        <v>0.69199178644764248</v>
      </c>
      <c r="X15" s="37">
        <f t="shared" si="2"/>
        <v>0.72484599589322773</v>
      </c>
      <c r="Y15" s="37">
        <f t="shared" si="2"/>
        <v>0.75770020533881299</v>
      </c>
      <c r="Z15" s="37">
        <f t="shared" si="2"/>
        <v>0.79055441478439825</v>
      </c>
      <c r="AA15" s="37">
        <f t="shared" si="2"/>
        <v>0.82340862422998351</v>
      </c>
      <c r="AB15" s="37">
        <f t="shared" si="2"/>
        <v>0.85626283367556877</v>
      </c>
      <c r="AC15" s="37">
        <f t="shared" si="2"/>
        <v>0.88911704312115403</v>
      </c>
      <c r="AD15" s="37">
        <f t="shared" si="2"/>
        <v>0.92197125256673929</v>
      </c>
      <c r="AE15" s="37">
        <f t="shared" si="2"/>
        <v>0.95482546201232454</v>
      </c>
      <c r="AF15" s="37">
        <f t="shared" si="2"/>
        <v>0.9876796714579098</v>
      </c>
      <c r="AG15" s="406"/>
      <c r="AH15" s="406"/>
      <c r="AI15" s="37">
        <f t="shared" si="3"/>
        <v>0.9876796714579098</v>
      </c>
    </row>
    <row r="16" spans="2:35">
      <c r="B16" s="37" t="s">
        <v>2774</v>
      </c>
      <c r="C16" s="37">
        <f t="shared" si="1"/>
        <v>2.053388090349495E-2</v>
      </c>
      <c r="D16" s="37">
        <f t="shared" si="2"/>
        <v>5.3388090349080167E-2</v>
      </c>
      <c r="E16" s="37">
        <f t="shared" si="2"/>
        <v>8.6242299794665384E-2</v>
      </c>
      <c r="F16" s="37">
        <f t="shared" si="2"/>
        <v>0.1190965092402506</v>
      </c>
      <c r="G16" s="37">
        <f t="shared" si="2"/>
        <v>0.15195071868583582</v>
      </c>
      <c r="H16" s="37">
        <f t="shared" si="2"/>
        <v>0.18480492813142102</v>
      </c>
      <c r="I16" s="37">
        <f t="shared" si="2"/>
        <v>0.21765913757700622</v>
      </c>
      <c r="J16" s="37">
        <f t="shared" si="2"/>
        <v>0.25051334702259143</v>
      </c>
      <c r="K16" s="37">
        <f t="shared" si="2"/>
        <v>0.28336755646817663</v>
      </c>
      <c r="L16" s="37">
        <f t="shared" si="2"/>
        <v>0.31622176591376183</v>
      </c>
      <c r="M16" s="37">
        <f t="shared" si="2"/>
        <v>0.34907597535934703</v>
      </c>
      <c r="N16" s="37">
        <f t="shared" si="2"/>
        <v>0.38193018480493224</v>
      </c>
      <c r="O16" s="37">
        <f t="shared" si="2"/>
        <v>0.41478439425051744</v>
      </c>
      <c r="P16" s="37">
        <f t="shared" si="2"/>
        <v>0.44763860369610264</v>
      </c>
      <c r="Q16" s="37">
        <f t="shared" si="2"/>
        <v>0.48049281314168785</v>
      </c>
      <c r="R16" s="37">
        <f t="shared" si="2"/>
        <v>0.51334702258727305</v>
      </c>
      <c r="S16" s="37">
        <f t="shared" si="2"/>
        <v>0.54620123203285831</v>
      </c>
      <c r="T16" s="37">
        <f t="shared" si="2"/>
        <v>0.57905544147844357</v>
      </c>
      <c r="U16" s="37">
        <f t="shared" si="2"/>
        <v>0.61190965092402883</v>
      </c>
      <c r="V16" s="37">
        <f t="shared" si="2"/>
        <v>0.64476386036961408</v>
      </c>
      <c r="W16" s="37">
        <f t="shared" si="2"/>
        <v>0.67761806981519934</v>
      </c>
      <c r="X16" s="37">
        <f t="shared" si="2"/>
        <v>0.7104722792607846</v>
      </c>
      <c r="Y16" s="37">
        <f t="shared" si="2"/>
        <v>0.74332648870636986</v>
      </c>
      <c r="Z16" s="37">
        <f t="shared" si="2"/>
        <v>0.77618069815195512</v>
      </c>
      <c r="AA16" s="37">
        <f t="shared" ref="AA16:AG16" si="7">IF(Z16+1/30.4375&gt;1,Z16+1/30.4375-1,Z16+1/30.4375)</f>
        <v>0.80903490759754038</v>
      </c>
      <c r="AB16" s="37">
        <f t="shared" si="7"/>
        <v>0.84188911704312563</v>
      </c>
      <c r="AC16" s="37">
        <f t="shared" si="7"/>
        <v>0.87474332648871089</v>
      </c>
      <c r="AD16" s="37">
        <f t="shared" si="7"/>
        <v>0.90759753593429615</v>
      </c>
      <c r="AE16" s="37">
        <f t="shared" si="7"/>
        <v>0.94045174537988141</v>
      </c>
      <c r="AF16" s="37">
        <f t="shared" si="7"/>
        <v>0.97330595482546667</v>
      </c>
      <c r="AG16" s="37">
        <f t="shared" si="7"/>
        <v>6.1601642710518156E-3</v>
      </c>
      <c r="AH16" s="406"/>
      <c r="AI16" s="37">
        <f>AG16</f>
        <v>6.1601642710518156E-3</v>
      </c>
    </row>
    <row r="17" spans="2:35">
      <c r="B17" s="37" t="s">
        <v>2773</v>
      </c>
      <c r="C17" s="37">
        <f t="shared" si="1"/>
        <v>3.9014373716637032E-2</v>
      </c>
      <c r="D17" s="37">
        <f t="shared" ref="D17:AF17" si="8">IF(C17+1/30.4375&gt;1,C17+1/30.4375-1,C17+1/30.4375)</f>
        <v>7.1868583162222249E-2</v>
      </c>
      <c r="E17" s="37">
        <f t="shared" si="8"/>
        <v>0.10472279260780747</v>
      </c>
      <c r="F17" s="37">
        <f t="shared" si="8"/>
        <v>0.13757700205339268</v>
      </c>
      <c r="G17" s="37">
        <f t="shared" si="8"/>
        <v>0.17043121149897789</v>
      </c>
      <c r="H17" s="37">
        <f t="shared" si="8"/>
        <v>0.20328542094456309</v>
      </c>
      <c r="I17" s="37">
        <f t="shared" si="8"/>
        <v>0.23613963039014829</v>
      </c>
      <c r="J17" s="37">
        <f t="shared" si="8"/>
        <v>0.26899383983573349</v>
      </c>
      <c r="K17" s="37">
        <f t="shared" si="8"/>
        <v>0.3018480492813187</v>
      </c>
      <c r="L17" s="37">
        <f t="shared" si="8"/>
        <v>0.3347022587269039</v>
      </c>
      <c r="M17" s="37">
        <f t="shared" si="8"/>
        <v>0.3675564681724891</v>
      </c>
      <c r="N17" s="37">
        <f t="shared" si="8"/>
        <v>0.40041067761807431</v>
      </c>
      <c r="O17" s="37">
        <f t="shared" si="8"/>
        <v>0.43326488706365951</v>
      </c>
      <c r="P17" s="37">
        <f t="shared" si="8"/>
        <v>0.46611909650924471</v>
      </c>
      <c r="Q17" s="37">
        <f t="shared" si="8"/>
        <v>0.49897330595482992</v>
      </c>
      <c r="R17" s="37">
        <f t="shared" si="8"/>
        <v>0.53182751540041517</v>
      </c>
      <c r="S17" s="37">
        <f t="shared" si="8"/>
        <v>0.56468172484600043</v>
      </c>
      <c r="T17" s="37">
        <f t="shared" si="8"/>
        <v>0.59753593429158569</v>
      </c>
      <c r="U17" s="37">
        <f t="shared" si="8"/>
        <v>0.63039014373717095</v>
      </c>
      <c r="V17" s="37">
        <f t="shared" si="8"/>
        <v>0.66324435318275621</v>
      </c>
      <c r="W17" s="37">
        <f t="shared" si="8"/>
        <v>0.69609856262834147</v>
      </c>
      <c r="X17" s="37">
        <f t="shared" si="8"/>
        <v>0.72895277207392672</v>
      </c>
      <c r="Y17" s="37">
        <f t="shared" si="8"/>
        <v>0.76180698151951198</v>
      </c>
      <c r="Z17" s="37">
        <f t="shared" si="8"/>
        <v>0.79466119096509724</v>
      </c>
      <c r="AA17" s="37">
        <f t="shared" si="8"/>
        <v>0.8275154004106825</v>
      </c>
      <c r="AB17" s="37">
        <f t="shared" si="8"/>
        <v>0.86036960985626776</v>
      </c>
      <c r="AC17" s="37">
        <f t="shared" si="8"/>
        <v>0.89322381930185302</v>
      </c>
      <c r="AD17" s="37">
        <f t="shared" si="8"/>
        <v>0.92607802874743828</v>
      </c>
      <c r="AE17" s="37">
        <f t="shared" si="8"/>
        <v>0.95893223819302353</v>
      </c>
      <c r="AF17" s="37">
        <f t="shared" si="8"/>
        <v>0.99178644763860879</v>
      </c>
      <c r="AG17" s="406"/>
      <c r="AH17" s="406"/>
      <c r="AI17" s="37">
        <f t="shared" si="3"/>
        <v>0.99178644763860879</v>
      </c>
    </row>
    <row r="21" spans="2:35">
      <c r="B21" s="37" t="s">
        <v>7165</v>
      </c>
      <c r="C21" s="37">
        <v>1</v>
      </c>
      <c r="D21" s="37">
        <v>2</v>
      </c>
      <c r="E21" s="37">
        <v>3</v>
      </c>
      <c r="F21" s="37">
        <v>4</v>
      </c>
      <c r="G21" s="37">
        <v>5</v>
      </c>
      <c r="H21" s="37">
        <v>6</v>
      </c>
      <c r="I21" s="37">
        <v>7</v>
      </c>
      <c r="J21" s="37">
        <v>8</v>
      </c>
      <c r="K21" s="37">
        <v>9</v>
      </c>
      <c r="L21" s="37">
        <v>10</v>
      </c>
      <c r="M21" s="37">
        <v>11</v>
      </c>
      <c r="N21" s="37">
        <v>12</v>
      </c>
      <c r="O21" s="37">
        <v>13</v>
      </c>
      <c r="P21" s="37">
        <v>14</v>
      </c>
      <c r="Q21" s="37">
        <v>15</v>
      </c>
      <c r="R21" s="37">
        <v>16</v>
      </c>
      <c r="S21" s="37">
        <v>17</v>
      </c>
      <c r="T21" s="37">
        <v>18</v>
      </c>
      <c r="U21" s="37">
        <v>19</v>
      </c>
      <c r="V21" s="37">
        <v>20</v>
      </c>
      <c r="W21" s="37">
        <v>21</v>
      </c>
      <c r="X21" s="37">
        <v>22</v>
      </c>
      <c r="Y21" s="37">
        <v>23</v>
      </c>
      <c r="Z21" s="37">
        <v>24</v>
      </c>
      <c r="AA21" s="37">
        <v>25</v>
      </c>
      <c r="AB21" s="37">
        <v>26</v>
      </c>
      <c r="AC21" s="37">
        <v>27</v>
      </c>
      <c r="AD21" s="37">
        <v>28</v>
      </c>
      <c r="AE21" s="37">
        <v>29</v>
      </c>
      <c r="AF21" s="37">
        <v>30</v>
      </c>
      <c r="AG21" s="37">
        <v>31</v>
      </c>
      <c r="AH21" s="37">
        <v>32</v>
      </c>
    </row>
    <row r="22" spans="2:35" ht="23.25" customHeight="1">
      <c r="B22" s="37" t="s">
        <v>2793</v>
      </c>
      <c r="C22" s="37" t="str">
        <f>INDEX($B$42:$I$42,1,MATCH(C6,$B$44:$I$44,-1))</f>
        <v xml:space="preserve">🌑 </v>
      </c>
      <c r="D22" s="37" t="str">
        <f t="shared" ref="D22:AG31" si="9">INDEX($B$42:$I$42,1,MATCH(D6,$B$44:$I$44,1))</f>
        <v xml:space="preserve">🌑 </v>
      </c>
      <c r="E22" s="37" t="str">
        <f t="shared" si="9"/>
        <v xml:space="preserve">🌑 </v>
      </c>
      <c r="F22" s="37" t="str">
        <f t="shared" si="9"/>
        <v xml:space="preserve">🌑 </v>
      </c>
      <c r="G22" s="37" t="str">
        <f t="shared" si="9"/>
        <v xml:space="preserve">🌒  </v>
      </c>
      <c r="H22" s="37" t="str">
        <f t="shared" si="9"/>
        <v xml:space="preserve">🌒  </v>
      </c>
      <c r="I22" s="37" t="str">
        <f t="shared" si="9"/>
        <v xml:space="preserve">🌒  </v>
      </c>
      <c r="J22" s="37" t="str">
        <f t="shared" si="9"/>
        <v xml:space="preserve">🌒  </v>
      </c>
      <c r="K22" s="37" t="str">
        <f t="shared" si="9"/>
        <v>🌓</v>
      </c>
      <c r="L22" s="37" t="str">
        <f t="shared" si="9"/>
        <v>🌓</v>
      </c>
      <c r="M22" s="37" t="str">
        <f t="shared" si="9"/>
        <v>🌓</v>
      </c>
      <c r="N22" s="37" t="str">
        <f t="shared" si="9"/>
        <v>🌓</v>
      </c>
      <c r="O22" s="37" t="str">
        <f t="shared" si="9"/>
        <v xml:space="preserve">🌔 </v>
      </c>
      <c r="P22" s="37" t="str">
        <f t="shared" si="9"/>
        <v xml:space="preserve">🌔 </v>
      </c>
      <c r="Q22" s="37" t="str">
        <f t="shared" si="9"/>
        <v xml:space="preserve">🌔 </v>
      </c>
      <c r="R22" s="37" t="str">
        <f t="shared" si="9"/>
        <v xml:space="preserve">🌔 </v>
      </c>
      <c r="S22" s="37" t="str">
        <f t="shared" si="9"/>
        <v xml:space="preserve">🌕 </v>
      </c>
      <c r="T22" s="37" t="str">
        <f t="shared" si="9"/>
        <v xml:space="preserve">🌕 </v>
      </c>
      <c r="U22" s="37" t="str">
        <f t="shared" si="9"/>
        <v xml:space="preserve">🌕 </v>
      </c>
      <c r="V22" s="37" t="str">
        <f t="shared" si="9"/>
        <v xml:space="preserve">🌕 </v>
      </c>
      <c r="W22" s="37" t="str">
        <f t="shared" si="9"/>
        <v xml:space="preserve">🌖 </v>
      </c>
      <c r="X22" s="37" t="str">
        <f t="shared" si="9"/>
        <v xml:space="preserve">🌖 </v>
      </c>
      <c r="Y22" s="37" t="str">
        <f t="shared" si="9"/>
        <v xml:space="preserve">🌖 </v>
      </c>
      <c r="Z22" s="37" t="str">
        <f t="shared" si="9"/>
        <v xml:space="preserve">🌗 </v>
      </c>
      <c r="AA22" s="37" t="str">
        <f t="shared" si="9"/>
        <v xml:space="preserve">🌗 </v>
      </c>
      <c r="AB22" s="37" t="str">
        <f t="shared" si="9"/>
        <v xml:space="preserve">🌗 </v>
      </c>
      <c r="AC22" s="37" t="str">
        <f t="shared" si="9"/>
        <v xml:space="preserve">🌗 </v>
      </c>
      <c r="AD22" s="37" t="str">
        <f t="shared" si="9"/>
        <v>🌘</v>
      </c>
      <c r="AE22" s="37" t="str">
        <f t="shared" si="9"/>
        <v>🌘</v>
      </c>
      <c r="AF22" s="37" t="str">
        <f t="shared" si="9"/>
        <v>🌘</v>
      </c>
      <c r="AG22" s="37" t="str">
        <f t="shared" si="9"/>
        <v>🌘</v>
      </c>
      <c r="AH22" s="406" t="str">
        <f>""</f>
        <v/>
      </c>
      <c r="AI22" s="37" t="str">
        <f>AG22</f>
        <v>🌘</v>
      </c>
    </row>
    <row r="23" spans="2:35" ht="15" customHeight="1">
      <c r="B23" s="37" t="s">
        <v>2792</v>
      </c>
      <c r="C23" s="37" t="str">
        <f t="shared" ref="C23:R33" si="10">INDEX($B$42:$I$42,1,MATCH(C7,$B$44:$I$44,1))</f>
        <v xml:space="preserve">🌑 </v>
      </c>
      <c r="D23" s="37" t="str">
        <f t="shared" si="10"/>
        <v xml:space="preserve">🌑 </v>
      </c>
      <c r="E23" s="37" t="str">
        <f t="shared" si="10"/>
        <v xml:space="preserve">🌑 </v>
      </c>
      <c r="F23" s="37" t="str">
        <f t="shared" si="10"/>
        <v xml:space="preserve">🌑 </v>
      </c>
      <c r="G23" s="37" t="str">
        <f t="shared" si="10"/>
        <v xml:space="preserve">🌒  </v>
      </c>
      <c r="H23" s="37" t="str">
        <f t="shared" si="10"/>
        <v xml:space="preserve">🌒  </v>
      </c>
      <c r="I23" s="37" t="str">
        <f t="shared" si="10"/>
        <v xml:space="preserve">🌒  </v>
      </c>
      <c r="J23" s="37" t="str">
        <f t="shared" si="10"/>
        <v xml:space="preserve">🌒  </v>
      </c>
      <c r="K23" s="37" t="str">
        <f t="shared" si="10"/>
        <v>🌓</v>
      </c>
      <c r="L23" s="37" t="str">
        <f t="shared" si="10"/>
        <v>🌓</v>
      </c>
      <c r="M23" s="37" t="str">
        <f t="shared" si="10"/>
        <v>🌓</v>
      </c>
      <c r="N23" s="37" t="str">
        <f t="shared" si="10"/>
        <v xml:space="preserve">🌔 </v>
      </c>
      <c r="O23" s="37" t="str">
        <f t="shared" si="10"/>
        <v xml:space="preserve">🌔 </v>
      </c>
      <c r="P23" s="37" t="str">
        <f t="shared" si="10"/>
        <v xml:space="preserve">🌔 </v>
      </c>
      <c r="Q23" s="37" t="str">
        <f t="shared" si="10"/>
        <v xml:space="preserve">🌔 </v>
      </c>
      <c r="R23" s="37" t="str">
        <f t="shared" si="10"/>
        <v xml:space="preserve">🌕 </v>
      </c>
      <c r="S23" s="37" t="str">
        <f t="shared" si="9"/>
        <v xml:space="preserve">🌕 </v>
      </c>
      <c r="T23" s="37" t="str">
        <f t="shared" si="9"/>
        <v xml:space="preserve">🌕 </v>
      </c>
      <c r="U23" s="37" t="str">
        <f t="shared" si="9"/>
        <v xml:space="preserve">🌕 </v>
      </c>
      <c r="V23" s="37" t="str">
        <f t="shared" si="9"/>
        <v xml:space="preserve">🌖 </v>
      </c>
      <c r="W23" s="37" t="str">
        <f t="shared" si="9"/>
        <v xml:space="preserve">🌖 </v>
      </c>
      <c r="X23" s="37" t="str">
        <f t="shared" si="9"/>
        <v xml:space="preserve">🌖 </v>
      </c>
      <c r="Y23" s="37" t="str">
        <f t="shared" si="9"/>
        <v xml:space="preserve">🌖 </v>
      </c>
      <c r="Z23" s="37" t="str">
        <f t="shared" si="9"/>
        <v xml:space="preserve">🌗 </v>
      </c>
      <c r="AA23" s="37" t="str">
        <f t="shared" si="9"/>
        <v xml:space="preserve">🌗 </v>
      </c>
      <c r="AB23" s="37" t="str">
        <f t="shared" si="9"/>
        <v xml:space="preserve">🌗 </v>
      </c>
      <c r="AC23" s="37" t="str">
        <f t="shared" si="9"/>
        <v xml:space="preserve">🌗 </v>
      </c>
      <c r="AD23" s="37" t="str">
        <f t="shared" si="9"/>
        <v>🌘</v>
      </c>
      <c r="AE23" s="37" t="str">
        <f t="shared" si="9"/>
        <v>🌘</v>
      </c>
      <c r="AF23" s="37" t="str">
        <f t="shared" si="9"/>
        <v>🌘</v>
      </c>
      <c r="AG23" s="406"/>
      <c r="AH23" s="406"/>
      <c r="AI23" s="37" t="str">
        <f>AF23</f>
        <v>🌘</v>
      </c>
    </row>
    <row r="24" spans="2:35">
      <c r="B24" s="37" t="s">
        <v>2791</v>
      </c>
      <c r="C24" s="37" t="str">
        <f t="shared" si="10"/>
        <v xml:space="preserve">🌑 </v>
      </c>
      <c r="D24" s="37" t="str">
        <f t="shared" si="9"/>
        <v xml:space="preserve">🌑 </v>
      </c>
      <c r="E24" s="37" t="str">
        <f t="shared" si="9"/>
        <v xml:space="preserve">🌑 </v>
      </c>
      <c r="F24" s="37" t="str">
        <f t="shared" si="9"/>
        <v xml:space="preserve">🌑 </v>
      </c>
      <c r="G24" s="37" t="str">
        <f t="shared" si="9"/>
        <v xml:space="preserve">🌒  </v>
      </c>
      <c r="H24" s="37" t="str">
        <f t="shared" si="9"/>
        <v xml:space="preserve">🌒  </v>
      </c>
      <c r="I24" s="37" t="str">
        <f t="shared" si="9"/>
        <v xml:space="preserve">🌒  </v>
      </c>
      <c r="J24" s="37" t="str">
        <f t="shared" si="9"/>
        <v xml:space="preserve">🌒  </v>
      </c>
      <c r="K24" s="37" t="str">
        <f t="shared" si="9"/>
        <v>🌓</v>
      </c>
      <c r="L24" s="37" t="str">
        <f t="shared" si="9"/>
        <v>🌓</v>
      </c>
      <c r="M24" s="37" t="str">
        <f t="shared" si="9"/>
        <v>🌓</v>
      </c>
      <c r="N24" s="37" t="str">
        <f t="shared" si="9"/>
        <v>🌓</v>
      </c>
      <c r="O24" s="37" t="str">
        <f t="shared" si="9"/>
        <v xml:space="preserve">🌔 </v>
      </c>
      <c r="P24" s="37" t="str">
        <f t="shared" si="9"/>
        <v xml:space="preserve">🌔 </v>
      </c>
      <c r="Q24" s="37" t="str">
        <f t="shared" si="9"/>
        <v xml:space="preserve">🌔 </v>
      </c>
      <c r="R24" s="37" t="str">
        <f t="shared" si="9"/>
        <v xml:space="preserve">🌔 </v>
      </c>
      <c r="S24" s="37" t="str">
        <f t="shared" si="9"/>
        <v xml:space="preserve">🌕 </v>
      </c>
      <c r="T24" s="37" t="str">
        <f t="shared" si="9"/>
        <v xml:space="preserve">🌕 </v>
      </c>
      <c r="U24" s="37" t="str">
        <f t="shared" si="9"/>
        <v xml:space="preserve">🌕 </v>
      </c>
      <c r="V24" s="37" t="str">
        <f t="shared" si="9"/>
        <v xml:space="preserve">🌖 </v>
      </c>
      <c r="W24" s="37" t="str">
        <f t="shared" si="9"/>
        <v xml:space="preserve">🌖 </v>
      </c>
      <c r="X24" s="37" t="str">
        <f t="shared" si="9"/>
        <v xml:space="preserve">🌖 </v>
      </c>
      <c r="Y24" s="37" t="str">
        <f t="shared" si="9"/>
        <v xml:space="preserve">🌖 </v>
      </c>
      <c r="Z24" s="37" t="str">
        <f t="shared" si="9"/>
        <v xml:space="preserve">🌗 </v>
      </c>
      <c r="AA24" s="37" t="str">
        <f t="shared" si="9"/>
        <v xml:space="preserve">🌗 </v>
      </c>
      <c r="AB24" s="37" t="str">
        <f t="shared" si="9"/>
        <v xml:space="preserve">🌗 </v>
      </c>
      <c r="AC24" s="37" t="str">
        <f t="shared" si="9"/>
        <v xml:space="preserve">🌗 </v>
      </c>
      <c r="AD24" s="37" t="str">
        <f t="shared" si="9"/>
        <v>🌘</v>
      </c>
      <c r="AE24" s="37" t="str">
        <f t="shared" si="9"/>
        <v>🌘</v>
      </c>
      <c r="AF24" s="37" t="str">
        <f t="shared" si="9"/>
        <v>🌘</v>
      </c>
      <c r="AG24" s="406"/>
      <c r="AH24" s="406"/>
      <c r="AI24" s="37" t="str">
        <f t="shared" ref="AI24" si="11">AF24</f>
        <v>🌘</v>
      </c>
    </row>
    <row r="25" spans="2:35">
      <c r="B25" s="37" t="s">
        <v>2787</v>
      </c>
      <c r="C25" s="37" t="str">
        <f t="shared" si="10"/>
        <v>🌘</v>
      </c>
      <c r="D25" s="37" t="str">
        <f t="shared" si="9"/>
        <v xml:space="preserve">🌑 </v>
      </c>
      <c r="E25" s="37" t="str">
        <f t="shared" si="9"/>
        <v xml:space="preserve">🌑 </v>
      </c>
      <c r="F25" s="37" t="str">
        <f t="shared" si="9"/>
        <v xml:space="preserve">🌑 </v>
      </c>
      <c r="G25" s="37" t="str">
        <f t="shared" si="9"/>
        <v xml:space="preserve">🌑 </v>
      </c>
      <c r="H25" s="37" t="str">
        <f t="shared" si="9"/>
        <v xml:space="preserve">🌒  </v>
      </c>
      <c r="I25" s="37" t="str">
        <f t="shared" si="9"/>
        <v xml:space="preserve">🌒  </v>
      </c>
      <c r="J25" s="37" t="str">
        <f t="shared" si="9"/>
        <v xml:space="preserve">🌒  </v>
      </c>
      <c r="K25" s="37" t="str">
        <f t="shared" si="9"/>
        <v>🌓</v>
      </c>
      <c r="L25" s="37" t="str">
        <f t="shared" si="9"/>
        <v>🌓</v>
      </c>
      <c r="M25" s="37" t="str">
        <f t="shared" si="9"/>
        <v>🌓</v>
      </c>
      <c r="N25" s="37" t="str">
        <f t="shared" si="9"/>
        <v>🌓</v>
      </c>
      <c r="O25" s="37" t="str">
        <f t="shared" si="9"/>
        <v xml:space="preserve">🌔 </v>
      </c>
      <c r="P25" s="37" t="str">
        <f t="shared" si="9"/>
        <v xml:space="preserve">🌔 </v>
      </c>
      <c r="Q25" s="37" t="str">
        <f t="shared" si="9"/>
        <v xml:space="preserve">🌔 </v>
      </c>
      <c r="R25" s="37" t="str">
        <f t="shared" si="9"/>
        <v xml:space="preserve">🌔 </v>
      </c>
      <c r="S25" s="37" t="str">
        <f t="shared" si="9"/>
        <v xml:space="preserve">🌕 </v>
      </c>
      <c r="T25" s="37" t="str">
        <f t="shared" si="9"/>
        <v xml:space="preserve">🌕 </v>
      </c>
      <c r="U25" s="37" t="str">
        <f t="shared" si="9"/>
        <v xml:space="preserve">🌕 </v>
      </c>
      <c r="V25" s="37" t="str">
        <f t="shared" si="9"/>
        <v xml:space="preserve">🌕 </v>
      </c>
      <c r="W25" s="37" t="str">
        <f t="shared" si="9"/>
        <v xml:space="preserve">🌖 </v>
      </c>
      <c r="X25" s="37" t="str">
        <f t="shared" si="9"/>
        <v xml:space="preserve">🌖 </v>
      </c>
      <c r="Y25" s="37" t="str">
        <f t="shared" si="9"/>
        <v xml:space="preserve">🌖 </v>
      </c>
      <c r="Z25" s="37" t="str">
        <f t="shared" si="9"/>
        <v xml:space="preserve">🌖 </v>
      </c>
      <c r="AA25" s="37" t="str">
        <f t="shared" si="9"/>
        <v xml:space="preserve">🌗 </v>
      </c>
      <c r="AB25" s="37" t="str">
        <f t="shared" si="9"/>
        <v xml:space="preserve">🌗 </v>
      </c>
      <c r="AC25" s="37" t="str">
        <f t="shared" si="9"/>
        <v xml:space="preserve">🌗 </v>
      </c>
      <c r="AD25" s="37" t="str">
        <f t="shared" si="9"/>
        <v>🌘</v>
      </c>
      <c r="AE25" s="37" t="str">
        <f t="shared" si="9"/>
        <v>🌘</v>
      </c>
      <c r="AF25" s="407" t="str">
        <f t="shared" si="9"/>
        <v>🌘</v>
      </c>
      <c r="AG25" s="407" t="str">
        <f t="shared" si="9"/>
        <v>🌘</v>
      </c>
      <c r="AH25" s="406"/>
      <c r="AI25" s="37" t="str">
        <f>AG25</f>
        <v>🌘</v>
      </c>
    </row>
    <row r="26" spans="2:35">
      <c r="B26" s="37" t="s">
        <v>2786</v>
      </c>
      <c r="C26" s="37" t="str">
        <f t="shared" si="10"/>
        <v xml:space="preserve">🌑 </v>
      </c>
      <c r="D26" s="37" t="str">
        <f t="shared" si="9"/>
        <v xml:space="preserve">🌑 </v>
      </c>
      <c r="E26" s="37" t="str">
        <f t="shared" si="9"/>
        <v xml:space="preserve">🌑 </v>
      </c>
      <c r="F26" s="37" t="str">
        <f t="shared" si="9"/>
        <v xml:space="preserve">🌑 </v>
      </c>
      <c r="G26" s="37" t="str">
        <f t="shared" si="9"/>
        <v xml:space="preserve">🌒  </v>
      </c>
      <c r="H26" s="37" t="str">
        <f t="shared" si="9"/>
        <v xml:space="preserve">🌒  </v>
      </c>
      <c r="I26" s="37" t="str">
        <f t="shared" si="9"/>
        <v xml:space="preserve">🌒  </v>
      </c>
      <c r="J26" s="37" t="str">
        <f t="shared" si="9"/>
        <v xml:space="preserve">🌒  </v>
      </c>
      <c r="K26" s="37" t="str">
        <f t="shared" si="9"/>
        <v>🌓</v>
      </c>
      <c r="L26" s="37" t="str">
        <f t="shared" si="9"/>
        <v>🌓</v>
      </c>
      <c r="M26" s="37" t="str">
        <f t="shared" si="9"/>
        <v>🌓</v>
      </c>
      <c r="N26" s="37" t="str">
        <f t="shared" si="9"/>
        <v>🌓</v>
      </c>
      <c r="O26" s="37" t="str">
        <f t="shared" si="9"/>
        <v xml:space="preserve">🌔 </v>
      </c>
      <c r="P26" s="37" t="str">
        <f t="shared" si="9"/>
        <v xml:space="preserve">🌔 </v>
      </c>
      <c r="Q26" s="37" t="str">
        <f t="shared" si="9"/>
        <v xml:space="preserve">🌔 </v>
      </c>
      <c r="R26" s="37" t="str">
        <f t="shared" si="9"/>
        <v xml:space="preserve">🌕 </v>
      </c>
      <c r="S26" s="37" t="str">
        <f t="shared" si="9"/>
        <v xml:space="preserve">🌕 </v>
      </c>
      <c r="T26" s="37" t="str">
        <f t="shared" si="9"/>
        <v xml:space="preserve">🌕 </v>
      </c>
      <c r="U26" s="37" t="str">
        <f t="shared" si="9"/>
        <v xml:space="preserve">🌕 </v>
      </c>
      <c r="V26" s="37" t="str">
        <f t="shared" si="9"/>
        <v xml:space="preserve">🌖 </v>
      </c>
      <c r="W26" s="37" t="str">
        <f t="shared" si="9"/>
        <v xml:space="preserve">🌖 </v>
      </c>
      <c r="X26" s="37" t="str">
        <f t="shared" si="9"/>
        <v xml:space="preserve">🌖 </v>
      </c>
      <c r="Y26" s="37" t="str">
        <f t="shared" si="9"/>
        <v xml:space="preserve">🌖 </v>
      </c>
      <c r="Z26" s="37" t="str">
        <f t="shared" si="9"/>
        <v xml:space="preserve">🌗 </v>
      </c>
      <c r="AA26" s="37" t="str">
        <f t="shared" si="9"/>
        <v xml:space="preserve">🌗 </v>
      </c>
      <c r="AB26" s="37" t="str">
        <f t="shared" si="9"/>
        <v xml:space="preserve">🌗 </v>
      </c>
      <c r="AC26" s="37" t="str">
        <f t="shared" si="9"/>
        <v xml:space="preserve">🌗 </v>
      </c>
      <c r="AD26" s="37" t="str">
        <f t="shared" si="9"/>
        <v>🌘</v>
      </c>
      <c r="AE26" s="37" t="str">
        <f t="shared" si="9"/>
        <v>🌘</v>
      </c>
      <c r="AF26" s="37" t="str">
        <f t="shared" si="9"/>
        <v>🌘</v>
      </c>
      <c r="AG26" s="406"/>
      <c r="AH26" s="406"/>
      <c r="AI26" s="37" t="str">
        <f t="shared" ref="AI26:AI27" si="12">AF26</f>
        <v>🌘</v>
      </c>
    </row>
    <row r="27" spans="2:35">
      <c r="B27" s="37" t="s">
        <v>2785</v>
      </c>
      <c r="C27" s="37" t="str">
        <f t="shared" si="10"/>
        <v>🌘</v>
      </c>
      <c r="D27" s="37" t="str">
        <f t="shared" si="9"/>
        <v xml:space="preserve">🌑 </v>
      </c>
      <c r="E27" s="37" t="str">
        <f t="shared" si="9"/>
        <v xml:space="preserve">🌑 </v>
      </c>
      <c r="F27" s="37" t="str">
        <f t="shared" si="9"/>
        <v xml:space="preserve">🌑 </v>
      </c>
      <c r="G27" s="37" t="str">
        <f t="shared" si="9"/>
        <v xml:space="preserve">🌒  </v>
      </c>
      <c r="H27" s="37" t="str">
        <f t="shared" si="9"/>
        <v xml:space="preserve">🌒  </v>
      </c>
      <c r="I27" s="37" t="str">
        <f t="shared" si="9"/>
        <v xml:space="preserve">🌒  </v>
      </c>
      <c r="J27" s="37" t="str">
        <f t="shared" si="9"/>
        <v xml:space="preserve">🌒  </v>
      </c>
      <c r="K27" s="37" t="str">
        <f t="shared" si="9"/>
        <v>🌓</v>
      </c>
      <c r="L27" s="37" t="str">
        <f t="shared" si="9"/>
        <v>🌓</v>
      </c>
      <c r="M27" s="37" t="str">
        <f t="shared" si="9"/>
        <v>🌓</v>
      </c>
      <c r="N27" s="37" t="str">
        <f t="shared" si="9"/>
        <v>🌓</v>
      </c>
      <c r="O27" s="37" t="str">
        <f t="shared" si="9"/>
        <v xml:space="preserve">🌔 </v>
      </c>
      <c r="P27" s="37" t="str">
        <f t="shared" si="9"/>
        <v xml:space="preserve">🌔 </v>
      </c>
      <c r="Q27" s="37" t="str">
        <f t="shared" si="9"/>
        <v xml:space="preserve">🌔 </v>
      </c>
      <c r="R27" s="37" t="str">
        <f t="shared" si="9"/>
        <v xml:space="preserve">🌔 </v>
      </c>
      <c r="S27" s="37" t="str">
        <f t="shared" si="9"/>
        <v xml:space="preserve">🌕 </v>
      </c>
      <c r="T27" s="37" t="str">
        <f t="shared" si="9"/>
        <v xml:space="preserve">🌕 </v>
      </c>
      <c r="U27" s="37" t="str">
        <f t="shared" si="9"/>
        <v xml:space="preserve">🌕 </v>
      </c>
      <c r="V27" s="37" t="str">
        <f t="shared" si="9"/>
        <v xml:space="preserve">🌕 </v>
      </c>
      <c r="W27" s="37" t="str">
        <f t="shared" si="9"/>
        <v xml:space="preserve">🌖 </v>
      </c>
      <c r="X27" s="37" t="str">
        <f t="shared" si="9"/>
        <v xml:space="preserve">🌖 </v>
      </c>
      <c r="Y27" s="37" t="str">
        <f t="shared" si="9"/>
        <v xml:space="preserve">🌖 </v>
      </c>
      <c r="Z27" s="37" t="str">
        <f t="shared" si="9"/>
        <v xml:space="preserve">🌖 </v>
      </c>
      <c r="AA27" s="37" t="str">
        <f t="shared" si="9"/>
        <v xml:space="preserve">🌗 </v>
      </c>
      <c r="AB27" s="37" t="str">
        <f t="shared" si="9"/>
        <v xml:space="preserve">🌗 </v>
      </c>
      <c r="AC27" s="37" t="str">
        <f t="shared" si="9"/>
        <v xml:space="preserve">🌗 </v>
      </c>
      <c r="AD27" s="37" t="str">
        <f t="shared" si="9"/>
        <v>🌘</v>
      </c>
      <c r="AE27" s="37" t="str">
        <f t="shared" si="9"/>
        <v>🌘</v>
      </c>
      <c r="AF27" s="37" t="str">
        <f t="shared" si="9"/>
        <v>🌘</v>
      </c>
      <c r="AI27" s="37" t="str">
        <f t="shared" si="12"/>
        <v>🌘</v>
      </c>
    </row>
    <row r="28" spans="2:35">
      <c r="B28" s="37" t="s">
        <v>2781</v>
      </c>
      <c r="C28" s="37" t="str">
        <f t="shared" si="10"/>
        <v>🌘</v>
      </c>
      <c r="D28" s="37" t="str">
        <f t="shared" si="9"/>
        <v xml:space="preserve">🌑 </v>
      </c>
      <c r="E28" s="37" t="str">
        <f t="shared" si="9"/>
        <v xml:space="preserve">🌑 </v>
      </c>
      <c r="F28" s="37" t="str">
        <f t="shared" si="9"/>
        <v xml:space="preserve">🌑 </v>
      </c>
      <c r="G28" s="37" t="str">
        <f t="shared" si="9"/>
        <v xml:space="preserve">🌑 </v>
      </c>
      <c r="H28" s="37" t="str">
        <f t="shared" si="9"/>
        <v xml:space="preserve">🌒  </v>
      </c>
      <c r="I28" s="37" t="str">
        <f t="shared" si="9"/>
        <v xml:space="preserve">🌒  </v>
      </c>
      <c r="J28" s="37" t="str">
        <f t="shared" si="9"/>
        <v xml:space="preserve">🌒  </v>
      </c>
      <c r="K28" s="37" t="str">
        <f t="shared" si="9"/>
        <v xml:space="preserve">🌒  </v>
      </c>
      <c r="L28" s="37" t="str">
        <f t="shared" si="9"/>
        <v>🌓</v>
      </c>
      <c r="M28" s="37" t="str">
        <f t="shared" si="9"/>
        <v>🌓</v>
      </c>
      <c r="N28" s="37" t="str">
        <f t="shared" si="9"/>
        <v>🌓</v>
      </c>
      <c r="O28" s="37" t="str">
        <f t="shared" si="9"/>
        <v>🌓</v>
      </c>
      <c r="P28" s="37" t="str">
        <f t="shared" si="9"/>
        <v xml:space="preserve">🌔 </v>
      </c>
      <c r="Q28" s="37" t="str">
        <f t="shared" si="9"/>
        <v xml:space="preserve">🌔 </v>
      </c>
      <c r="R28" s="37" t="str">
        <f t="shared" si="9"/>
        <v xml:space="preserve">🌔 </v>
      </c>
      <c r="S28" s="37" t="str">
        <f t="shared" si="9"/>
        <v xml:space="preserve">🌕 </v>
      </c>
      <c r="T28" s="37" t="str">
        <f t="shared" si="9"/>
        <v xml:space="preserve">🌕 </v>
      </c>
      <c r="U28" s="37" t="str">
        <f t="shared" si="9"/>
        <v xml:space="preserve">🌕 </v>
      </c>
      <c r="V28" s="37" t="str">
        <f t="shared" si="9"/>
        <v xml:space="preserve">🌕 </v>
      </c>
      <c r="W28" s="37" t="str">
        <f t="shared" si="9"/>
        <v xml:space="preserve">🌖 </v>
      </c>
      <c r="X28" s="37" t="str">
        <f t="shared" si="9"/>
        <v xml:space="preserve">🌖 </v>
      </c>
      <c r="Y28" s="37" t="str">
        <f t="shared" si="9"/>
        <v xml:space="preserve">🌖 </v>
      </c>
      <c r="Z28" s="37" t="str">
        <f t="shared" si="9"/>
        <v xml:space="preserve">🌖 </v>
      </c>
      <c r="AA28" s="37" t="str">
        <f t="shared" si="9"/>
        <v xml:space="preserve">🌗 </v>
      </c>
      <c r="AB28" s="37" t="str">
        <f t="shared" si="9"/>
        <v xml:space="preserve">🌗 </v>
      </c>
      <c r="AC28" s="37" t="str">
        <f t="shared" si="9"/>
        <v xml:space="preserve">🌗 </v>
      </c>
      <c r="AD28" s="37" t="str">
        <f t="shared" si="9"/>
        <v xml:space="preserve">🌗 </v>
      </c>
      <c r="AE28" s="37" t="str">
        <f t="shared" si="9"/>
        <v>🌘</v>
      </c>
      <c r="AF28" s="37" t="str">
        <f t="shared" si="9"/>
        <v>🌘</v>
      </c>
      <c r="AG28" s="37" t="str">
        <f t="shared" si="9"/>
        <v>🌘</v>
      </c>
      <c r="AH28" s="37" t="str">
        <f t="shared" ref="AH28:AI28" si="13">INDEX($B$42:$I$42,1,MATCH(AH12,$B$44:$I$44,1))</f>
        <v>🌘</v>
      </c>
      <c r="AI28" s="37" t="str">
        <f t="shared" si="13"/>
        <v>🌘</v>
      </c>
    </row>
    <row r="29" spans="2:35">
      <c r="B29" s="37" t="s">
        <v>2855</v>
      </c>
      <c r="C29" s="37" t="str">
        <f t="shared" si="10"/>
        <v xml:space="preserve">🌑 </v>
      </c>
      <c r="D29" s="37" t="str">
        <f t="shared" si="9"/>
        <v xml:space="preserve">🌑 </v>
      </c>
      <c r="E29" s="37" t="str">
        <f t="shared" si="9"/>
        <v xml:space="preserve">🌑 </v>
      </c>
      <c r="F29" s="37" t="str">
        <f t="shared" si="9"/>
        <v xml:space="preserve">🌒  </v>
      </c>
      <c r="G29" s="37" t="str">
        <f t="shared" si="9"/>
        <v xml:space="preserve">🌒  </v>
      </c>
      <c r="H29" s="37" t="str">
        <f t="shared" si="9"/>
        <v xml:space="preserve">🌒  </v>
      </c>
      <c r="I29" s="37" t="str">
        <f t="shared" si="9"/>
        <v xml:space="preserve">🌒  </v>
      </c>
      <c r="J29" s="37" t="str">
        <f t="shared" si="9"/>
        <v>🌓</v>
      </c>
      <c r="K29" s="37" t="str">
        <f t="shared" si="9"/>
        <v>🌓</v>
      </c>
      <c r="L29" s="37" t="str">
        <f t="shared" si="9"/>
        <v>🌓</v>
      </c>
      <c r="M29" s="37" t="str">
        <f t="shared" si="9"/>
        <v>🌓</v>
      </c>
      <c r="N29" s="37" t="str">
        <f t="shared" si="9"/>
        <v xml:space="preserve">🌔 </v>
      </c>
      <c r="O29" s="37" t="str">
        <f t="shared" si="9"/>
        <v xml:space="preserve">🌔 </v>
      </c>
      <c r="P29" s="37" t="str">
        <f t="shared" si="9"/>
        <v xml:space="preserve">🌔 </v>
      </c>
      <c r="Q29" s="37" t="str">
        <f t="shared" si="9"/>
        <v xml:space="preserve">🌔 </v>
      </c>
      <c r="R29" s="37" t="str">
        <f t="shared" si="9"/>
        <v xml:space="preserve">🌕 </v>
      </c>
      <c r="S29" s="37" t="str">
        <f t="shared" si="9"/>
        <v xml:space="preserve">🌕 </v>
      </c>
      <c r="T29" s="37" t="str">
        <f t="shared" si="9"/>
        <v xml:space="preserve">🌕 </v>
      </c>
      <c r="U29" s="37" t="str">
        <f t="shared" si="9"/>
        <v xml:space="preserve">🌕 </v>
      </c>
      <c r="V29" s="37" t="str">
        <f t="shared" si="9"/>
        <v xml:space="preserve">🌖 </v>
      </c>
      <c r="W29" s="37" t="str">
        <f t="shared" si="9"/>
        <v xml:space="preserve">🌖 </v>
      </c>
      <c r="X29" s="37" t="str">
        <f t="shared" si="9"/>
        <v xml:space="preserve">🌖 </v>
      </c>
      <c r="Y29" s="37" t="str">
        <f t="shared" si="9"/>
        <v xml:space="preserve">🌗 </v>
      </c>
      <c r="Z29" s="37" t="str">
        <f t="shared" si="9"/>
        <v xml:space="preserve">🌗 </v>
      </c>
      <c r="AA29" s="37" t="str">
        <f t="shared" si="9"/>
        <v xml:space="preserve">🌗 </v>
      </c>
      <c r="AB29" s="37" t="str">
        <f t="shared" si="9"/>
        <v xml:space="preserve">🌗 </v>
      </c>
      <c r="AC29" s="37" t="str">
        <f t="shared" si="9"/>
        <v>🌘</v>
      </c>
      <c r="AD29" s="37" t="str">
        <f t="shared" si="9"/>
        <v>🌘</v>
      </c>
      <c r="AE29" s="37" t="str">
        <f t="shared" si="9"/>
        <v>🌘</v>
      </c>
      <c r="AF29" s="37" t="str">
        <f t="shared" si="9"/>
        <v>🌘</v>
      </c>
      <c r="AG29" s="406"/>
      <c r="AH29" s="406"/>
      <c r="AI29" s="37" t="str">
        <f t="shared" ref="AI29" si="14">AF29</f>
        <v>🌘</v>
      </c>
    </row>
    <row r="30" spans="2:35">
      <c r="B30" s="37" t="s">
        <v>2779</v>
      </c>
      <c r="C30" s="37" t="str">
        <f t="shared" si="10"/>
        <v xml:space="preserve">🌑 </v>
      </c>
      <c r="D30" s="37" t="str">
        <f t="shared" si="9"/>
        <v xml:space="preserve">🌑 </v>
      </c>
      <c r="E30" s="37" t="str">
        <f t="shared" si="9"/>
        <v xml:space="preserve">🌑 </v>
      </c>
      <c r="F30" s="37" t="str">
        <f t="shared" si="9"/>
        <v xml:space="preserve">🌑 </v>
      </c>
      <c r="G30" s="37" t="str">
        <f t="shared" si="9"/>
        <v xml:space="preserve">🌒  </v>
      </c>
      <c r="H30" s="37" t="str">
        <f t="shared" si="9"/>
        <v xml:space="preserve">🌒  </v>
      </c>
      <c r="I30" s="37" t="str">
        <f t="shared" si="9"/>
        <v xml:space="preserve">🌒  </v>
      </c>
      <c r="J30" s="37" t="str">
        <f t="shared" si="9"/>
        <v xml:space="preserve">🌒  </v>
      </c>
      <c r="K30" s="37" t="str">
        <f t="shared" si="9"/>
        <v>🌓</v>
      </c>
      <c r="L30" s="37" t="str">
        <f t="shared" si="9"/>
        <v>🌓</v>
      </c>
      <c r="M30" s="37" t="str">
        <f t="shared" si="9"/>
        <v>🌓</v>
      </c>
      <c r="N30" s="37" t="str">
        <f t="shared" si="9"/>
        <v xml:space="preserve">🌔 </v>
      </c>
      <c r="O30" s="37" t="str">
        <f t="shared" si="9"/>
        <v xml:space="preserve">🌔 </v>
      </c>
      <c r="P30" s="37" t="str">
        <f t="shared" si="9"/>
        <v xml:space="preserve">🌔 </v>
      </c>
      <c r="Q30" s="37" t="str">
        <f t="shared" si="9"/>
        <v xml:space="preserve">🌔 </v>
      </c>
      <c r="R30" s="37" t="str">
        <f t="shared" si="9"/>
        <v xml:space="preserve">🌕 </v>
      </c>
      <c r="S30" s="37" t="str">
        <f t="shared" si="9"/>
        <v xml:space="preserve">🌕 </v>
      </c>
      <c r="T30" s="37" t="str">
        <f t="shared" si="9"/>
        <v xml:space="preserve">🌕 </v>
      </c>
      <c r="U30" s="37" t="str">
        <f t="shared" si="9"/>
        <v xml:space="preserve">🌕 </v>
      </c>
      <c r="V30" s="37" t="str">
        <f t="shared" si="9"/>
        <v xml:space="preserve">🌖 </v>
      </c>
      <c r="W30" s="37" t="str">
        <f t="shared" si="9"/>
        <v xml:space="preserve">🌖 </v>
      </c>
      <c r="X30" s="37" t="str">
        <f t="shared" si="9"/>
        <v xml:space="preserve">🌖 </v>
      </c>
      <c r="Y30" s="37" t="str">
        <f t="shared" si="9"/>
        <v xml:space="preserve">🌖 </v>
      </c>
      <c r="Z30" s="37" t="str">
        <f t="shared" si="9"/>
        <v xml:space="preserve">🌗 </v>
      </c>
      <c r="AA30" s="37" t="str">
        <f t="shared" si="9"/>
        <v xml:space="preserve">🌗 </v>
      </c>
      <c r="AB30" s="37" t="str">
        <f t="shared" si="9"/>
        <v xml:space="preserve">🌗 </v>
      </c>
      <c r="AC30" s="37" t="str">
        <f t="shared" si="9"/>
        <v xml:space="preserve">🌗 </v>
      </c>
      <c r="AD30" s="37" t="str">
        <f t="shared" si="9"/>
        <v>🌘</v>
      </c>
      <c r="AE30" s="37" t="str">
        <f t="shared" si="9"/>
        <v>🌘</v>
      </c>
      <c r="AF30" s="37" t="str">
        <f t="shared" si="9"/>
        <v>🌘</v>
      </c>
      <c r="AG30" s="37" t="str">
        <f t="shared" si="9"/>
        <v xml:space="preserve">🌑 </v>
      </c>
      <c r="AH30" s="406"/>
      <c r="AI30" s="37" t="str">
        <f>AG30</f>
        <v xml:space="preserve">🌑 </v>
      </c>
    </row>
    <row r="31" spans="2:35">
      <c r="B31" s="37" t="s">
        <v>2775</v>
      </c>
      <c r="C31" s="37" t="str">
        <f t="shared" si="10"/>
        <v xml:space="preserve">🌑 </v>
      </c>
      <c r="D31" s="37" t="str">
        <f t="shared" si="9"/>
        <v xml:space="preserve">🌑 </v>
      </c>
      <c r="E31" s="37" t="str">
        <f t="shared" si="9"/>
        <v xml:space="preserve">🌑 </v>
      </c>
      <c r="F31" s="37" t="str">
        <f t="shared" si="9"/>
        <v xml:space="preserve">🌒  </v>
      </c>
      <c r="G31" s="37" t="str">
        <f t="shared" si="9"/>
        <v xml:space="preserve">🌒  </v>
      </c>
      <c r="H31" s="37" t="str">
        <f t="shared" si="9"/>
        <v xml:space="preserve">🌒  </v>
      </c>
      <c r="I31" s="37" t="str">
        <f t="shared" ref="D31:AG33" si="15">INDEX($B$42:$I$42,1,MATCH(I15,$B$44:$I$44,1))</f>
        <v xml:space="preserve">🌒  </v>
      </c>
      <c r="J31" s="37" t="str">
        <f t="shared" si="15"/>
        <v>🌓</v>
      </c>
      <c r="K31" s="37" t="str">
        <f t="shared" si="15"/>
        <v>🌓</v>
      </c>
      <c r="L31" s="37" t="str">
        <f t="shared" si="15"/>
        <v>🌓</v>
      </c>
      <c r="M31" s="37" t="str">
        <f t="shared" si="15"/>
        <v>🌓</v>
      </c>
      <c r="N31" s="37" t="str">
        <f t="shared" si="15"/>
        <v xml:space="preserve">🌔 </v>
      </c>
      <c r="O31" s="37" t="str">
        <f t="shared" si="15"/>
        <v xml:space="preserve">🌔 </v>
      </c>
      <c r="P31" s="37" t="str">
        <f t="shared" si="15"/>
        <v xml:space="preserve">🌔 </v>
      </c>
      <c r="Q31" s="37" t="str">
        <f t="shared" si="15"/>
        <v xml:space="preserve">🌔 </v>
      </c>
      <c r="R31" s="37" t="str">
        <f t="shared" si="15"/>
        <v xml:space="preserve">🌕 </v>
      </c>
      <c r="S31" s="37" t="str">
        <f t="shared" si="15"/>
        <v xml:space="preserve">🌕 </v>
      </c>
      <c r="T31" s="37" t="str">
        <f t="shared" si="15"/>
        <v xml:space="preserve">🌕 </v>
      </c>
      <c r="U31" s="37" t="str">
        <f t="shared" si="15"/>
        <v xml:space="preserve">🌖 </v>
      </c>
      <c r="V31" s="37" t="str">
        <f t="shared" si="15"/>
        <v xml:space="preserve">🌖 </v>
      </c>
      <c r="W31" s="37" t="str">
        <f t="shared" si="15"/>
        <v xml:space="preserve">🌖 </v>
      </c>
      <c r="X31" s="37" t="str">
        <f t="shared" si="15"/>
        <v xml:space="preserve">🌖 </v>
      </c>
      <c r="Y31" s="37" t="str">
        <f t="shared" si="15"/>
        <v xml:space="preserve">🌗 </v>
      </c>
      <c r="Z31" s="37" t="str">
        <f t="shared" si="15"/>
        <v xml:space="preserve">🌗 </v>
      </c>
      <c r="AA31" s="37" t="str">
        <f t="shared" si="15"/>
        <v xml:space="preserve">🌗 </v>
      </c>
      <c r="AB31" s="37" t="str">
        <f t="shared" si="15"/>
        <v xml:space="preserve">🌗 </v>
      </c>
      <c r="AC31" s="37" t="str">
        <f t="shared" si="15"/>
        <v>🌘</v>
      </c>
      <c r="AD31" s="37" t="str">
        <f t="shared" si="15"/>
        <v>🌘</v>
      </c>
      <c r="AE31" s="37" t="str">
        <f t="shared" si="15"/>
        <v>🌘</v>
      </c>
      <c r="AF31" s="37" t="str">
        <f t="shared" si="15"/>
        <v>🌘</v>
      </c>
      <c r="AG31" s="406"/>
      <c r="AH31" s="406"/>
      <c r="AI31" s="37" t="str">
        <f t="shared" ref="AI31" si="16">AF31</f>
        <v>🌘</v>
      </c>
    </row>
    <row r="32" spans="2:35">
      <c r="B32" s="37" t="s">
        <v>2774</v>
      </c>
      <c r="C32" s="37" t="str">
        <f t="shared" si="10"/>
        <v xml:space="preserve">🌑 </v>
      </c>
      <c r="D32" s="37" t="str">
        <f t="shared" si="15"/>
        <v xml:space="preserve">🌑 </v>
      </c>
      <c r="E32" s="37" t="str">
        <f t="shared" si="15"/>
        <v xml:space="preserve">🌑 </v>
      </c>
      <c r="F32" s="37" t="str">
        <f t="shared" si="15"/>
        <v xml:space="preserve">🌑 </v>
      </c>
      <c r="G32" s="37" t="str">
        <f t="shared" si="15"/>
        <v xml:space="preserve">🌒  </v>
      </c>
      <c r="H32" s="37" t="str">
        <f t="shared" si="15"/>
        <v xml:space="preserve">🌒  </v>
      </c>
      <c r="I32" s="37" t="str">
        <f t="shared" si="15"/>
        <v xml:space="preserve">🌒  </v>
      </c>
      <c r="J32" s="37" t="str">
        <f t="shared" si="15"/>
        <v>🌓</v>
      </c>
      <c r="K32" s="37" t="str">
        <f t="shared" si="15"/>
        <v>🌓</v>
      </c>
      <c r="L32" s="37" t="str">
        <f t="shared" si="15"/>
        <v>🌓</v>
      </c>
      <c r="M32" s="37" t="str">
        <f t="shared" si="15"/>
        <v>🌓</v>
      </c>
      <c r="N32" s="37" t="str">
        <f t="shared" si="15"/>
        <v xml:space="preserve">🌔 </v>
      </c>
      <c r="O32" s="37" t="str">
        <f t="shared" si="15"/>
        <v xml:space="preserve">🌔 </v>
      </c>
      <c r="P32" s="37" t="str">
        <f t="shared" si="15"/>
        <v xml:space="preserve">🌔 </v>
      </c>
      <c r="Q32" s="37" t="str">
        <f t="shared" si="15"/>
        <v xml:space="preserve">🌔 </v>
      </c>
      <c r="R32" s="37" t="str">
        <f t="shared" si="15"/>
        <v xml:space="preserve">🌕 </v>
      </c>
      <c r="S32" s="37" t="str">
        <f t="shared" si="15"/>
        <v xml:space="preserve">🌕 </v>
      </c>
      <c r="T32" s="37" t="str">
        <f t="shared" si="15"/>
        <v xml:space="preserve">🌕 </v>
      </c>
      <c r="U32" s="37" t="str">
        <f t="shared" si="15"/>
        <v xml:space="preserve">🌕 </v>
      </c>
      <c r="V32" s="37" t="str">
        <f t="shared" si="15"/>
        <v xml:space="preserve">🌖 </v>
      </c>
      <c r="W32" s="37" t="str">
        <f t="shared" si="15"/>
        <v xml:space="preserve">🌖 </v>
      </c>
      <c r="X32" s="37" t="str">
        <f t="shared" si="15"/>
        <v xml:space="preserve">🌖 </v>
      </c>
      <c r="Y32" s="37" t="str">
        <f t="shared" si="15"/>
        <v xml:space="preserve">🌖 </v>
      </c>
      <c r="Z32" s="37" t="str">
        <f t="shared" si="15"/>
        <v xml:space="preserve">🌗 </v>
      </c>
      <c r="AA32" s="37" t="str">
        <f t="shared" si="15"/>
        <v xml:space="preserve">🌗 </v>
      </c>
      <c r="AB32" s="37" t="str">
        <f t="shared" si="15"/>
        <v xml:space="preserve">🌗 </v>
      </c>
      <c r="AC32" s="37" t="str">
        <f t="shared" si="15"/>
        <v xml:space="preserve">🌗 </v>
      </c>
      <c r="AD32" s="37" t="str">
        <f t="shared" si="15"/>
        <v>🌘</v>
      </c>
      <c r="AE32" s="37" t="str">
        <f t="shared" si="15"/>
        <v>🌘</v>
      </c>
      <c r="AF32" s="37" t="str">
        <f t="shared" si="15"/>
        <v>🌘</v>
      </c>
      <c r="AG32" s="37" t="str">
        <f t="shared" si="15"/>
        <v xml:space="preserve">🌑 </v>
      </c>
      <c r="AH32" s="406"/>
      <c r="AI32" s="37" t="str">
        <f>AG32</f>
        <v xml:space="preserve">🌑 </v>
      </c>
    </row>
    <row r="33" spans="2:35">
      <c r="B33" s="37" t="s">
        <v>2773</v>
      </c>
      <c r="C33" s="37" t="str">
        <f t="shared" si="10"/>
        <v xml:space="preserve">🌑 </v>
      </c>
      <c r="D33" s="37" t="str">
        <f t="shared" si="15"/>
        <v xml:space="preserve">🌑 </v>
      </c>
      <c r="E33" s="37" t="str">
        <f t="shared" si="15"/>
        <v xml:space="preserve">🌑 </v>
      </c>
      <c r="F33" s="37" t="str">
        <f t="shared" si="15"/>
        <v xml:space="preserve">🌒  </v>
      </c>
      <c r="G33" s="37" t="str">
        <f t="shared" si="15"/>
        <v xml:space="preserve">🌒  </v>
      </c>
      <c r="H33" s="37" t="str">
        <f t="shared" si="15"/>
        <v xml:space="preserve">🌒  </v>
      </c>
      <c r="I33" s="37" t="str">
        <f t="shared" si="15"/>
        <v xml:space="preserve">🌒  </v>
      </c>
      <c r="J33" s="37" t="str">
        <f t="shared" si="15"/>
        <v>🌓</v>
      </c>
      <c r="K33" s="37" t="str">
        <f t="shared" si="15"/>
        <v>🌓</v>
      </c>
      <c r="L33" s="37" t="str">
        <f t="shared" si="15"/>
        <v>🌓</v>
      </c>
      <c r="M33" s="37" t="str">
        <f t="shared" si="15"/>
        <v>🌓</v>
      </c>
      <c r="N33" s="37" t="str">
        <f t="shared" si="15"/>
        <v xml:space="preserve">🌔 </v>
      </c>
      <c r="O33" s="37" t="str">
        <f t="shared" si="15"/>
        <v xml:space="preserve">🌔 </v>
      </c>
      <c r="P33" s="37" t="str">
        <f t="shared" si="15"/>
        <v xml:space="preserve">🌔 </v>
      </c>
      <c r="Q33" s="37" t="str">
        <f t="shared" si="15"/>
        <v xml:space="preserve">🌔 </v>
      </c>
      <c r="R33" s="37" t="str">
        <f t="shared" si="15"/>
        <v xml:space="preserve">🌕 </v>
      </c>
      <c r="S33" s="37" t="str">
        <f t="shared" si="15"/>
        <v xml:space="preserve">🌕 </v>
      </c>
      <c r="T33" s="37" t="str">
        <f t="shared" si="15"/>
        <v xml:space="preserve">🌕 </v>
      </c>
      <c r="U33" s="37" t="str">
        <f t="shared" si="15"/>
        <v xml:space="preserve">🌖 </v>
      </c>
      <c r="V33" s="37" t="str">
        <f t="shared" si="15"/>
        <v xml:space="preserve">🌖 </v>
      </c>
      <c r="W33" s="37" t="str">
        <f t="shared" si="15"/>
        <v xml:space="preserve">🌖 </v>
      </c>
      <c r="X33" s="37" t="str">
        <f t="shared" si="15"/>
        <v xml:space="preserve">🌖 </v>
      </c>
      <c r="Y33" s="37" t="str">
        <f t="shared" si="15"/>
        <v xml:space="preserve">🌗 </v>
      </c>
      <c r="Z33" s="37" t="str">
        <f t="shared" si="15"/>
        <v xml:space="preserve">🌗 </v>
      </c>
      <c r="AA33" s="37" t="str">
        <f t="shared" si="15"/>
        <v xml:space="preserve">🌗 </v>
      </c>
      <c r="AB33" s="37" t="str">
        <f t="shared" si="15"/>
        <v xml:space="preserve">🌗 </v>
      </c>
      <c r="AC33" s="37" t="str">
        <f t="shared" si="15"/>
        <v>🌘</v>
      </c>
      <c r="AD33" s="37" t="str">
        <f t="shared" si="15"/>
        <v>🌘</v>
      </c>
      <c r="AE33" s="37" t="str">
        <f t="shared" si="15"/>
        <v>🌘</v>
      </c>
      <c r="AF33" s="37" t="str">
        <f t="shared" si="15"/>
        <v>🌘</v>
      </c>
      <c r="AG33" s="406"/>
      <c r="AH33" s="406"/>
      <c r="AI33" s="37" t="str">
        <f t="shared" ref="AI33" si="17">AF33</f>
        <v>🌘</v>
      </c>
    </row>
    <row r="42" spans="2:35">
      <c r="B42" s="342" t="s">
        <v>2796</v>
      </c>
      <c r="C42" s="37" t="s">
        <v>2800</v>
      </c>
      <c r="D42" s="37" t="s">
        <v>2798</v>
      </c>
      <c r="E42" s="37" t="s">
        <v>2802</v>
      </c>
      <c r="F42" s="37" t="s">
        <v>2810</v>
      </c>
      <c r="G42" s="37" t="s">
        <v>2808</v>
      </c>
      <c r="H42" s="37" t="s">
        <v>2806</v>
      </c>
      <c r="I42" s="37" t="s">
        <v>2804</v>
      </c>
    </row>
    <row r="43" spans="2:35">
      <c r="B43" s="37">
        <f>1/8</f>
        <v>0.125</v>
      </c>
      <c r="C43" s="37">
        <f>B43+1/8</f>
        <v>0.25</v>
      </c>
      <c r="D43" s="37">
        <f t="shared" ref="D43:I44" si="18">C43+1/8</f>
        <v>0.375</v>
      </c>
      <c r="E43" s="37">
        <f t="shared" si="18"/>
        <v>0.5</v>
      </c>
      <c r="F43" s="37">
        <f t="shared" si="18"/>
        <v>0.625</v>
      </c>
      <c r="G43" s="37">
        <f t="shared" si="18"/>
        <v>0.75</v>
      </c>
      <c r="H43" s="37">
        <f t="shared" si="18"/>
        <v>0.875</v>
      </c>
      <c r="I43" s="37">
        <f t="shared" si="18"/>
        <v>1</v>
      </c>
    </row>
    <row r="44" spans="2:35">
      <c r="B44" s="37">
        <v>0</v>
      </c>
      <c r="C44" s="37">
        <f>1/8</f>
        <v>0.125</v>
      </c>
      <c r="D44" s="37">
        <f>C44+1/8</f>
        <v>0.25</v>
      </c>
      <c r="E44" s="37">
        <f t="shared" si="18"/>
        <v>0.375</v>
      </c>
      <c r="F44" s="37">
        <f t="shared" si="18"/>
        <v>0.5</v>
      </c>
      <c r="G44" s="37">
        <f t="shared" si="18"/>
        <v>0.625</v>
      </c>
      <c r="H44" s="37">
        <f t="shared" si="18"/>
        <v>0.75</v>
      </c>
      <c r="I44" s="37">
        <f t="shared" si="18"/>
        <v>0.875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33D61-7490-4348-B7DE-FF125C3A4FE4}">
  <sheetPr>
    <tabColor rgb="FF00B050"/>
  </sheetPr>
  <dimension ref="B2:R127"/>
  <sheetViews>
    <sheetView topLeftCell="A6" workbookViewId="0">
      <selection activeCell="P19" sqref="P19"/>
    </sheetView>
  </sheetViews>
  <sheetFormatPr defaultRowHeight="15.75"/>
  <cols>
    <col min="1" max="2" width="9" style="462"/>
    <col min="3" max="3" width="13.125" style="462" customWidth="1"/>
    <col min="4" max="5" width="9" style="462"/>
    <col min="6" max="6" width="13.125" style="462" customWidth="1"/>
    <col min="7" max="13" width="9" style="462"/>
    <col min="14" max="14" width="24" style="462" customWidth="1"/>
    <col min="15" max="15" width="9" style="462"/>
    <col min="16" max="17" width="24.375" style="462" customWidth="1"/>
    <col min="18" max="18" width="11.75" style="462" customWidth="1"/>
    <col min="19" max="16384" width="9" style="462"/>
  </cols>
  <sheetData>
    <row r="2" spans="2:18">
      <c r="B2" s="462" t="s">
        <v>6629</v>
      </c>
      <c r="C2" s="462" t="s">
        <v>11700</v>
      </c>
      <c r="E2" s="462" t="s">
        <v>1221</v>
      </c>
      <c r="F2" s="462" t="s">
        <v>11700</v>
      </c>
    </row>
    <row r="3" spans="2:18">
      <c r="B3" s="462">
        <v>1</v>
      </c>
      <c r="C3" s="462" t="s">
        <v>7657</v>
      </c>
      <c r="E3" s="462">
        <v>1</v>
      </c>
      <c r="F3" s="462" t="s">
        <v>7762</v>
      </c>
    </row>
    <row r="4" spans="2:18">
      <c r="B4" s="462">
        <v>2</v>
      </c>
      <c r="C4" s="462" t="s">
        <v>7658</v>
      </c>
      <c r="E4" s="462">
        <v>2</v>
      </c>
      <c r="F4" s="462" t="s">
        <v>7763</v>
      </c>
      <c r="Q4" s="462" t="s">
        <v>9264</v>
      </c>
    </row>
    <row r="5" spans="2:18">
      <c r="B5" s="462">
        <v>3</v>
      </c>
      <c r="C5" s="462" t="s">
        <v>7659</v>
      </c>
      <c r="E5" s="462">
        <v>3</v>
      </c>
      <c r="F5" s="462" t="s">
        <v>7764</v>
      </c>
      <c r="Q5" s="462" t="s">
        <v>7819</v>
      </c>
    </row>
    <row r="6" spans="2:18">
      <c r="B6" s="462">
        <v>4</v>
      </c>
      <c r="C6" s="462" t="s">
        <v>7660</v>
      </c>
      <c r="E6" s="462">
        <v>4</v>
      </c>
      <c r="F6" s="462" t="s">
        <v>7765</v>
      </c>
      <c r="Q6" s="462" t="s">
        <v>7820</v>
      </c>
    </row>
    <row r="7" spans="2:18">
      <c r="B7" s="462">
        <v>5</v>
      </c>
      <c r="C7" s="462" t="s">
        <v>7661</v>
      </c>
      <c r="E7" s="462">
        <v>5</v>
      </c>
      <c r="F7" s="462" t="s">
        <v>7766</v>
      </c>
      <c r="L7" s="462">
        <f>M10-M7</f>
        <v>6</v>
      </c>
      <c r="M7" s="462">
        <v>1</v>
      </c>
      <c r="Q7" s="462" t="s">
        <v>9265</v>
      </c>
    </row>
    <row r="8" spans="2:18">
      <c r="B8" s="462">
        <v>6</v>
      </c>
      <c r="C8" s="462" t="s">
        <v>7662</v>
      </c>
      <c r="E8" s="462">
        <v>6</v>
      </c>
      <c r="F8" s="462" t="s">
        <v>7767</v>
      </c>
      <c r="L8" s="462">
        <f>M11-M8</f>
        <v>-2</v>
      </c>
      <c r="M8" s="462">
        <v>8</v>
      </c>
      <c r="Q8" s="462" t="s">
        <v>9266</v>
      </c>
    </row>
    <row r="9" spans="2:18">
      <c r="B9" s="462">
        <v>7</v>
      </c>
      <c r="C9" s="462" t="s">
        <v>7663</v>
      </c>
      <c r="E9" s="462">
        <v>7</v>
      </c>
      <c r="F9" s="462" t="s">
        <v>7768</v>
      </c>
      <c r="L9" s="462">
        <f>L8-L7</f>
        <v>-8</v>
      </c>
      <c r="Q9" s="462" t="s">
        <v>9267</v>
      </c>
    </row>
    <row r="10" spans="2:18">
      <c r="B10" s="462">
        <v>8</v>
      </c>
      <c r="C10" s="462" t="s">
        <v>7664</v>
      </c>
      <c r="E10" s="462">
        <v>8</v>
      </c>
      <c r="F10" s="462" t="s">
        <v>7769</v>
      </c>
      <c r="M10" s="462">
        <v>7</v>
      </c>
      <c r="Q10" s="462" t="s">
        <v>7821</v>
      </c>
    </row>
    <row r="11" spans="2:18">
      <c r="B11" s="462">
        <v>9</v>
      </c>
      <c r="C11" s="462" t="s">
        <v>7665</v>
      </c>
      <c r="E11" s="462">
        <v>9</v>
      </c>
      <c r="F11" s="462" t="s">
        <v>7770</v>
      </c>
      <c r="M11" s="462">
        <v>6</v>
      </c>
    </row>
    <row r="12" spans="2:18">
      <c r="B12" s="462">
        <v>10</v>
      </c>
      <c r="C12" s="462" t="s">
        <v>7666</v>
      </c>
      <c r="E12" s="462">
        <v>10</v>
      </c>
      <c r="F12" s="462" t="s">
        <v>7771</v>
      </c>
    </row>
    <row r="13" spans="2:18">
      <c r="B13" s="462">
        <v>11</v>
      </c>
      <c r="C13" s="462" t="s">
        <v>7667</v>
      </c>
      <c r="E13" s="462">
        <v>11</v>
      </c>
      <c r="F13" s="462" t="s">
        <v>7772</v>
      </c>
    </row>
    <row r="14" spans="2:18">
      <c r="B14" s="462">
        <v>12</v>
      </c>
      <c r="C14" s="462" t="s">
        <v>7668</v>
      </c>
      <c r="E14" s="462">
        <v>12</v>
      </c>
      <c r="F14" s="462" t="s">
        <v>7773</v>
      </c>
    </row>
    <row r="15" spans="2:18">
      <c r="B15" s="462">
        <v>13</v>
      </c>
      <c r="C15" s="462" t="s">
        <v>7669</v>
      </c>
      <c r="E15" s="462">
        <v>13</v>
      </c>
      <c r="F15" s="462" t="s">
        <v>7774</v>
      </c>
      <c r="N15" s="462" t="str">
        <f ca="1">INDEX(Таблиця166[СоДержимое бочки 2к10],MATCH(RANDBETWEEN(1,10)+RANDBETWEEN(1,10),Таблиця166[2d10],0),1)</f>
        <v>Овёс</v>
      </c>
      <c r="P15" s="462" t="str">
        <f ca="1">INDEX(Таблиця167[СоДержимое ящика 2к20],MATCH(RANDBETWEEN(1,20)+RANDBETWEEN(1,20),Таблиця167[2d20],0),1)</f>
        <v>Куски соли</v>
      </c>
    </row>
    <row r="16" spans="2:18">
      <c r="B16" s="462">
        <v>14</v>
      </c>
      <c r="C16" s="462" t="s">
        <v>7670</v>
      </c>
      <c r="E16" s="462">
        <v>14</v>
      </c>
      <c r="F16" s="462" t="s">
        <v>7775</v>
      </c>
      <c r="M16" s="462" t="s">
        <v>11701</v>
      </c>
      <c r="N16" s="462" t="s">
        <v>9268</v>
      </c>
      <c r="O16" s="462" t="s">
        <v>11702</v>
      </c>
      <c r="P16" s="462" t="s">
        <v>9269</v>
      </c>
      <c r="Q16" s="462" t="s">
        <v>9269</v>
      </c>
      <c r="R16" s="462" t="s">
        <v>1215</v>
      </c>
    </row>
    <row r="17" spans="2:18">
      <c r="B17" s="462">
        <v>15</v>
      </c>
      <c r="C17" s="462" t="s">
        <v>7671</v>
      </c>
      <c r="E17" s="462">
        <v>15</v>
      </c>
      <c r="F17" s="462" t="s">
        <v>7776</v>
      </c>
      <c r="M17" s="462">
        <v>2</v>
      </c>
      <c r="N17" s="462" t="s">
        <v>7822</v>
      </c>
      <c r="O17" s="462">
        <v>2</v>
      </c>
      <c r="P17" s="462" t="s">
        <v>7839</v>
      </c>
      <c r="Q17" s="462">
        <v>2</v>
      </c>
      <c r="R17" s="462" t="s">
        <v>7877</v>
      </c>
    </row>
    <row r="18" spans="2:18">
      <c r="B18" s="462">
        <v>16</v>
      </c>
      <c r="C18" s="462" t="s">
        <v>7672</v>
      </c>
      <c r="E18" s="462">
        <v>16</v>
      </c>
      <c r="F18" s="462" t="s">
        <v>7777</v>
      </c>
      <c r="M18" s="462">
        <v>3</v>
      </c>
      <c r="N18" s="462" t="s">
        <v>7823</v>
      </c>
      <c r="O18" s="462">
        <v>3</v>
      </c>
      <c r="P18" s="462" t="s">
        <v>7840</v>
      </c>
      <c r="Q18" s="462">
        <v>3</v>
      </c>
      <c r="R18" s="462" t="s">
        <v>7878</v>
      </c>
    </row>
    <row r="19" spans="2:18">
      <c r="B19" s="462">
        <v>17</v>
      </c>
      <c r="C19" s="462" t="s">
        <v>7673</v>
      </c>
      <c r="E19" s="462">
        <v>17</v>
      </c>
      <c r="F19" s="462" t="s">
        <v>7778</v>
      </c>
      <c r="M19" s="462">
        <v>4</v>
      </c>
      <c r="N19" s="462" t="s">
        <v>7824</v>
      </c>
      <c r="O19" s="462">
        <v>4</v>
      </c>
      <c r="P19" s="462" t="s">
        <v>7841</v>
      </c>
      <c r="Q19" s="462">
        <v>4</v>
      </c>
      <c r="R19" s="462" t="s">
        <v>7879</v>
      </c>
    </row>
    <row r="20" spans="2:18">
      <c r="B20" s="462">
        <v>18</v>
      </c>
      <c r="C20" s="462" t="s">
        <v>7674</v>
      </c>
      <c r="E20" s="462">
        <v>18</v>
      </c>
      <c r="F20" s="462" t="s">
        <v>7779</v>
      </c>
      <c r="M20" s="462">
        <v>5</v>
      </c>
      <c r="N20" s="462" t="s">
        <v>7825</v>
      </c>
      <c r="O20" s="462">
        <v>5</v>
      </c>
      <c r="P20" s="462" t="s">
        <v>7842</v>
      </c>
      <c r="Q20" s="462">
        <v>5</v>
      </c>
      <c r="R20" s="462" t="s">
        <v>7880</v>
      </c>
    </row>
    <row r="21" spans="2:18">
      <c r="B21" s="462">
        <v>19</v>
      </c>
      <c r="C21" s="462" t="s">
        <v>7675</v>
      </c>
      <c r="E21" s="462">
        <v>19</v>
      </c>
      <c r="F21" s="462" t="s">
        <v>7780</v>
      </c>
      <c r="M21" s="462">
        <v>6</v>
      </c>
      <c r="N21" s="462" t="s">
        <v>7826</v>
      </c>
      <c r="O21" s="462">
        <v>6</v>
      </c>
      <c r="P21" s="462" t="s">
        <v>7843</v>
      </c>
      <c r="Q21" s="462">
        <v>6</v>
      </c>
      <c r="R21" s="462" t="s">
        <v>7881</v>
      </c>
    </row>
    <row r="22" spans="2:18">
      <c r="B22" s="462">
        <v>20</v>
      </c>
      <c r="C22" s="462" t="s">
        <v>7676</v>
      </c>
      <c r="E22" s="462">
        <v>20</v>
      </c>
      <c r="F22" s="462" t="s">
        <v>7781</v>
      </c>
      <c r="M22" s="462">
        <v>7</v>
      </c>
      <c r="N22" s="462" t="s">
        <v>7827</v>
      </c>
      <c r="O22" s="462">
        <v>7</v>
      </c>
      <c r="P22" s="462" t="s">
        <v>7844</v>
      </c>
      <c r="Q22" s="462">
        <v>7</v>
      </c>
      <c r="R22" s="462" t="s">
        <v>7882</v>
      </c>
    </row>
    <row r="23" spans="2:18">
      <c r="B23" s="462">
        <v>21</v>
      </c>
      <c r="C23" s="462" t="s">
        <v>7677</v>
      </c>
      <c r="E23" s="462">
        <v>21</v>
      </c>
      <c r="F23" s="462" t="s">
        <v>7782</v>
      </c>
      <c r="M23" s="462">
        <v>8</v>
      </c>
      <c r="N23" s="462" t="s">
        <v>7828</v>
      </c>
      <c r="O23" s="462">
        <v>8</v>
      </c>
      <c r="P23" s="462" t="s">
        <v>7845</v>
      </c>
      <c r="Q23" s="462">
        <v>8</v>
      </c>
      <c r="R23" s="462" t="s">
        <v>7883</v>
      </c>
    </row>
    <row r="24" spans="2:18">
      <c r="B24" s="462">
        <v>22</v>
      </c>
      <c r="C24" s="462" t="s">
        <v>7678</v>
      </c>
      <c r="E24" s="462">
        <v>22</v>
      </c>
      <c r="F24" s="462" t="s">
        <v>7679</v>
      </c>
      <c r="M24" s="462">
        <v>9</v>
      </c>
      <c r="N24" s="462" t="s">
        <v>7829</v>
      </c>
      <c r="O24" s="462">
        <v>9</v>
      </c>
      <c r="P24" s="462" t="s">
        <v>7846</v>
      </c>
      <c r="Q24" s="462">
        <v>9</v>
      </c>
      <c r="R24" s="462" t="s">
        <v>7884</v>
      </c>
    </row>
    <row r="25" spans="2:18">
      <c r="B25" s="462">
        <v>23</v>
      </c>
      <c r="C25" s="462" t="s">
        <v>7679</v>
      </c>
      <c r="E25" s="462">
        <v>23</v>
      </c>
      <c r="F25" s="462" t="s">
        <v>7783</v>
      </c>
      <c r="M25" s="462">
        <v>10</v>
      </c>
      <c r="N25" s="462" t="s">
        <v>7830</v>
      </c>
      <c r="O25" s="462">
        <v>10</v>
      </c>
      <c r="P25" s="462" t="s">
        <v>7847</v>
      </c>
      <c r="Q25" s="462">
        <v>10</v>
      </c>
      <c r="R25" s="462" t="s">
        <v>7885</v>
      </c>
    </row>
    <row r="26" spans="2:18">
      <c r="B26" s="462">
        <v>24</v>
      </c>
      <c r="C26" s="462" t="s">
        <v>7680</v>
      </c>
      <c r="E26" s="462">
        <v>24</v>
      </c>
      <c r="F26" s="462" t="s">
        <v>7784</v>
      </c>
      <c r="M26" s="462">
        <v>11</v>
      </c>
      <c r="N26" s="462" t="s">
        <v>7831</v>
      </c>
      <c r="O26" s="462">
        <v>11</v>
      </c>
      <c r="P26" s="462" t="s">
        <v>7848</v>
      </c>
      <c r="Q26" s="462">
        <v>11</v>
      </c>
      <c r="R26" s="462" t="s">
        <v>7886</v>
      </c>
    </row>
    <row r="27" spans="2:18">
      <c r="B27" s="462">
        <v>25</v>
      </c>
      <c r="C27" s="462" t="s">
        <v>7681</v>
      </c>
      <c r="E27" s="462">
        <v>25</v>
      </c>
      <c r="F27" s="462" t="s">
        <v>7785</v>
      </c>
      <c r="M27" s="462">
        <v>12</v>
      </c>
      <c r="N27" s="462" t="s">
        <v>7826</v>
      </c>
      <c r="O27" s="462">
        <v>12</v>
      </c>
      <c r="P27" s="462" t="s">
        <v>7849</v>
      </c>
      <c r="Q27" s="462">
        <v>12</v>
      </c>
      <c r="R27" s="462" t="s">
        <v>7887</v>
      </c>
    </row>
    <row r="28" spans="2:18">
      <c r="B28" s="462">
        <v>26</v>
      </c>
      <c r="C28" s="462" t="s">
        <v>7682</v>
      </c>
      <c r="E28" s="462">
        <v>26</v>
      </c>
      <c r="F28" s="462" t="s">
        <v>7786</v>
      </c>
      <c r="M28" s="462">
        <v>13</v>
      </c>
      <c r="N28" s="462" t="s">
        <v>7832</v>
      </c>
      <c r="O28" s="462">
        <v>13</v>
      </c>
      <c r="P28" s="462" t="s">
        <v>7850</v>
      </c>
      <c r="Q28" s="462">
        <v>13</v>
      </c>
      <c r="R28" s="462" t="s">
        <v>7888</v>
      </c>
    </row>
    <row r="29" spans="2:18">
      <c r="B29" s="462">
        <v>27</v>
      </c>
      <c r="C29" s="462" t="s">
        <v>7683</v>
      </c>
      <c r="E29" s="462">
        <v>27</v>
      </c>
      <c r="F29" s="462" t="s">
        <v>7787</v>
      </c>
      <c r="M29" s="462">
        <v>14</v>
      </c>
      <c r="N29" s="462" t="s">
        <v>7827</v>
      </c>
      <c r="O29" s="462">
        <v>14</v>
      </c>
      <c r="P29" s="462" t="s">
        <v>7851</v>
      </c>
      <c r="Q29" s="462">
        <v>14</v>
      </c>
      <c r="R29" s="462" t="s">
        <v>7889</v>
      </c>
    </row>
    <row r="30" spans="2:18">
      <c r="B30" s="462">
        <v>28</v>
      </c>
      <c r="C30" s="462" t="s">
        <v>7684</v>
      </c>
      <c r="E30" s="462">
        <v>28</v>
      </c>
      <c r="F30" s="462" t="s">
        <v>7788</v>
      </c>
      <c r="M30" s="462">
        <v>15</v>
      </c>
      <c r="N30" s="462" t="s">
        <v>7833</v>
      </c>
      <c r="O30" s="462">
        <v>15</v>
      </c>
      <c r="P30" s="462" t="s">
        <v>7852</v>
      </c>
      <c r="Q30" s="462">
        <v>15</v>
      </c>
      <c r="R30" s="462" t="s">
        <v>7831</v>
      </c>
    </row>
    <row r="31" spans="2:18">
      <c r="B31" s="462">
        <v>29</v>
      </c>
      <c r="C31" s="462" t="s">
        <v>7685</v>
      </c>
      <c r="E31" s="462">
        <v>29</v>
      </c>
      <c r="F31" s="462" t="s">
        <v>7789</v>
      </c>
      <c r="M31" s="462">
        <v>16</v>
      </c>
      <c r="N31" s="462" t="s">
        <v>7834</v>
      </c>
      <c r="O31" s="462">
        <v>16</v>
      </c>
      <c r="P31" s="462" t="s">
        <v>7853</v>
      </c>
      <c r="Q31" s="462">
        <v>16</v>
      </c>
      <c r="R31" s="462" t="s">
        <v>7890</v>
      </c>
    </row>
    <row r="32" spans="2:18">
      <c r="B32" s="462">
        <v>30</v>
      </c>
      <c r="C32" s="462" t="s">
        <v>7686</v>
      </c>
      <c r="E32" s="462">
        <v>30</v>
      </c>
      <c r="F32" s="462" t="s">
        <v>7790</v>
      </c>
      <c r="M32" s="462">
        <v>17</v>
      </c>
      <c r="N32" s="462" t="s">
        <v>7835</v>
      </c>
      <c r="O32" s="462">
        <v>17</v>
      </c>
      <c r="P32" s="462" t="s">
        <v>7854</v>
      </c>
      <c r="Q32" s="462">
        <v>17</v>
      </c>
      <c r="R32" s="462" t="s">
        <v>7891</v>
      </c>
    </row>
    <row r="33" spans="2:18">
      <c r="B33" s="462">
        <v>31</v>
      </c>
      <c r="C33" s="462" t="s">
        <v>7687</v>
      </c>
      <c r="E33" s="462">
        <v>31</v>
      </c>
      <c r="F33" s="462" t="s">
        <v>7791</v>
      </c>
      <c r="M33" s="462">
        <v>18</v>
      </c>
      <c r="N33" s="462" t="s">
        <v>7836</v>
      </c>
      <c r="O33" s="462">
        <v>18</v>
      </c>
      <c r="P33" s="462" t="s">
        <v>7855</v>
      </c>
      <c r="Q33" s="462">
        <v>18</v>
      </c>
      <c r="R33" s="462" t="s">
        <v>7892</v>
      </c>
    </row>
    <row r="34" spans="2:18">
      <c r="B34" s="462">
        <v>32</v>
      </c>
      <c r="C34" s="462" t="s">
        <v>7688</v>
      </c>
      <c r="E34" s="462">
        <v>32</v>
      </c>
      <c r="F34" s="462" t="s">
        <v>7792</v>
      </c>
      <c r="M34" s="462">
        <v>19</v>
      </c>
      <c r="N34" s="462" t="s">
        <v>7837</v>
      </c>
      <c r="O34" s="462">
        <v>19</v>
      </c>
      <c r="P34" s="462" t="s">
        <v>7856</v>
      </c>
      <c r="Q34" s="462">
        <v>19</v>
      </c>
      <c r="R34" s="462" t="s">
        <v>7893</v>
      </c>
    </row>
    <row r="35" spans="2:18">
      <c r="B35" s="462">
        <v>33</v>
      </c>
      <c r="C35" s="462" t="s">
        <v>7689</v>
      </c>
      <c r="E35" s="462">
        <v>33</v>
      </c>
      <c r="F35" s="462" t="s">
        <v>7793</v>
      </c>
      <c r="M35" s="462">
        <v>20</v>
      </c>
      <c r="N35" s="462" t="s">
        <v>7838</v>
      </c>
      <c r="O35" s="462">
        <v>20</v>
      </c>
      <c r="P35" s="462" t="s">
        <v>7857</v>
      </c>
      <c r="Q35" s="462">
        <v>20</v>
      </c>
      <c r="R35" s="462" t="s">
        <v>7894</v>
      </c>
    </row>
    <row r="36" spans="2:18">
      <c r="B36" s="462">
        <v>34</v>
      </c>
      <c r="C36" s="462" t="s">
        <v>7690</v>
      </c>
      <c r="E36" s="462">
        <v>34</v>
      </c>
      <c r="F36" s="462" t="s">
        <v>7794</v>
      </c>
      <c r="O36" s="462">
        <v>21</v>
      </c>
      <c r="P36" s="462" t="s">
        <v>7858</v>
      </c>
      <c r="Q36" s="462">
        <v>21</v>
      </c>
      <c r="R36" s="462" t="s">
        <v>7895</v>
      </c>
    </row>
    <row r="37" spans="2:18">
      <c r="B37" s="462">
        <v>35</v>
      </c>
      <c r="C37" s="462" t="s">
        <v>7691</v>
      </c>
      <c r="E37" s="462">
        <v>35</v>
      </c>
      <c r="F37" s="462" t="s">
        <v>7795</v>
      </c>
      <c r="O37" s="462">
        <v>22</v>
      </c>
      <c r="P37" s="462" t="s">
        <v>7859</v>
      </c>
      <c r="Q37" s="462">
        <v>22</v>
      </c>
      <c r="R37" s="462" t="s">
        <v>7896</v>
      </c>
    </row>
    <row r="38" spans="2:18">
      <c r="B38" s="462">
        <v>36</v>
      </c>
      <c r="C38" s="462" t="s">
        <v>7692</v>
      </c>
      <c r="E38" s="462">
        <v>36</v>
      </c>
      <c r="F38" s="462" t="s">
        <v>7796</v>
      </c>
      <c r="O38" s="462">
        <v>23</v>
      </c>
      <c r="P38" s="462" t="s">
        <v>7860</v>
      </c>
      <c r="Q38" s="462">
        <v>23</v>
      </c>
      <c r="R38" s="462" t="s">
        <v>7897</v>
      </c>
    </row>
    <row r="39" spans="2:18">
      <c r="B39" s="462">
        <v>37</v>
      </c>
      <c r="C39" s="462" t="s">
        <v>7693</v>
      </c>
      <c r="E39" s="462">
        <v>37</v>
      </c>
      <c r="F39" s="462" t="s">
        <v>7797</v>
      </c>
      <c r="O39" s="462">
        <v>24</v>
      </c>
      <c r="P39" s="462" t="s">
        <v>7861</v>
      </c>
      <c r="Q39" s="462">
        <v>24</v>
      </c>
      <c r="R39" s="462" t="s">
        <v>7898</v>
      </c>
    </row>
    <row r="40" spans="2:18">
      <c r="B40" s="462">
        <v>38</v>
      </c>
      <c r="C40" s="462" t="s">
        <v>7694</v>
      </c>
      <c r="E40" s="462">
        <v>38</v>
      </c>
      <c r="F40" s="462" t="s">
        <v>7692</v>
      </c>
      <c r="O40" s="462">
        <v>25</v>
      </c>
      <c r="P40" s="462" t="s">
        <v>7862</v>
      </c>
      <c r="Q40" s="462">
        <v>25</v>
      </c>
      <c r="R40" s="462" t="s">
        <v>7899</v>
      </c>
    </row>
    <row r="41" spans="2:18">
      <c r="B41" s="462">
        <v>39</v>
      </c>
      <c r="C41" s="462" t="s">
        <v>7695</v>
      </c>
      <c r="E41" s="462">
        <v>39</v>
      </c>
      <c r="F41" s="462" t="s">
        <v>7798</v>
      </c>
      <c r="O41" s="462">
        <v>26</v>
      </c>
      <c r="P41" s="462" t="s">
        <v>7836</v>
      </c>
      <c r="Q41" s="462">
        <v>26</v>
      </c>
      <c r="R41" s="462" t="s">
        <v>7900</v>
      </c>
    </row>
    <row r="42" spans="2:18">
      <c r="B42" s="462">
        <v>40</v>
      </c>
      <c r="C42" s="462" t="s">
        <v>7696</v>
      </c>
      <c r="E42" s="462">
        <v>40</v>
      </c>
      <c r="F42" s="462" t="s">
        <v>7799</v>
      </c>
      <c r="O42" s="462">
        <v>27</v>
      </c>
      <c r="P42" s="462" t="s">
        <v>7863</v>
      </c>
      <c r="Q42" s="462">
        <v>27</v>
      </c>
      <c r="R42" s="462" t="s">
        <v>7901</v>
      </c>
    </row>
    <row r="43" spans="2:18">
      <c r="B43" s="462">
        <v>41</v>
      </c>
      <c r="C43" s="462" t="s">
        <v>7697</v>
      </c>
      <c r="E43" s="462">
        <v>41</v>
      </c>
      <c r="F43" s="462" t="s">
        <v>7800</v>
      </c>
      <c r="O43" s="462">
        <v>28</v>
      </c>
      <c r="P43" s="462" t="s">
        <v>7864</v>
      </c>
      <c r="Q43" s="462">
        <v>28</v>
      </c>
      <c r="R43" s="462" t="s">
        <v>7902</v>
      </c>
    </row>
    <row r="44" spans="2:18">
      <c r="B44" s="462">
        <v>42</v>
      </c>
      <c r="C44" s="462" t="s">
        <v>7698</v>
      </c>
      <c r="E44" s="462">
        <v>42</v>
      </c>
      <c r="F44" s="462" t="s">
        <v>7801</v>
      </c>
      <c r="O44" s="462">
        <v>29</v>
      </c>
      <c r="P44" s="462" t="s">
        <v>7865</v>
      </c>
      <c r="Q44" s="462">
        <v>29</v>
      </c>
      <c r="R44" s="462" t="s">
        <v>7903</v>
      </c>
    </row>
    <row r="45" spans="2:18">
      <c r="B45" s="462">
        <v>43</v>
      </c>
      <c r="C45" s="462" t="s">
        <v>7699</v>
      </c>
      <c r="E45" s="462">
        <v>43</v>
      </c>
      <c r="F45" s="462" t="s">
        <v>7802</v>
      </c>
      <c r="O45" s="462">
        <v>30</v>
      </c>
      <c r="P45" s="462" t="s">
        <v>7866</v>
      </c>
      <c r="Q45" s="462">
        <v>30</v>
      </c>
      <c r="R45" s="462" t="s">
        <v>7904</v>
      </c>
    </row>
    <row r="46" spans="2:18">
      <c r="B46" s="462">
        <v>44</v>
      </c>
      <c r="C46" s="462" t="s">
        <v>7700</v>
      </c>
      <c r="E46" s="462">
        <v>44</v>
      </c>
      <c r="F46" s="462" t="s">
        <v>7803</v>
      </c>
      <c r="O46" s="462">
        <v>31</v>
      </c>
      <c r="P46" s="462" t="s">
        <v>7867</v>
      </c>
      <c r="Q46" s="462">
        <v>31</v>
      </c>
      <c r="R46" s="462" t="s">
        <v>7905</v>
      </c>
    </row>
    <row r="47" spans="2:18">
      <c r="B47" s="462">
        <v>45</v>
      </c>
      <c r="C47" s="462" t="s">
        <v>7701</v>
      </c>
      <c r="E47" s="462">
        <v>45</v>
      </c>
      <c r="F47" s="462" t="s">
        <v>7804</v>
      </c>
      <c r="O47" s="462">
        <v>32</v>
      </c>
      <c r="P47" s="462" t="s">
        <v>7868</v>
      </c>
      <c r="Q47" s="462">
        <v>32</v>
      </c>
      <c r="R47" s="462" t="s">
        <v>7906</v>
      </c>
    </row>
    <row r="48" spans="2:18">
      <c r="B48" s="462">
        <v>46</v>
      </c>
      <c r="C48" s="462" t="s">
        <v>7702</v>
      </c>
      <c r="E48" s="462">
        <v>46</v>
      </c>
      <c r="F48" s="462" t="s">
        <v>7805</v>
      </c>
      <c r="O48" s="462">
        <v>33</v>
      </c>
      <c r="P48" s="462" t="s">
        <v>7869</v>
      </c>
      <c r="Q48" s="462">
        <v>33</v>
      </c>
      <c r="R48" s="462" t="s">
        <v>7907</v>
      </c>
    </row>
    <row r="49" spans="2:18">
      <c r="B49" s="462">
        <v>47</v>
      </c>
      <c r="C49" s="462" t="s">
        <v>7703</v>
      </c>
      <c r="E49" s="462">
        <v>47</v>
      </c>
      <c r="F49" s="462" t="s">
        <v>7806</v>
      </c>
      <c r="O49" s="462">
        <v>34</v>
      </c>
      <c r="P49" s="462" t="s">
        <v>7870</v>
      </c>
      <c r="Q49" s="462">
        <v>34</v>
      </c>
      <c r="R49" s="462" t="s">
        <v>7908</v>
      </c>
    </row>
    <row r="50" spans="2:18">
      <c r="B50" s="462">
        <v>48</v>
      </c>
      <c r="C50" s="462" t="s">
        <v>7704</v>
      </c>
      <c r="E50" s="462">
        <v>48</v>
      </c>
      <c r="F50" s="462" t="s">
        <v>7807</v>
      </c>
      <c r="O50" s="462">
        <v>35</v>
      </c>
      <c r="P50" s="462" t="s">
        <v>7871</v>
      </c>
      <c r="Q50" s="462">
        <v>35</v>
      </c>
      <c r="R50" s="462" t="s">
        <v>7909</v>
      </c>
    </row>
    <row r="51" spans="2:18">
      <c r="B51" s="462">
        <v>49</v>
      </c>
      <c r="C51" s="462" t="s">
        <v>7705</v>
      </c>
      <c r="E51" s="462">
        <v>49</v>
      </c>
      <c r="F51" s="462" t="s">
        <v>7808</v>
      </c>
      <c r="O51" s="462">
        <v>36</v>
      </c>
      <c r="P51" s="462" t="s">
        <v>7872</v>
      </c>
      <c r="Q51" s="462">
        <v>36</v>
      </c>
      <c r="R51" s="462" t="s">
        <v>7910</v>
      </c>
    </row>
    <row r="52" spans="2:18">
      <c r="B52" s="462">
        <v>50</v>
      </c>
      <c r="C52" s="462" t="s">
        <v>7706</v>
      </c>
      <c r="E52" s="462">
        <v>50</v>
      </c>
      <c r="F52" s="462" t="s">
        <v>7809</v>
      </c>
      <c r="O52" s="462">
        <v>37</v>
      </c>
      <c r="P52" s="462" t="s">
        <v>7873</v>
      </c>
      <c r="Q52" s="462">
        <v>37</v>
      </c>
      <c r="R52" s="462" t="s">
        <v>7911</v>
      </c>
    </row>
    <row r="53" spans="2:18">
      <c r="B53" s="462">
        <v>51</v>
      </c>
      <c r="C53" s="462" t="s">
        <v>7707</v>
      </c>
      <c r="E53" s="462">
        <v>51</v>
      </c>
      <c r="F53" s="462" t="s">
        <v>7810</v>
      </c>
      <c r="O53" s="462">
        <v>38</v>
      </c>
      <c r="P53" s="462" t="s">
        <v>7874</v>
      </c>
      <c r="Q53" s="462">
        <v>38</v>
      </c>
      <c r="R53" s="462" t="s">
        <v>7912</v>
      </c>
    </row>
    <row r="54" spans="2:18">
      <c r="B54" s="462">
        <v>52</v>
      </c>
      <c r="C54" s="462" t="s">
        <v>7708</v>
      </c>
      <c r="E54" s="462">
        <v>52</v>
      </c>
      <c r="F54" s="462" t="s">
        <v>7811</v>
      </c>
      <c r="O54" s="462">
        <v>39</v>
      </c>
      <c r="P54" s="462" t="s">
        <v>7875</v>
      </c>
      <c r="Q54" s="462">
        <v>39</v>
      </c>
      <c r="R54" s="462" t="s">
        <v>7913</v>
      </c>
    </row>
    <row r="55" spans="2:18">
      <c r="B55" s="462">
        <v>53</v>
      </c>
      <c r="C55" s="462" t="s">
        <v>7709</v>
      </c>
      <c r="E55" s="462">
        <v>53</v>
      </c>
      <c r="F55" s="462" t="s">
        <v>7812</v>
      </c>
      <c r="O55" s="462">
        <v>40</v>
      </c>
      <c r="P55" s="462" t="s">
        <v>7876</v>
      </c>
      <c r="Q55" s="462">
        <v>40</v>
      </c>
      <c r="R55" s="462" t="s">
        <v>7914</v>
      </c>
    </row>
    <row r="56" spans="2:18">
      <c r="B56" s="462">
        <v>54</v>
      </c>
      <c r="C56" s="462" t="s">
        <v>7710</v>
      </c>
      <c r="E56" s="462">
        <v>54</v>
      </c>
      <c r="F56" s="462" t="s">
        <v>7813</v>
      </c>
    </row>
    <row r="57" spans="2:18">
      <c r="B57" s="462">
        <v>55</v>
      </c>
      <c r="C57" s="462" t="s">
        <v>7711</v>
      </c>
      <c r="E57" s="462">
        <v>55</v>
      </c>
      <c r="F57" s="462" t="s">
        <v>7814</v>
      </c>
    </row>
    <row r="58" spans="2:18">
      <c r="B58" s="462">
        <v>56</v>
      </c>
      <c r="C58" s="462" t="s">
        <v>7712</v>
      </c>
      <c r="E58" s="462">
        <v>56</v>
      </c>
      <c r="F58" s="462" t="s">
        <v>7815</v>
      </c>
    </row>
    <row r="59" spans="2:18">
      <c r="B59" s="462">
        <v>57</v>
      </c>
      <c r="C59" s="462" t="s">
        <v>7713</v>
      </c>
      <c r="E59" s="462">
        <v>57</v>
      </c>
      <c r="F59" s="462" t="s">
        <v>7816</v>
      </c>
    </row>
    <row r="60" spans="2:18">
      <c r="B60" s="462">
        <v>58</v>
      </c>
      <c r="C60" s="462" t="s">
        <v>7714</v>
      </c>
      <c r="E60" s="462">
        <v>58</v>
      </c>
      <c r="F60" s="462" t="s">
        <v>7817</v>
      </c>
    </row>
    <row r="61" spans="2:18">
      <c r="B61" s="462">
        <v>59</v>
      </c>
      <c r="C61" s="462" t="s">
        <v>7715</v>
      </c>
      <c r="E61" s="462">
        <v>59</v>
      </c>
      <c r="F61" s="462" t="s">
        <v>7818</v>
      </c>
    </row>
    <row r="62" spans="2:18">
      <c r="B62" s="462">
        <v>60</v>
      </c>
      <c r="C62" s="462" t="s">
        <v>7716</v>
      </c>
      <c r="E62" s="462">
        <v>60</v>
      </c>
    </row>
    <row r="63" spans="2:18">
      <c r="B63" s="462">
        <v>61</v>
      </c>
      <c r="C63" s="462" t="s">
        <v>7717</v>
      </c>
      <c r="E63" s="462">
        <v>61</v>
      </c>
    </row>
    <row r="64" spans="2:18">
      <c r="B64" s="462">
        <v>62</v>
      </c>
      <c r="C64" s="462" t="s">
        <v>7718</v>
      </c>
      <c r="E64" s="462">
        <v>62</v>
      </c>
    </row>
    <row r="65" spans="2:5">
      <c r="B65" s="462">
        <v>63</v>
      </c>
      <c r="C65" s="462" t="s">
        <v>7719</v>
      </c>
      <c r="E65" s="462">
        <v>63</v>
      </c>
    </row>
    <row r="66" spans="2:5">
      <c r="B66" s="462">
        <v>64</v>
      </c>
      <c r="C66" s="462" t="s">
        <v>7720</v>
      </c>
      <c r="E66" s="462">
        <v>64</v>
      </c>
    </row>
    <row r="67" spans="2:5">
      <c r="B67" s="462">
        <v>65</v>
      </c>
      <c r="C67" s="462" t="s">
        <v>7721</v>
      </c>
      <c r="E67" s="462">
        <v>65</v>
      </c>
    </row>
    <row r="68" spans="2:5">
      <c r="B68" s="462">
        <v>66</v>
      </c>
      <c r="C68" s="462" t="s">
        <v>7722</v>
      </c>
      <c r="E68" s="462">
        <v>66</v>
      </c>
    </row>
    <row r="69" spans="2:5">
      <c r="B69" s="462">
        <v>67</v>
      </c>
      <c r="C69" s="462" t="s">
        <v>7723</v>
      </c>
      <c r="E69" s="462">
        <v>67</v>
      </c>
    </row>
    <row r="70" spans="2:5">
      <c r="B70" s="462">
        <v>68</v>
      </c>
      <c r="C70" s="462" t="s">
        <v>7724</v>
      </c>
      <c r="E70" s="462">
        <v>68</v>
      </c>
    </row>
    <row r="71" spans="2:5">
      <c r="B71" s="462">
        <v>69</v>
      </c>
      <c r="C71" s="462" t="s">
        <v>7725</v>
      </c>
      <c r="E71" s="462">
        <v>69</v>
      </c>
    </row>
    <row r="72" spans="2:5">
      <c r="B72" s="462">
        <v>70</v>
      </c>
      <c r="C72" s="462" t="s">
        <v>7726</v>
      </c>
      <c r="E72" s="462">
        <v>70</v>
      </c>
    </row>
    <row r="73" spans="2:5">
      <c r="B73" s="462">
        <v>71</v>
      </c>
      <c r="C73" s="462" t="s">
        <v>7727</v>
      </c>
      <c r="E73" s="462">
        <v>71</v>
      </c>
    </row>
    <row r="74" spans="2:5">
      <c r="B74" s="462">
        <v>72</v>
      </c>
      <c r="C74" s="462" t="s">
        <v>7728</v>
      </c>
      <c r="E74" s="462">
        <v>72</v>
      </c>
    </row>
    <row r="75" spans="2:5">
      <c r="B75" s="462">
        <v>73</v>
      </c>
      <c r="C75" s="462" t="s">
        <v>7729</v>
      </c>
      <c r="E75" s="462">
        <v>73</v>
      </c>
    </row>
    <row r="76" spans="2:5">
      <c r="B76" s="462">
        <v>74</v>
      </c>
      <c r="C76" s="462" t="s">
        <v>7730</v>
      </c>
      <c r="E76" s="462">
        <v>74</v>
      </c>
    </row>
    <row r="77" spans="2:5">
      <c r="B77" s="462">
        <v>75</v>
      </c>
      <c r="C77" s="462" t="s">
        <v>7731</v>
      </c>
      <c r="E77" s="462">
        <v>75</v>
      </c>
    </row>
    <row r="78" spans="2:5">
      <c r="B78" s="462">
        <v>76</v>
      </c>
      <c r="C78" s="462" t="s">
        <v>7732</v>
      </c>
      <c r="E78" s="462">
        <v>76</v>
      </c>
    </row>
    <row r="79" spans="2:5">
      <c r="B79" s="462">
        <v>77</v>
      </c>
      <c r="C79" s="462" t="s">
        <v>7733</v>
      </c>
      <c r="E79" s="462">
        <v>77</v>
      </c>
    </row>
    <row r="80" spans="2:5">
      <c r="B80" s="462">
        <v>78</v>
      </c>
      <c r="C80" s="462" t="s">
        <v>7734</v>
      </c>
      <c r="E80" s="462">
        <v>78</v>
      </c>
    </row>
    <row r="81" spans="2:5">
      <c r="B81" s="462">
        <v>79</v>
      </c>
      <c r="C81" s="462" t="s">
        <v>7735</v>
      </c>
      <c r="E81" s="462">
        <v>79</v>
      </c>
    </row>
    <row r="82" spans="2:5">
      <c r="B82" s="462">
        <v>80</v>
      </c>
      <c r="C82" s="462" t="s">
        <v>7736</v>
      </c>
      <c r="E82" s="462">
        <v>80</v>
      </c>
    </row>
    <row r="83" spans="2:5">
      <c r="B83" s="462">
        <v>81</v>
      </c>
      <c r="C83" s="462" t="s">
        <v>7737</v>
      </c>
      <c r="E83" s="462">
        <v>81</v>
      </c>
    </row>
    <row r="84" spans="2:5">
      <c r="B84" s="462">
        <v>82</v>
      </c>
      <c r="C84" s="462" t="s">
        <v>7738</v>
      </c>
      <c r="E84" s="462">
        <v>82</v>
      </c>
    </row>
    <row r="85" spans="2:5">
      <c r="B85" s="462">
        <v>83</v>
      </c>
      <c r="C85" s="462" t="s">
        <v>7739</v>
      </c>
      <c r="E85" s="462">
        <v>83</v>
      </c>
    </row>
    <row r="86" spans="2:5">
      <c r="B86" s="462">
        <v>84</v>
      </c>
      <c r="C86" s="462" t="s">
        <v>7740</v>
      </c>
      <c r="E86" s="462">
        <v>84</v>
      </c>
    </row>
    <row r="87" spans="2:5">
      <c r="B87" s="462">
        <v>85</v>
      </c>
      <c r="C87" s="462" t="s">
        <v>7741</v>
      </c>
      <c r="E87" s="462">
        <v>85</v>
      </c>
    </row>
    <row r="88" spans="2:5">
      <c r="B88" s="462">
        <v>86</v>
      </c>
      <c r="C88" s="462" t="s">
        <v>7742</v>
      </c>
      <c r="E88" s="462">
        <v>86</v>
      </c>
    </row>
    <row r="89" spans="2:5">
      <c r="B89" s="462">
        <v>87</v>
      </c>
      <c r="C89" s="462" t="s">
        <v>7743</v>
      </c>
      <c r="E89" s="462">
        <v>87</v>
      </c>
    </row>
    <row r="90" spans="2:5">
      <c r="B90" s="462">
        <v>88</v>
      </c>
      <c r="C90" s="462" t="s">
        <v>7744</v>
      </c>
      <c r="E90" s="462">
        <v>88</v>
      </c>
    </row>
    <row r="91" spans="2:5">
      <c r="B91" s="462">
        <v>89</v>
      </c>
      <c r="C91" s="462" t="s">
        <v>7745</v>
      </c>
      <c r="E91" s="462">
        <v>89</v>
      </c>
    </row>
    <row r="92" spans="2:5">
      <c r="B92" s="462">
        <v>90</v>
      </c>
      <c r="C92" s="462" t="s">
        <v>7746</v>
      </c>
      <c r="E92" s="462">
        <v>90</v>
      </c>
    </row>
    <row r="93" spans="2:5">
      <c r="B93" s="462">
        <v>91</v>
      </c>
      <c r="C93" s="462" t="s">
        <v>7747</v>
      </c>
      <c r="E93" s="462">
        <v>91</v>
      </c>
    </row>
    <row r="94" spans="2:5">
      <c r="B94" s="462">
        <v>92</v>
      </c>
      <c r="C94" s="462" t="s">
        <v>7748</v>
      </c>
      <c r="E94" s="462">
        <v>92</v>
      </c>
    </row>
    <row r="95" spans="2:5">
      <c r="B95" s="462">
        <v>93</v>
      </c>
      <c r="C95" s="462" t="s">
        <v>7749</v>
      </c>
      <c r="E95" s="462">
        <v>93</v>
      </c>
    </row>
    <row r="96" spans="2:5">
      <c r="B96" s="462">
        <v>94</v>
      </c>
      <c r="C96" s="462" t="s">
        <v>7750</v>
      </c>
      <c r="E96" s="462">
        <v>94</v>
      </c>
    </row>
    <row r="97" spans="2:5">
      <c r="B97" s="462">
        <v>95</v>
      </c>
      <c r="C97" s="462" t="s">
        <v>7751</v>
      </c>
      <c r="E97" s="462">
        <v>95</v>
      </c>
    </row>
    <row r="98" spans="2:5">
      <c r="B98" s="462">
        <v>96</v>
      </c>
      <c r="C98" s="462" t="s">
        <v>7752</v>
      </c>
      <c r="E98" s="462">
        <v>96</v>
      </c>
    </row>
    <row r="99" spans="2:5">
      <c r="B99" s="462">
        <v>97</v>
      </c>
      <c r="C99" s="462" t="s">
        <v>7753</v>
      </c>
      <c r="E99" s="462">
        <v>97</v>
      </c>
    </row>
    <row r="100" spans="2:5">
      <c r="B100" s="462">
        <v>98</v>
      </c>
      <c r="C100" s="462" t="s">
        <v>7754</v>
      </c>
      <c r="E100" s="462">
        <v>98</v>
      </c>
    </row>
    <row r="101" spans="2:5">
      <c r="B101" s="462">
        <v>99</v>
      </c>
      <c r="C101" s="462" t="s">
        <v>7755</v>
      </c>
      <c r="E101" s="462">
        <v>99</v>
      </c>
    </row>
    <row r="102" spans="2:5">
      <c r="B102" s="462">
        <v>100</v>
      </c>
      <c r="C102" s="462" t="s">
        <v>7756</v>
      </c>
      <c r="E102" s="462">
        <v>100</v>
      </c>
    </row>
    <row r="117" spans="3:3">
      <c r="C117" s="462" t="s">
        <v>7757</v>
      </c>
    </row>
    <row r="118" spans="3:3">
      <c r="C118" s="462" t="s">
        <v>9260</v>
      </c>
    </row>
    <row r="119" spans="3:3">
      <c r="C119" s="462" t="s">
        <v>9261</v>
      </c>
    </row>
    <row r="120" spans="3:3">
      <c r="C120" s="462" t="s">
        <v>7758</v>
      </c>
    </row>
    <row r="121" spans="3:3">
      <c r="C121" s="462" t="s">
        <v>7759</v>
      </c>
    </row>
    <row r="123" spans="3:3">
      <c r="C123" s="462" t="s">
        <v>9262</v>
      </c>
    </row>
    <row r="124" spans="3:3">
      <c r="C124" s="462" t="s">
        <v>7760</v>
      </c>
    </row>
    <row r="125" spans="3:3">
      <c r="C125" s="462" t="s">
        <v>7761</v>
      </c>
    </row>
    <row r="127" spans="3:3">
      <c r="C127" s="462" t="s">
        <v>9263</v>
      </c>
    </row>
  </sheetData>
  <pageMargins left="0.7" right="0.7" top="0.75" bottom="0.75" header="0.3" footer="0.3"/>
  <tableParts count="5">
    <tablePart r:id="rId1"/>
    <tablePart r:id="rId2"/>
    <tablePart r:id="rId3"/>
    <tablePart r:id="rId4"/>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8E877-7EFC-4F18-ABE6-E91C71003903}">
  <dimension ref="B1:AX58"/>
  <sheetViews>
    <sheetView topLeftCell="AL1" zoomScale="130" zoomScaleNormal="130" workbookViewId="0">
      <selection activeCell="AR2" sqref="AR2"/>
    </sheetView>
  </sheetViews>
  <sheetFormatPr defaultRowHeight="16.5"/>
  <cols>
    <col min="5" max="5" width="9" style="432"/>
    <col min="9" max="9" width="9" style="432"/>
    <col min="13" max="13" width="9" style="432"/>
    <col min="18" max="18" width="9" style="432"/>
    <col min="23" max="23" width="9" style="432"/>
    <col min="28" max="28" width="9" style="432"/>
    <col min="33" max="33" width="9" style="432" customWidth="1"/>
    <col min="38" max="38" width="9" style="432"/>
    <col min="42" max="42" width="9" style="432"/>
    <col min="48" max="48" width="9" style="432"/>
  </cols>
  <sheetData>
    <row r="1" spans="2:50" ht="22.5">
      <c r="B1" t="s">
        <v>8913</v>
      </c>
      <c r="F1" t="s">
        <v>8914</v>
      </c>
      <c r="J1" t="s">
        <v>8946</v>
      </c>
      <c r="N1" s="433" t="s">
        <v>8979</v>
      </c>
      <c r="T1" s="433" t="s">
        <v>9011</v>
      </c>
      <c r="Y1" s="433" t="s">
        <v>9043</v>
      </c>
      <c r="AD1" s="433" t="s">
        <v>9074</v>
      </c>
      <c r="AJ1" t="s">
        <v>9143</v>
      </c>
      <c r="AR1" s="433" t="s">
        <v>9195</v>
      </c>
      <c r="AX1" s="423" t="s">
        <v>7915</v>
      </c>
    </row>
    <row r="2" spans="2:50">
      <c r="AD2" t="s">
        <v>8987</v>
      </c>
      <c r="AJ2" t="s">
        <v>8947</v>
      </c>
      <c r="AN2" s="434" t="s">
        <v>9144</v>
      </c>
      <c r="AR2" t="s">
        <v>2495</v>
      </c>
      <c r="AX2" s="424" t="s">
        <v>7916</v>
      </c>
    </row>
    <row r="3" spans="2:50">
      <c r="B3" t="s">
        <v>8883</v>
      </c>
      <c r="F3" t="s">
        <v>8915</v>
      </c>
      <c r="J3" t="s">
        <v>8947</v>
      </c>
      <c r="N3" t="s">
        <v>2495</v>
      </c>
      <c r="Y3" t="s">
        <v>2495</v>
      </c>
      <c r="AD3" t="s">
        <v>9075</v>
      </c>
      <c r="AJ3" t="s">
        <v>9105</v>
      </c>
      <c r="AN3" s="431" t="s">
        <v>9145</v>
      </c>
      <c r="AR3" t="s">
        <v>9173</v>
      </c>
      <c r="AX3" s="425" t="s">
        <v>7917</v>
      </c>
    </row>
    <row r="4" spans="2:50">
      <c r="B4" t="s">
        <v>8884</v>
      </c>
      <c r="F4" t="s">
        <v>8916</v>
      </c>
      <c r="J4" t="s">
        <v>8948</v>
      </c>
      <c r="N4" t="s">
        <v>8904</v>
      </c>
      <c r="S4" t="s">
        <v>8915</v>
      </c>
      <c r="Y4" t="s">
        <v>8904</v>
      </c>
      <c r="AD4" t="s">
        <v>9076</v>
      </c>
      <c r="AJ4" t="s">
        <v>9106</v>
      </c>
      <c r="AN4" s="431" t="s">
        <v>9146</v>
      </c>
      <c r="AR4" t="s">
        <v>9174</v>
      </c>
      <c r="AX4" s="425" t="s">
        <v>7918</v>
      </c>
    </row>
    <row r="5" spans="2:50">
      <c r="B5" t="s">
        <v>8885</v>
      </c>
      <c r="F5" t="s">
        <v>8917</v>
      </c>
      <c r="J5" t="s">
        <v>8949</v>
      </c>
      <c r="N5" t="s">
        <v>8980</v>
      </c>
      <c r="S5" t="s">
        <v>9012</v>
      </c>
      <c r="Y5" t="s">
        <v>9044</v>
      </c>
      <c r="AD5" t="s">
        <v>9077</v>
      </c>
      <c r="AJ5" t="s">
        <v>9107</v>
      </c>
      <c r="AN5" s="431" t="s">
        <v>9147</v>
      </c>
      <c r="AR5" t="s">
        <v>9175</v>
      </c>
      <c r="AX5" s="425" t="s">
        <v>7919</v>
      </c>
    </row>
    <row r="6" spans="2:50">
      <c r="B6" t="s">
        <v>8886</v>
      </c>
      <c r="F6" t="s">
        <v>8918</v>
      </c>
      <c r="J6" t="s">
        <v>8950</v>
      </c>
      <c r="N6" t="s">
        <v>8981</v>
      </c>
      <c r="S6" t="s">
        <v>9013</v>
      </c>
      <c r="Y6" t="s">
        <v>9045</v>
      </c>
      <c r="AD6" t="s">
        <v>9078</v>
      </c>
      <c r="AJ6" t="s">
        <v>8952</v>
      </c>
      <c r="AN6" s="434" t="s">
        <v>9148</v>
      </c>
      <c r="AR6" t="s">
        <v>9176</v>
      </c>
      <c r="AX6" s="425" t="s">
        <v>7920</v>
      </c>
    </row>
    <row r="7" spans="2:50">
      <c r="B7" t="s">
        <v>8887</v>
      </c>
      <c r="F7" t="s">
        <v>8919</v>
      </c>
      <c r="J7" t="s">
        <v>8951</v>
      </c>
      <c r="N7" t="s">
        <v>8982</v>
      </c>
      <c r="S7" t="s">
        <v>9014</v>
      </c>
      <c r="Y7" t="s">
        <v>9046</v>
      </c>
      <c r="AD7" t="s">
        <v>9079</v>
      </c>
      <c r="AJ7" t="s">
        <v>9108</v>
      </c>
      <c r="AN7" s="431" t="s">
        <v>9149</v>
      </c>
      <c r="AR7" t="s">
        <v>9177</v>
      </c>
      <c r="AX7" s="425" t="s">
        <v>7921</v>
      </c>
    </row>
    <row r="8" spans="2:50">
      <c r="B8" t="s">
        <v>8888</v>
      </c>
      <c r="F8" t="s">
        <v>8920</v>
      </c>
      <c r="J8" t="s">
        <v>8952</v>
      </c>
      <c r="N8" t="s">
        <v>8908</v>
      </c>
      <c r="S8" t="s">
        <v>8919</v>
      </c>
      <c r="Y8" t="s">
        <v>9047</v>
      </c>
      <c r="AD8" t="s">
        <v>9080</v>
      </c>
      <c r="AJ8" t="s">
        <v>9109</v>
      </c>
      <c r="AN8" s="431" t="s">
        <v>9150</v>
      </c>
      <c r="AR8" t="s">
        <v>9178</v>
      </c>
      <c r="AX8" s="425" t="s">
        <v>7922</v>
      </c>
    </row>
    <row r="9" spans="2:50">
      <c r="B9" t="s">
        <v>8889</v>
      </c>
      <c r="F9" t="s">
        <v>8921</v>
      </c>
      <c r="J9" t="s">
        <v>8953</v>
      </c>
      <c r="N9" t="s">
        <v>8983</v>
      </c>
      <c r="S9" t="s">
        <v>9015</v>
      </c>
      <c r="Y9" t="s">
        <v>8908</v>
      </c>
      <c r="AD9" t="s">
        <v>9081</v>
      </c>
      <c r="AJ9" t="s">
        <v>9110</v>
      </c>
      <c r="AN9" s="431" t="s">
        <v>9151</v>
      </c>
      <c r="AR9" t="s">
        <v>9179</v>
      </c>
      <c r="AX9" s="425" t="s">
        <v>7923</v>
      </c>
    </row>
    <row r="10" spans="2:50">
      <c r="B10" t="s">
        <v>8890</v>
      </c>
      <c r="F10" t="s">
        <v>8922</v>
      </c>
      <c r="J10" t="s">
        <v>8954</v>
      </c>
      <c r="N10" t="s">
        <v>8984</v>
      </c>
      <c r="S10" t="s">
        <v>9016</v>
      </c>
      <c r="Y10" t="s">
        <v>9048</v>
      </c>
      <c r="AD10" t="s">
        <v>9082</v>
      </c>
      <c r="AJ10" t="s">
        <v>8956</v>
      </c>
      <c r="AN10" s="434" t="s">
        <v>9152</v>
      </c>
      <c r="AR10" t="s">
        <v>9180</v>
      </c>
      <c r="AX10" s="425" t="s">
        <v>7924</v>
      </c>
    </row>
    <row r="11" spans="2:50">
      <c r="B11" t="s">
        <v>8891</v>
      </c>
      <c r="F11" t="s">
        <v>8923</v>
      </c>
      <c r="J11" t="s">
        <v>8955</v>
      </c>
      <c r="N11" t="s">
        <v>8985</v>
      </c>
      <c r="S11" t="s">
        <v>9017</v>
      </c>
      <c r="Y11" t="s">
        <v>9049</v>
      </c>
      <c r="AD11" t="s">
        <v>9083</v>
      </c>
      <c r="AJ11" t="s">
        <v>9111</v>
      </c>
      <c r="AN11" s="431" t="s">
        <v>9153</v>
      </c>
      <c r="AR11" t="s">
        <v>9181</v>
      </c>
      <c r="AX11" s="425" t="s">
        <v>7925</v>
      </c>
    </row>
    <row r="12" spans="2:50">
      <c r="B12" t="s">
        <v>8892</v>
      </c>
      <c r="F12" t="s">
        <v>8924</v>
      </c>
      <c r="J12" t="s">
        <v>8956</v>
      </c>
      <c r="N12" t="s">
        <v>8908</v>
      </c>
      <c r="S12" t="s">
        <v>8923</v>
      </c>
      <c r="Y12" t="s">
        <v>9050</v>
      </c>
      <c r="AD12" t="s">
        <v>2086</v>
      </c>
      <c r="AJ12" t="s">
        <v>8987</v>
      </c>
      <c r="AN12" s="434" t="s">
        <v>2086</v>
      </c>
      <c r="AR12" t="s">
        <v>9182</v>
      </c>
      <c r="AX12" s="425" t="s">
        <v>7926</v>
      </c>
    </row>
    <row r="13" spans="2:50">
      <c r="F13" t="s">
        <v>8925</v>
      </c>
      <c r="J13" t="s">
        <v>8957</v>
      </c>
      <c r="N13" t="s">
        <v>8986</v>
      </c>
      <c r="S13" t="s">
        <v>9018</v>
      </c>
      <c r="Y13" t="s">
        <v>8908</v>
      </c>
      <c r="AD13">
        <v>11</v>
      </c>
      <c r="AJ13" t="s">
        <v>9112</v>
      </c>
      <c r="AN13" s="434">
        <v>11</v>
      </c>
      <c r="AR13" t="s">
        <v>9183</v>
      </c>
      <c r="AX13" s="425" t="s">
        <v>7927</v>
      </c>
    </row>
    <row r="14" spans="2:50">
      <c r="F14" t="s">
        <v>8926</v>
      </c>
      <c r="J14" t="s">
        <v>8958</v>
      </c>
      <c r="S14" t="s">
        <v>9019</v>
      </c>
      <c r="Y14" t="s">
        <v>9051</v>
      </c>
      <c r="AD14">
        <v>12</v>
      </c>
      <c r="AJ14" t="s">
        <v>9113</v>
      </c>
      <c r="AN14" s="434">
        <v>12</v>
      </c>
      <c r="AR14" t="s">
        <v>8987</v>
      </c>
      <c r="AX14" s="425" t="s">
        <v>7928</v>
      </c>
    </row>
    <row r="15" spans="2:50">
      <c r="B15" t="s">
        <v>8893</v>
      </c>
      <c r="F15" t="s">
        <v>8885</v>
      </c>
      <c r="J15" t="s">
        <v>8959</v>
      </c>
      <c r="S15" t="s">
        <v>9020</v>
      </c>
      <c r="AD15">
        <v>13</v>
      </c>
      <c r="AJ15" t="s">
        <v>8885</v>
      </c>
      <c r="AN15" s="434">
        <v>13</v>
      </c>
      <c r="AR15" t="s">
        <v>9184</v>
      </c>
      <c r="AX15" s="424" t="s">
        <v>7929</v>
      </c>
    </row>
    <row r="16" spans="2:50">
      <c r="B16" t="s">
        <v>8894</v>
      </c>
      <c r="F16" t="s">
        <v>8927</v>
      </c>
      <c r="J16" t="s">
        <v>8960</v>
      </c>
      <c r="S16" t="s">
        <v>8885</v>
      </c>
      <c r="AD16">
        <v>14</v>
      </c>
      <c r="AJ16">
        <v>14</v>
      </c>
      <c r="AN16" s="434">
        <v>14</v>
      </c>
      <c r="AR16" t="s">
        <v>9185</v>
      </c>
      <c r="AX16" s="424" t="s">
        <v>7930</v>
      </c>
    </row>
    <row r="17" spans="2:50">
      <c r="B17" t="s">
        <v>8895</v>
      </c>
      <c r="F17" t="s">
        <v>8928</v>
      </c>
      <c r="J17" t="s">
        <v>8961</v>
      </c>
      <c r="S17" t="s">
        <v>9021</v>
      </c>
      <c r="AD17">
        <v>15</v>
      </c>
      <c r="AJ17" t="s">
        <v>9114</v>
      </c>
      <c r="AN17" s="434">
        <v>15</v>
      </c>
      <c r="AR17" t="s">
        <v>9186</v>
      </c>
      <c r="AX17" s="424" t="s">
        <v>7931</v>
      </c>
    </row>
    <row r="18" spans="2:50">
      <c r="B18" t="s">
        <v>8896</v>
      </c>
      <c r="F18" t="s">
        <v>8929</v>
      </c>
      <c r="J18" t="s">
        <v>8962</v>
      </c>
      <c r="N18" t="s">
        <v>8987</v>
      </c>
      <c r="S18" t="s">
        <v>9022</v>
      </c>
      <c r="Y18" t="s">
        <v>8987</v>
      </c>
      <c r="AD18">
        <v>16</v>
      </c>
      <c r="AJ18" t="s">
        <v>9115</v>
      </c>
      <c r="AN18" s="434">
        <v>16</v>
      </c>
      <c r="AR18" t="s">
        <v>9187</v>
      </c>
      <c r="AX18" s="425" t="s">
        <v>7932</v>
      </c>
    </row>
    <row r="19" spans="2:50">
      <c r="B19" t="s">
        <v>8897</v>
      </c>
      <c r="F19" t="s">
        <v>8889</v>
      </c>
      <c r="J19" t="s">
        <v>8963</v>
      </c>
      <c r="N19" t="s">
        <v>8988</v>
      </c>
      <c r="S19" t="s">
        <v>9023</v>
      </c>
      <c r="Y19" t="s">
        <v>9052</v>
      </c>
      <c r="AD19">
        <v>17</v>
      </c>
      <c r="AJ19" t="s">
        <v>9116</v>
      </c>
      <c r="AN19" s="434">
        <v>17</v>
      </c>
      <c r="AR19" t="s">
        <v>9188</v>
      </c>
      <c r="AX19" s="425" t="s">
        <v>7933</v>
      </c>
    </row>
    <row r="20" spans="2:50">
      <c r="B20" t="s">
        <v>8898</v>
      </c>
      <c r="F20" t="s">
        <v>8930</v>
      </c>
      <c r="J20" t="s">
        <v>8964</v>
      </c>
      <c r="N20" t="s">
        <v>8989</v>
      </c>
      <c r="S20" t="s">
        <v>8889</v>
      </c>
      <c r="Y20" t="s">
        <v>9053</v>
      </c>
      <c r="AD20">
        <v>18</v>
      </c>
      <c r="AJ20" t="s">
        <v>8889</v>
      </c>
      <c r="AN20" s="434">
        <v>18</v>
      </c>
      <c r="AR20" t="s">
        <v>9189</v>
      </c>
      <c r="AX20" s="425" t="s">
        <v>7934</v>
      </c>
    </row>
    <row r="21" spans="2:50">
      <c r="B21" t="s">
        <v>8899</v>
      </c>
      <c r="F21" t="s">
        <v>8931</v>
      </c>
      <c r="J21" t="s">
        <v>8965</v>
      </c>
      <c r="N21" t="s">
        <v>8990</v>
      </c>
      <c r="S21" t="s">
        <v>9024</v>
      </c>
      <c r="Y21" t="s">
        <v>9054</v>
      </c>
      <c r="AD21" t="s">
        <v>9084</v>
      </c>
      <c r="AJ21" t="s">
        <v>9117</v>
      </c>
      <c r="AN21" s="434">
        <v>19</v>
      </c>
      <c r="AR21" s="435">
        <v>0.29166666666666669</v>
      </c>
      <c r="AS21" t="s">
        <v>9190</v>
      </c>
      <c r="AX21" s="425" t="s">
        <v>7935</v>
      </c>
    </row>
    <row r="22" spans="2:50">
      <c r="B22" t="s">
        <v>8900</v>
      </c>
      <c r="F22" t="s">
        <v>8932</v>
      </c>
      <c r="J22" t="s">
        <v>8966</v>
      </c>
      <c r="N22" t="s">
        <v>8991</v>
      </c>
      <c r="S22" t="s">
        <v>9025</v>
      </c>
      <c r="T22" t="s">
        <v>9026</v>
      </c>
      <c r="Y22" t="s">
        <v>9055</v>
      </c>
      <c r="AD22">
        <v>20</v>
      </c>
      <c r="AJ22" t="s">
        <v>9118</v>
      </c>
      <c r="AN22" s="434">
        <v>20</v>
      </c>
      <c r="AR22" t="s">
        <v>9191</v>
      </c>
      <c r="AX22" s="425" t="s">
        <v>7936</v>
      </c>
    </row>
    <row r="23" spans="2:50">
      <c r="B23" t="s">
        <v>8901</v>
      </c>
      <c r="J23" t="s">
        <v>8967</v>
      </c>
      <c r="N23" t="s">
        <v>8992</v>
      </c>
      <c r="S23" t="s">
        <v>9027</v>
      </c>
      <c r="Y23" t="s">
        <v>9056</v>
      </c>
      <c r="AJ23" t="s">
        <v>9119</v>
      </c>
      <c r="AR23" t="s">
        <v>9192</v>
      </c>
    </row>
    <row r="24" spans="2:50">
      <c r="B24" t="s">
        <v>8902</v>
      </c>
      <c r="N24" t="s">
        <v>8993</v>
      </c>
      <c r="S24" t="s">
        <v>9028</v>
      </c>
      <c r="Y24" t="s">
        <v>9057</v>
      </c>
      <c r="AR24" t="s">
        <v>9193</v>
      </c>
    </row>
    <row r="25" spans="2:50">
      <c r="B25" t="s">
        <v>8903</v>
      </c>
      <c r="F25" t="s">
        <v>8933</v>
      </c>
      <c r="J25" t="s">
        <v>8968</v>
      </c>
      <c r="N25" t="s">
        <v>8994</v>
      </c>
      <c r="Y25" t="s">
        <v>9058</v>
      </c>
      <c r="AR25" t="s">
        <v>9194</v>
      </c>
    </row>
    <row r="26" spans="2:50">
      <c r="F26" t="s">
        <v>8934</v>
      </c>
      <c r="J26" t="s">
        <v>8969</v>
      </c>
      <c r="N26" t="s">
        <v>8995</v>
      </c>
      <c r="Y26" t="s">
        <v>9059</v>
      </c>
      <c r="AN26" s="434" t="s">
        <v>2495</v>
      </c>
    </row>
    <row r="27" spans="2:50">
      <c r="F27" t="s">
        <v>8935</v>
      </c>
      <c r="J27" t="s">
        <v>8970</v>
      </c>
      <c r="N27" t="s">
        <v>8996</v>
      </c>
      <c r="S27" t="s">
        <v>9029</v>
      </c>
      <c r="T27" t="s">
        <v>1217</v>
      </c>
      <c r="Y27" t="s">
        <v>9060</v>
      </c>
      <c r="AN27" s="426" t="s">
        <v>9154</v>
      </c>
    </row>
    <row r="28" spans="2:50">
      <c r="F28" t="s">
        <v>8936</v>
      </c>
      <c r="J28" t="s">
        <v>8971</v>
      </c>
      <c r="N28" t="s">
        <v>8997</v>
      </c>
      <c r="Y28" t="s">
        <v>9061</v>
      </c>
      <c r="AD28" t="s">
        <v>9093</v>
      </c>
      <c r="AE28" t="s">
        <v>9093</v>
      </c>
      <c r="AN28" s="426" t="s">
        <v>9155</v>
      </c>
    </row>
    <row r="29" spans="2:50">
      <c r="F29" t="s">
        <v>8937</v>
      </c>
      <c r="J29" t="s">
        <v>8972</v>
      </c>
      <c r="S29" t="s">
        <v>9030</v>
      </c>
      <c r="AN29" s="426" t="s">
        <v>8908</v>
      </c>
    </row>
    <row r="30" spans="2:50">
      <c r="B30" s="426" t="s">
        <v>8904</v>
      </c>
      <c r="F30" t="s">
        <v>8938</v>
      </c>
      <c r="J30" t="s">
        <v>8973</v>
      </c>
      <c r="S30" t="s">
        <v>9031</v>
      </c>
      <c r="AD30" t="s">
        <v>9094</v>
      </c>
      <c r="AN30" s="426" t="s">
        <v>9156</v>
      </c>
    </row>
    <row r="31" spans="2:50">
      <c r="B31" s="424" t="s">
        <v>8905</v>
      </c>
      <c r="F31" t="s">
        <v>8939</v>
      </c>
      <c r="J31" t="s">
        <v>8974</v>
      </c>
      <c r="S31" t="s">
        <v>9032</v>
      </c>
      <c r="AD31" t="s">
        <v>9095</v>
      </c>
      <c r="AN31" s="426" t="s">
        <v>9157</v>
      </c>
    </row>
    <row r="32" spans="2:50">
      <c r="B32" s="424" t="s">
        <v>8906</v>
      </c>
      <c r="F32" t="s">
        <v>8940</v>
      </c>
      <c r="J32" t="s">
        <v>8975</v>
      </c>
      <c r="S32" t="s">
        <v>9033</v>
      </c>
      <c r="Y32" t="s">
        <v>9062</v>
      </c>
      <c r="AD32" t="s">
        <v>9096</v>
      </c>
      <c r="AN32" s="426" t="s">
        <v>9158</v>
      </c>
    </row>
    <row r="33" spans="2:40">
      <c r="B33" s="424" t="s">
        <v>8907</v>
      </c>
      <c r="F33" t="s">
        <v>8941</v>
      </c>
      <c r="G33" t="s">
        <v>8942</v>
      </c>
      <c r="J33" t="s">
        <v>8976</v>
      </c>
      <c r="S33" t="s">
        <v>9034</v>
      </c>
      <c r="AD33" t="s">
        <v>9097</v>
      </c>
      <c r="AN33" s="426" t="s">
        <v>8908</v>
      </c>
    </row>
    <row r="34" spans="2:40">
      <c r="B34" s="426" t="s">
        <v>8908</v>
      </c>
      <c r="F34" t="s">
        <v>8943</v>
      </c>
      <c r="J34" t="s">
        <v>8977</v>
      </c>
      <c r="N34" t="s">
        <v>8998</v>
      </c>
      <c r="S34" t="s">
        <v>9035</v>
      </c>
      <c r="Y34" t="s">
        <v>9063</v>
      </c>
      <c r="AD34" t="s">
        <v>9098</v>
      </c>
      <c r="AN34" s="426" t="s">
        <v>9159</v>
      </c>
    </row>
    <row r="35" spans="2:40">
      <c r="B35" s="424" t="s">
        <v>8909</v>
      </c>
      <c r="F35" s="431" t="s">
        <v>8944</v>
      </c>
      <c r="J35" t="s">
        <v>8978</v>
      </c>
      <c r="N35" t="s">
        <v>8999</v>
      </c>
      <c r="S35" t="s">
        <v>9036</v>
      </c>
      <c r="Y35" t="s">
        <v>9064</v>
      </c>
      <c r="AD35" t="s">
        <v>9099</v>
      </c>
      <c r="AN35" s="426" t="s">
        <v>9160</v>
      </c>
    </row>
    <row r="36" spans="2:40">
      <c r="B36" s="424" t="s">
        <v>8910</v>
      </c>
      <c r="F36" s="431" t="s">
        <v>8945</v>
      </c>
      <c r="N36" t="s">
        <v>9000</v>
      </c>
      <c r="S36" t="s">
        <v>9037</v>
      </c>
      <c r="Y36" t="s">
        <v>9065</v>
      </c>
      <c r="AD36" t="s">
        <v>9100</v>
      </c>
      <c r="AN36" s="426" t="s">
        <v>9161</v>
      </c>
    </row>
    <row r="37" spans="2:40">
      <c r="B37" s="424" t="s">
        <v>8911</v>
      </c>
      <c r="N37" t="s">
        <v>9001</v>
      </c>
      <c r="S37" t="s">
        <v>9038</v>
      </c>
      <c r="Y37" t="s">
        <v>9066</v>
      </c>
      <c r="AD37" t="s">
        <v>9101</v>
      </c>
    </row>
    <row r="38" spans="2:40">
      <c r="B38" s="426" t="s">
        <v>8908</v>
      </c>
      <c r="N38" t="s">
        <v>9002</v>
      </c>
      <c r="S38" t="s">
        <v>9039</v>
      </c>
      <c r="Y38" t="s">
        <v>9067</v>
      </c>
      <c r="AD38" t="s">
        <v>9102</v>
      </c>
    </row>
    <row r="39" spans="2:40">
      <c r="B39" s="424" t="s">
        <v>8912</v>
      </c>
      <c r="N39" t="s">
        <v>9003</v>
      </c>
      <c r="S39" t="s">
        <v>9040</v>
      </c>
      <c r="T39" t="s">
        <v>9041</v>
      </c>
      <c r="Y39" t="s">
        <v>9068</v>
      </c>
      <c r="AD39" t="s">
        <v>9040</v>
      </c>
      <c r="AE39" t="s">
        <v>9103</v>
      </c>
    </row>
    <row r="40" spans="2:40">
      <c r="N40" t="s">
        <v>9004</v>
      </c>
      <c r="S40" t="s">
        <v>9042</v>
      </c>
      <c r="Y40" t="s">
        <v>9069</v>
      </c>
      <c r="AD40" t="s">
        <v>9104</v>
      </c>
    </row>
    <row r="41" spans="2:40">
      <c r="N41" t="s">
        <v>9005</v>
      </c>
      <c r="Y41" t="s">
        <v>9070</v>
      </c>
      <c r="AN41" s="434" t="s">
        <v>9162</v>
      </c>
    </row>
    <row r="42" spans="2:40">
      <c r="N42" t="s">
        <v>9006</v>
      </c>
      <c r="O42" t="s">
        <v>9007</v>
      </c>
      <c r="Y42" t="s">
        <v>9071</v>
      </c>
      <c r="AN42" s="431" t="s">
        <v>9163</v>
      </c>
    </row>
    <row r="43" spans="2:40">
      <c r="N43" t="s">
        <v>9008</v>
      </c>
      <c r="Y43" t="s">
        <v>9072</v>
      </c>
      <c r="AN43" s="431" t="s">
        <v>9164</v>
      </c>
    </row>
    <row r="44" spans="2:40">
      <c r="N44" t="s">
        <v>9009</v>
      </c>
      <c r="Y44" t="s">
        <v>9073</v>
      </c>
      <c r="AN44" s="431" t="s">
        <v>9165</v>
      </c>
    </row>
    <row r="45" spans="2:40">
      <c r="N45" t="s">
        <v>9010</v>
      </c>
      <c r="AN45" s="431" t="s">
        <v>9166</v>
      </c>
    </row>
    <row r="46" spans="2:40">
      <c r="AN46" s="431" t="s">
        <v>9167</v>
      </c>
    </row>
    <row r="47" spans="2:40">
      <c r="AN47" s="431" t="s">
        <v>9168</v>
      </c>
    </row>
    <row r="48" spans="2:40">
      <c r="AD48" t="s">
        <v>2495</v>
      </c>
      <c r="AN48" s="431" t="s">
        <v>9169</v>
      </c>
    </row>
    <row r="49" spans="30:40">
      <c r="AD49" t="s">
        <v>9085</v>
      </c>
      <c r="AN49" s="431" t="s">
        <v>9170</v>
      </c>
    </row>
    <row r="50" spans="30:40">
      <c r="AD50" t="s">
        <v>9086</v>
      </c>
      <c r="AN50" s="431" t="s">
        <v>9171</v>
      </c>
    </row>
    <row r="51" spans="30:40">
      <c r="AD51" t="s">
        <v>8908</v>
      </c>
      <c r="AN51" s="431" t="s">
        <v>9172</v>
      </c>
    </row>
    <row r="52" spans="30:40">
      <c r="AD52" t="s">
        <v>9087</v>
      </c>
    </row>
    <row r="53" spans="30:40">
      <c r="AD53" t="s">
        <v>9088</v>
      </c>
    </row>
    <row r="54" spans="30:40">
      <c r="AD54" t="s">
        <v>9089</v>
      </c>
    </row>
    <row r="55" spans="30:40">
      <c r="AD55" t="s">
        <v>8908</v>
      </c>
    </row>
    <row r="56" spans="30:40">
      <c r="AD56" t="s">
        <v>9090</v>
      </c>
    </row>
    <row r="57" spans="30:40">
      <c r="AD57" t="s">
        <v>9091</v>
      </c>
    </row>
    <row r="58" spans="30:40">
      <c r="AD58" t="s">
        <v>9092</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A4682-93E4-4BDF-A44D-5084478C4BE6}">
  <sheetPr>
    <tabColor theme="5" tint="-0.249977111117893"/>
  </sheetPr>
  <dimension ref="A1:Z543"/>
  <sheetViews>
    <sheetView topLeftCell="A36" zoomScaleNormal="100" workbookViewId="0">
      <selection activeCell="K20" sqref="K20"/>
    </sheetView>
  </sheetViews>
  <sheetFormatPr defaultColWidth="8" defaultRowHeight="15"/>
  <cols>
    <col min="1" max="1" width="15.375" style="37" customWidth="1"/>
    <col min="2" max="2" width="101.25" style="37" bestFit="1" customWidth="1"/>
    <col min="3" max="3" width="55.125" style="37" customWidth="1"/>
    <col min="4" max="4" width="20.375" style="37" customWidth="1"/>
    <col min="5" max="5" width="41.125" style="37" customWidth="1"/>
    <col min="6" max="6" width="23.5" style="37" customWidth="1"/>
    <col min="7" max="7" width="17.375" style="37" customWidth="1"/>
    <col min="8" max="8" width="8.75" style="37" customWidth="1"/>
    <col min="9" max="19" width="8" style="37"/>
    <col min="20" max="20" width="8" style="37" customWidth="1"/>
    <col min="21" max="16384" width="8" style="37"/>
  </cols>
  <sheetData>
    <row r="1" spans="1:26">
      <c r="R1" s="547" t="s">
        <v>6664</v>
      </c>
      <c r="S1" s="547"/>
      <c r="T1" s="547"/>
      <c r="U1" s="547"/>
      <c r="V1" s="547"/>
      <c r="W1" s="547"/>
      <c r="X1" s="547"/>
      <c r="Y1" s="547"/>
      <c r="Z1" s="547"/>
    </row>
    <row r="2" spans="1:26">
      <c r="A2" s="549" t="s">
        <v>6665</v>
      </c>
      <c r="B2" s="550"/>
      <c r="C2" s="550"/>
      <c r="D2" s="550"/>
      <c r="E2" s="550"/>
      <c r="F2" s="550"/>
      <c r="G2" s="550"/>
      <c r="H2" s="550"/>
      <c r="I2" s="550"/>
      <c r="K2" s="551" t="s">
        <v>6666</v>
      </c>
      <c r="L2" s="552"/>
      <c r="R2" s="543" t="s">
        <v>6667</v>
      </c>
      <c r="S2" s="544"/>
      <c r="T2" s="544"/>
      <c r="U2" s="544"/>
      <c r="V2" s="544"/>
      <c r="W2" s="544"/>
      <c r="X2" s="544"/>
      <c r="Y2" s="544"/>
      <c r="Z2" s="397"/>
    </row>
    <row r="3" spans="1:26">
      <c r="A3" s="398" t="s">
        <v>6668</v>
      </c>
      <c r="B3" s="398" t="s">
        <v>1215</v>
      </c>
      <c r="C3" s="398" t="s">
        <v>5444</v>
      </c>
      <c r="D3" s="398" t="s">
        <v>6669</v>
      </c>
      <c r="E3" s="398" t="s">
        <v>5434</v>
      </c>
      <c r="F3" s="398" t="s">
        <v>6670</v>
      </c>
      <c r="G3" s="398" t="s">
        <v>6671</v>
      </c>
      <c r="H3" s="398" t="s">
        <v>6672</v>
      </c>
      <c r="I3" s="398" t="s">
        <v>6673</v>
      </c>
      <c r="K3" s="399" t="s">
        <v>6674</v>
      </c>
      <c r="L3" s="399" t="s">
        <v>5444</v>
      </c>
      <c r="N3" s="399" t="s">
        <v>6674</v>
      </c>
      <c r="O3" s="399" t="s">
        <v>5444</v>
      </c>
      <c r="R3" s="543" t="s">
        <v>6675</v>
      </c>
      <c r="S3" s="544"/>
      <c r="T3" s="544"/>
      <c r="U3" s="544"/>
      <c r="V3" s="544"/>
      <c r="W3" s="544"/>
      <c r="X3" s="544"/>
      <c r="Y3" s="544"/>
      <c r="Z3" s="544"/>
    </row>
    <row r="4" spans="1:26">
      <c r="A4" s="315" t="s">
        <v>6676</v>
      </c>
      <c r="B4" s="315"/>
      <c r="C4" s="315" t="str">
        <f>LEFT(A4,FIND(":",A4,1)-1)</f>
        <v>Sunrise Service</v>
      </c>
      <c r="D4" s="315" t="str">
        <f>LEFT(RIGHT(A4,LEN(A4)-FIND(":",A4,1)-1),FIND(".",RIGHT(A4,LEN(A4)-FIND(":",A4,1)-1),1)-1)</f>
        <v>Lathander</v>
      </c>
      <c r="E4" s="315" t="str">
        <f>RIGHT(A4,LEN(A4)-LEN(C4)-LEN(D4)-4)</f>
        <v>Welcoming rites to Lathander as the day begins.</v>
      </c>
      <c r="F4" s="315" t="s">
        <v>6677</v>
      </c>
      <c r="G4" s="315"/>
      <c r="H4" s="315"/>
      <c r="I4" s="315" t="s">
        <v>6678</v>
      </c>
      <c r="K4" s="323">
        <v>1</v>
      </c>
      <c r="L4" s="323" t="s">
        <v>2793</v>
      </c>
      <c r="N4" s="323" t="s">
        <v>6679</v>
      </c>
      <c r="O4" s="323" t="s">
        <v>6680</v>
      </c>
      <c r="P4" s="37" t="s">
        <v>6681</v>
      </c>
      <c r="R4" s="543" t="s">
        <v>6682</v>
      </c>
      <c r="S4" s="544"/>
      <c r="T4" s="544"/>
      <c r="U4" s="544"/>
      <c r="V4" s="544"/>
      <c r="W4" s="544"/>
      <c r="X4" s="544"/>
      <c r="Y4" s="544"/>
      <c r="Z4" s="397"/>
    </row>
    <row r="5" spans="1:26">
      <c r="A5" s="315" t="s">
        <v>6683</v>
      </c>
      <c r="B5" s="315"/>
      <c r="C5" s="315" t="str">
        <f t="shared" ref="C5:C68" si="0">LEFT(A5,FIND(":",A5,1)-1)</f>
        <v>Twilight Service</v>
      </c>
      <c r="D5" s="315" t="str">
        <f t="shared" ref="D5:D68" si="1">LEFT(RIGHT(A5,LEN(A5)-FIND(":",A5,1)-1),FIND(".",RIGHT(A5,LEN(A5)-FIND(":",A5,1)-1),1)-1)</f>
        <v>Lathander</v>
      </c>
      <c r="E5" s="315" t="str">
        <f t="shared" ref="E5:E68" si="2">RIGHT(A5,LEN(A5)-LEN(C5)-LEN(D5)-4)</f>
        <v>Solemn rites asking Lathander to watch over his faithful as the night comes.</v>
      </c>
      <c r="F5" s="315" t="s">
        <v>6677</v>
      </c>
      <c r="G5" s="315"/>
      <c r="H5" s="315"/>
      <c r="I5" s="315" t="s">
        <v>6678</v>
      </c>
      <c r="K5" s="323">
        <v>2</v>
      </c>
      <c r="L5" s="323" t="s">
        <v>2792</v>
      </c>
      <c r="N5" s="323" t="s">
        <v>6684</v>
      </c>
      <c r="O5" s="323" t="s">
        <v>6685</v>
      </c>
      <c r="R5" s="543" t="s">
        <v>6686</v>
      </c>
      <c r="S5" s="544"/>
      <c r="T5" s="544"/>
      <c r="U5" s="544"/>
      <c r="V5" s="544"/>
      <c r="W5" s="544"/>
      <c r="X5" s="544"/>
      <c r="Y5" s="544"/>
      <c r="Z5" s="397"/>
    </row>
    <row r="6" spans="1:26">
      <c r="A6" s="315" t="s">
        <v>6687</v>
      </c>
      <c r="B6" s="315"/>
      <c r="C6" s="315" t="str">
        <f t="shared" si="0"/>
        <v>The Lady's Appeasement</v>
      </c>
      <c r="D6" s="315" t="str">
        <f t="shared" si="1"/>
        <v>Leira</v>
      </c>
      <c r="E6" s="315" t="str">
        <f t="shared" si="2"/>
        <v>A daily opportunity to offer sacrifices to Leira, praying that she avert her caprices, and bless those who engage in deceit or who attempt to see through deceit.</v>
      </c>
      <c r="F6" s="315" t="s">
        <v>6677</v>
      </c>
      <c r="G6" s="315"/>
      <c r="H6" s="315"/>
      <c r="I6" s="315" t="s">
        <v>6678</v>
      </c>
      <c r="K6" s="323">
        <v>3</v>
      </c>
      <c r="L6" s="323" t="s">
        <v>2791</v>
      </c>
      <c r="N6" s="323" t="s">
        <v>6688</v>
      </c>
      <c r="O6" s="323" t="s">
        <v>6689</v>
      </c>
      <c r="R6" s="543" t="s">
        <v>6690</v>
      </c>
      <c r="S6" s="544"/>
      <c r="T6" s="544"/>
      <c r="U6" s="544"/>
      <c r="V6" s="544"/>
      <c r="W6" s="544"/>
      <c r="X6" s="544"/>
      <c r="Y6" s="397"/>
      <c r="Z6" s="397"/>
    </row>
    <row r="7" spans="1:26">
      <c r="A7" s="315" t="s">
        <v>6691</v>
      </c>
      <c r="B7" s="315"/>
      <c r="C7" s="315" t="str">
        <f t="shared" si="0"/>
        <v>Sunset Prayers</v>
      </c>
      <c r="D7" s="315" t="str">
        <f t="shared" si="1"/>
        <v>Mask</v>
      </c>
      <c r="E7" s="315" t="str">
        <f t="shared" si="2"/>
        <v>Rites in which worshipers kneel before altar to Mask. Worshipers offer coins to low-ranking clergy, low-ranking clergy offer them to high-ranking clergy, and the high priest offers a single coin to the most destitute of worshipers present.</v>
      </c>
      <c r="F7" s="315" t="s">
        <v>6677</v>
      </c>
      <c r="G7" s="315"/>
      <c r="H7" s="315"/>
      <c r="I7" s="315" t="s">
        <v>6678</v>
      </c>
      <c r="K7" s="323">
        <v>4</v>
      </c>
      <c r="L7" s="400" t="s">
        <v>2787</v>
      </c>
      <c r="N7" s="323" t="s">
        <v>6692</v>
      </c>
      <c r="O7" s="323" t="s">
        <v>6693</v>
      </c>
      <c r="R7" s="543" t="s">
        <v>6694</v>
      </c>
      <c r="S7" s="544"/>
      <c r="T7" s="544"/>
      <c r="U7" s="544"/>
      <c r="V7" s="544"/>
      <c r="W7" s="544"/>
      <c r="X7" s="544"/>
      <c r="Y7" s="397"/>
      <c r="Z7" s="397"/>
    </row>
    <row r="8" spans="1:26">
      <c r="A8" s="315" t="s">
        <v>6695</v>
      </c>
      <c r="B8" s="315"/>
      <c r="C8" s="315" t="str">
        <f t="shared" si="0"/>
        <v>The Dusking</v>
      </c>
      <c r="D8" s="315" t="str">
        <f t="shared" si="1"/>
        <v>Myrkul</v>
      </c>
      <c r="E8" s="315" t="str">
        <f t="shared" si="2"/>
        <v>A rite to remind mortals how closely death walks, involving a floating skull onto which were sprinkled pinches of cremains and grave dirt, with each sacrifice marked by the tolling of a funereal bell.</v>
      </c>
      <c r="F8" s="315" t="s">
        <v>6677</v>
      </c>
      <c r="G8" s="315"/>
      <c r="H8" s="315"/>
      <c r="I8" s="315" t="s">
        <v>6678</v>
      </c>
      <c r="K8" s="323">
        <v>5</v>
      </c>
      <c r="L8" s="323" t="s">
        <v>2786</v>
      </c>
      <c r="N8" s="323" t="s">
        <v>2777</v>
      </c>
      <c r="O8" s="323" t="s">
        <v>6696</v>
      </c>
      <c r="R8" s="397"/>
      <c r="S8" s="397"/>
      <c r="T8" s="397"/>
      <c r="U8" s="397"/>
      <c r="V8" s="397"/>
      <c r="W8" s="397"/>
      <c r="X8" s="397"/>
      <c r="Y8" s="397"/>
      <c r="Z8" s="397"/>
    </row>
    <row r="9" spans="1:26">
      <c r="A9" s="315" t="s">
        <v>6697</v>
      </c>
      <c r="B9" s="315"/>
      <c r="C9" s="315" t="str">
        <f t="shared" si="0"/>
        <v>The Binding</v>
      </c>
      <c r="D9" s="315" t="str">
        <f t="shared" si="1"/>
        <v>Oghma</v>
      </c>
      <c r="E9" s="315" t="str">
        <f t="shared" si="2"/>
        <v>One of the "Cornerstones of the Day," the Binding is a morning service in which the symbols of Oghma are written in the dirt, in ashes upon the altar, or on any other medium, which prayers are intoned.</v>
      </c>
      <c r="F9" s="315" t="s">
        <v>6677</v>
      </c>
      <c r="G9" s="315"/>
      <c r="H9" s="315"/>
      <c r="I9" s="315" t="s">
        <v>6678</v>
      </c>
      <c r="K9" s="323">
        <v>6</v>
      </c>
      <c r="L9" s="323" t="s">
        <v>2785</v>
      </c>
      <c r="N9" s="323" t="s">
        <v>6698</v>
      </c>
      <c r="O9" s="323" t="s">
        <v>6699</v>
      </c>
      <c r="R9" s="547" t="s">
        <v>6700</v>
      </c>
      <c r="S9" s="544"/>
      <c r="T9" s="544"/>
      <c r="U9" s="544"/>
      <c r="V9" s="544"/>
      <c r="W9" s="544"/>
      <c r="X9" s="544"/>
      <c r="Y9" s="544"/>
      <c r="Z9" s="544"/>
    </row>
    <row r="10" spans="1:26">
      <c r="A10" s="315" t="s">
        <v>6701</v>
      </c>
      <c r="B10" s="315"/>
      <c r="C10" s="315" t="str">
        <f t="shared" si="0"/>
        <v>The Covenant</v>
      </c>
      <c r="D10" s="315" t="str">
        <f t="shared" si="1"/>
        <v>Oghma</v>
      </c>
      <c r="E10" s="315" t="str">
        <f t="shared" si="2"/>
        <v>The second "Cornerstone of the Day" of the Oghman faith, this is an evening service in which passages of some work of wisdom are read aloud or recited from memory, a song or poem is offered up to Oghma, and then some item of knowledge that clergy or laity have learned that day is offered up aloud for the benefit of all present.</v>
      </c>
      <c r="F10" s="315" t="s">
        <v>6677</v>
      </c>
      <c r="G10" s="315"/>
      <c r="H10" s="315"/>
      <c r="I10" s="315" t="s">
        <v>6678</v>
      </c>
      <c r="K10" s="323">
        <v>7</v>
      </c>
      <c r="L10" s="400" t="s">
        <v>2781</v>
      </c>
      <c r="N10" s="323" t="s">
        <v>6702</v>
      </c>
      <c r="O10" s="323" t="s">
        <v>6703</v>
      </c>
      <c r="R10" s="543" t="s">
        <v>6704</v>
      </c>
      <c r="S10" s="544"/>
      <c r="T10" s="544"/>
      <c r="U10" s="544"/>
      <c r="V10" s="544"/>
      <c r="W10" s="544"/>
      <c r="X10" s="544"/>
      <c r="Y10" s="544"/>
      <c r="Z10" s="397"/>
    </row>
    <row r="11" spans="1:26">
      <c r="A11" s="315" t="s">
        <v>6705</v>
      </c>
      <c r="B11" s="315"/>
      <c r="C11" s="315" t="str">
        <f t="shared" si="0"/>
        <v>Nightfall</v>
      </c>
      <c r="D11" s="315" t="str">
        <f t="shared" si="1"/>
        <v>Shar</v>
      </c>
      <c r="E11" s="315" t="str">
        <f t="shared" si="2"/>
        <v>A nightly ritual as the sun sets, involving an invocation, a dance, a charge or series of inspiring instructions, and a revel. Lay worshipers are expected to attend at least one Nightfall rite per tenday. On moonless nights, this rite is called the Coming of the Lady, and every congregation must carry out some significant act of vengeance or wickedness in the Dark Lady's name.</v>
      </c>
      <c r="F11" s="315" t="s">
        <v>6677</v>
      </c>
      <c r="G11" s="315"/>
      <c r="H11" s="315"/>
      <c r="I11" s="315" t="s">
        <v>6678</v>
      </c>
      <c r="K11" s="323">
        <v>8</v>
      </c>
      <c r="L11" s="323" t="s">
        <v>2780</v>
      </c>
      <c r="N11" s="323" t="s">
        <v>6706</v>
      </c>
      <c r="O11" s="323" t="s">
        <v>6707</v>
      </c>
      <c r="R11" s="543" t="s">
        <v>6708</v>
      </c>
      <c r="S11" s="544"/>
      <c r="T11" s="544"/>
      <c r="U11" s="544"/>
      <c r="V11" s="544"/>
      <c r="W11" s="544"/>
      <c r="X11" s="544"/>
      <c r="Y11" s="544"/>
      <c r="Z11" s="544"/>
    </row>
    <row r="12" spans="1:26">
      <c r="A12" s="315" t="s">
        <v>6709</v>
      </c>
      <c r="B12" s="315"/>
      <c r="C12" s="315" t="str">
        <f t="shared" si="0"/>
        <v>Song of the Sword</v>
      </c>
      <c r="D12" s="315" t="str">
        <f t="shared" si="1"/>
        <v>Tempus</v>
      </c>
      <c r="E12" s="315" t="str">
        <f t="shared" si="2"/>
        <v>A rousing holy battle chant performed just after dark in temples, invoking Tempus' strength of arms through the night and unto the following day.</v>
      </c>
      <c r="F12" s="315" t="s">
        <v>6677</v>
      </c>
      <c r="G12" s="315"/>
      <c r="H12" s="315"/>
      <c r="I12" s="315" t="s">
        <v>6678</v>
      </c>
      <c r="K12" s="323">
        <v>9</v>
      </c>
      <c r="L12" s="400" t="s">
        <v>2779</v>
      </c>
      <c r="N12" s="323" t="s">
        <v>6710</v>
      </c>
      <c r="O12" s="323" t="s">
        <v>6711</v>
      </c>
      <c r="R12" s="543" t="s">
        <v>6712</v>
      </c>
      <c r="S12" s="544"/>
      <c r="T12" s="544"/>
      <c r="U12" s="544"/>
      <c r="V12" s="544"/>
      <c r="W12" s="544"/>
      <c r="X12" s="544"/>
      <c r="Y12" s="544"/>
      <c r="Z12" s="397"/>
    </row>
    <row r="13" spans="1:26">
      <c r="A13" s="315" t="s">
        <v>6713</v>
      </c>
      <c r="B13" s="315"/>
      <c r="C13" s="315" t="str">
        <f t="shared" si="0"/>
        <v>The Awakening</v>
      </c>
      <c r="D13" s="315" t="str">
        <f t="shared" si="1"/>
        <v>Tyr</v>
      </c>
      <c r="E13" s="315" t="str">
        <f t="shared" si="2"/>
        <v>Dawn invocation, followed by prayers, a short sermon or reading of wisdom, and closing anthem that is a gentle uplifting renewal of faith.</v>
      </c>
      <c r="F13" s="315" t="s">
        <v>6677</v>
      </c>
      <c r="G13" s="315"/>
      <c r="H13" s="315"/>
      <c r="I13" s="315" t="s">
        <v>6678</v>
      </c>
      <c r="K13" s="323">
        <v>10</v>
      </c>
      <c r="L13" s="323" t="s">
        <v>2775</v>
      </c>
      <c r="N13" s="323" t="s">
        <v>6714</v>
      </c>
      <c r="O13" s="323" t="s">
        <v>6715</v>
      </c>
      <c r="R13" s="543" t="s">
        <v>6716</v>
      </c>
      <c r="S13" s="544"/>
      <c r="T13" s="544"/>
      <c r="U13" s="544"/>
      <c r="V13" s="544"/>
      <c r="W13" s="544"/>
      <c r="X13" s="544"/>
      <c r="Y13" s="544"/>
      <c r="Z13" s="544"/>
    </row>
    <row r="14" spans="1:26">
      <c r="A14" s="315" t="s">
        <v>6717</v>
      </c>
      <c r="B14" s="315"/>
      <c r="C14" s="315" t="str">
        <f t="shared" si="0"/>
        <v>The Hammer at Highsun</v>
      </c>
      <c r="D14" s="315" t="str">
        <f t="shared" si="1"/>
        <v>Tyr</v>
      </c>
      <c r="E14" s="315" t="str">
        <f t="shared" si="2"/>
        <v>Highsun invocation, followed by prayers, a short sermon or reading of wisdom, and closing anthem that is a stirring, exultant expression of the church's vigilance and martial might.</v>
      </c>
      <c r="F14" s="315" t="s">
        <v>6677</v>
      </c>
      <c r="G14" s="315"/>
      <c r="H14" s="315"/>
      <c r="I14" s="315" t="s">
        <v>6678</v>
      </c>
      <c r="K14" s="323">
        <v>11</v>
      </c>
      <c r="L14" s="400" t="s">
        <v>2774</v>
      </c>
      <c r="N14" s="323" t="s">
        <v>6718</v>
      </c>
      <c r="O14" s="323" t="s">
        <v>6719</v>
      </c>
      <c r="R14" s="543" t="s">
        <v>6720</v>
      </c>
      <c r="S14" s="544"/>
      <c r="T14" s="544"/>
      <c r="U14" s="544"/>
      <c r="V14" s="544"/>
      <c r="W14" s="397"/>
      <c r="X14" s="397"/>
      <c r="Y14" s="397"/>
      <c r="Z14" s="397"/>
    </row>
    <row r="15" spans="1:26">
      <c r="A15" s="315" t="s">
        <v>6721</v>
      </c>
      <c r="B15" s="315"/>
      <c r="C15" s="315" t="str">
        <f t="shared" si="0"/>
        <v>High Justice</v>
      </c>
      <c r="D15" s="315" t="str">
        <f t="shared" si="1"/>
        <v>Tyr</v>
      </c>
      <c r="E15" s="315" t="str">
        <f t="shared" si="2"/>
        <v>Evening invocation, followed by prayers, a short sermon or reading of wisdom, and closing anthem that is a a stern, proud celebration of Tyr's commandments and the temple's purpose.</v>
      </c>
      <c r="F15" s="315" t="s">
        <v>6677</v>
      </c>
      <c r="G15" s="315"/>
      <c r="H15" s="315"/>
      <c r="I15" s="315" t="s">
        <v>6678</v>
      </c>
      <c r="K15" s="323">
        <v>12</v>
      </c>
      <c r="L15" s="323" t="s">
        <v>2773</v>
      </c>
      <c r="N15" s="323" t="s">
        <v>2893</v>
      </c>
      <c r="O15" s="323" t="s">
        <v>6722</v>
      </c>
      <c r="R15" s="543" t="s">
        <v>6723</v>
      </c>
      <c r="S15" s="544"/>
      <c r="T15" s="544"/>
      <c r="U15" s="544"/>
      <c r="V15" s="544"/>
      <c r="W15" s="544"/>
      <c r="X15" s="544"/>
      <c r="Y15" s="397"/>
      <c r="Z15" s="397"/>
    </row>
    <row r="16" spans="1:26">
      <c r="A16" s="315" t="s">
        <v>6724</v>
      </c>
      <c r="B16" s="315"/>
      <c r="C16" s="315" t="str">
        <f t="shared" si="0"/>
        <v>The Remembrance of the Just Fallen</v>
      </c>
      <c r="D16" s="315" t="str">
        <f t="shared" si="1"/>
        <v>Tyr</v>
      </c>
      <c r="E16" s="315" t="str">
        <f t="shared" si="2"/>
        <v>Night invocation, followed by prayers, a short sermon or reading of wisdom, and closing anthem that is a haunting, softly changed reverence for those who have laid down their lives for justice, both inside and outside the faith.</v>
      </c>
      <c r="F16" s="315" t="s">
        <v>6677</v>
      </c>
      <c r="G16" s="315"/>
      <c r="H16" s="315"/>
      <c r="I16" s="315" t="s">
        <v>6678</v>
      </c>
      <c r="N16" s="323" t="s">
        <v>6725</v>
      </c>
      <c r="O16" s="323" t="s">
        <v>6726</v>
      </c>
      <c r="R16" s="543" t="s">
        <v>6727</v>
      </c>
      <c r="S16" s="544"/>
      <c r="T16" s="544"/>
      <c r="U16" s="544"/>
      <c r="V16" s="544"/>
      <c r="W16" s="544"/>
      <c r="X16" s="544"/>
      <c r="Y16" s="397"/>
      <c r="Z16" s="397"/>
    </row>
    <row r="17" spans="1:26">
      <c r="A17" s="315" t="s">
        <v>6728</v>
      </c>
      <c r="B17" s="315"/>
      <c r="C17" s="315" t="str">
        <f t="shared" si="0"/>
        <v>High Flow</v>
      </c>
      <c r="D17" s="315" t="str">
        <f t="shared" si="1"/>
        <v>Deep Sashelas</v>
      </c>
      <c r="E17" s="315" t="str">
        <f t="shared" si="2"/>
        <v>Celebrated at high tide with offerings and complex patterns swum in the waters. Joyous celebration emphasizing beauty, creativity, and artistry.</v>
      </c>
      <c r="F17" s="315" t="s">
        <v>6677</v>
      </c>
      <c r="G17" s="315"/>
      <c r="H17" s="315" t="s">
        <v>6729</v>
      </c>
      <c r="I17" s="315" t="s">
        <v>6678</v>
      </c>
      <c r="R17" s="543" t="s">
        <v>6730</v>
      </c>
      <c r="S17" s="544"/>
      <c r="T17" s="544"/>
      <c r="U17" s="544"/>
      <c r="V17" s="544"/>
      <c r="W17" s="544"/>
      <c r="X17" s="544"/>
      <c r="Y17" s="544"/>
      <c r="Z17" s="397"/>
    </row>
    <row r="18" spans="1:26">
      <c r="A18" s="315" t="s">
        <v>6731</v>
      </c>
      <c r="B18" s="315"/>
      <c r="C18" s="315" t="str">
        <f t="shared" si="0"/>
        <v>Deep Ebb</v>
      </c>
      <c r="D18" s="315" t="str">
        <f t="shared" si="1"/>
        <v>Deep Sashelas</v>
      </c>
      <c r="E18" s="315" t="str">
        <f t="shared" si="2"/>
        <v>Celebrated at low tide with offerings and complex patterns swum in the waters. Grim, martial ceremoney emphasizing the remembrance of those who are lost and vigilance against the ever-present enemies of the Undersea.</v>
      </c>
      <c r="F18" s="315" t="s">
        <v>6677</v>
      </c>
      <c r="G18" s="315"/>
      <c r="H18" s="315" t="s">
        <v>6729</v>
      </c>
      <c r="I18" s="315" t="s">
        <v>6678</v>
      </c>
      <c r="R18" s="397"/>
      <c r="S18" s="397"/>
      <c r="T18" s="397"/>
      <c r="U18" s="397"/>
      <c r="V18" s="397"/>
      <c r="W18" s="397"/>
      <c r="X18" s="397"/>
      <c r="Y18" s="397"/>
      <c r="Z18" s="397"/>
    </row>
    <row r="19" spans="1:26">
      <c r="A19" s="315" t="s">
        <v>6732</v>
      </c>
      <c r="B19" s="315"/>
      <c r="C19" s="315" t="str">
        <f t="shared" si="0"/>
        <v>Feast of Love</v>
      </c>
      <c r="D19" s="315" t="str">
        <f t="shared" si="1"/>
        <v>Sune</v>
      </c>
      <c r="E19" s="315" t="str">
        <f t="shared" si="2"/>
        <v>Intimate gatherings of the faithful in which they recline on cushions and couches, eating bitelets and sipping liquers, while enjoying solitary dancers interspersed with readers of poetry and romantic prose. Such gatherings always break up into more private groups afterwards.</v>
      </c>
      <c r="F19" s="315" t="s">
        <v>6733</v>
      </c>
      <c r="G19" s="315"/>
      <c r="H19" s="315"/>
      <c r="I19" s="315" t="s">
        <v>6678</v>
      </c>
      <c r="R19" s="547" t="s">
        <v>6734</v>
      </c>
      <c r="S19" s="544"/>
      <c r="T19" s="544"/>
      <c r="U19" s="544"/>
      <c r="V19" s="544"/>
      <c r="W19" s="544"/>
      <c r="X19" s="544"/>
      <c r="Y19" s="544"/>
      <c r="Z19" s="544"/>
    </row>
    <row r="20" spans="1:26">
      <c r="A20" s="315" t="s">
        <v>6735</v>
      </c>
      <c r="B20" s="315"/>
      <c r="C20" s="315" t="str">
        <f t="shared" si="0"/>
        <v>Seeing Justice (1st Day of Month)</v>
      </c>
      <c r="D20" s="315" t="str">
        <f t="shared" si="1"/>
        <v>Tyr</v>
      </c>
      <c r="E20" s="315" t="str">
        <f t="shared" si="2"/>
        <v>Chanted prayers and thunderous hymns under the image of a gigantic warhammer that glows white.</v>
      </c>
      <c r="F20" s="315" t="s">
        <v>6736</v>
      </c>
      <c r="G20" s="315"/>
      <c r="H20" s="315"/>
      <c r="I20" s="315" t="s">
        <v>6678</v>
      </c>
      <c r="R20" s="543" t="s">
        <v>6737</v>
      </c>
      <c r="S20" s="544"/>
      <c r="T20" s="544"/>
      <c r="U20" s="544"/>
      <c r="V20" s="544"/>
      <c r="W20" s="544"/>
      <c r="X20" s="397"/>
      <c r="Y20" s="397"/>
      <c r="Z20" s="397"/>
    </row>
    <row r="21" spans="1:26">
      <c r="A21" s="315" t="s">
        <v>6738</v>
      </c>
      <c r="B21" s="315"/>
      <c r="C21" s="315" t="str">
        <f t="shared" si="0"/>
        <v>The Maiming (13th Day of Month)</v>
      </c>
      <c r="D21" s="315" t="str">
        <f t="shared" si="1"/>
        <v>Tyr</v>
      </c>
      <c r="E21" s="315" t="str">
        <f t="shared" si="2"/>
        <v>Chanted prayers and thunderous hymns under the image of a hand surrounded by a nimbus of burning blood, and then tumbles away into darkness.</v>
      </c>
      <c r="F21" s="315" t="s">
        <v>6736</v>
      </c>
      <c r="G21" s="315"/>
      <c r="H21" s="315"/>
      <c r="I21" s="315" t="s">
        <v>6678</v>
      </c>
      <c r="R21" s="543" t="s">
        <v>6739</v>
      </c>
      <c r="S21" s="544"/>
      <c r="T21" s="544"/>
      <c r="U21" s="544"/>
      <c r="V21" s="544"/>
      <c r="W21" s="544"/>
      <c r="X21" s="544"/>
      <c r="Y21" s="397"/>
      <c r="Z21" s="397"/>
    </row>
    <row r="22" spans="1:26">
      <c r="A22" s="315" t="s">
        <v>6740</v>
      </c>
      <c r="B22" s="315"/>
      <c r="C22" s="315" t="str">
        <f t="shared" si="0"/>
        <v>The Blinding (22nd Day of Month)</v>
      </c>
      <c r="D22" s="315" t="str">
        <f t="shared" si="1"/>
        <v>Tyr</v>
      </c>
      <c r="E22" s="315" t="str">
        <f t="shared" si="2"/>
        <v>Chanted prayers and thunderous hymns under the image of two eyes that burst into fountains of flaming tears until they have entirely spilled away. Afterwards, symbolic blindfolds of diaphanous damask are bound over the eyes of worshippers to remind them of Tyr's blindness.</v>
      </c>
      <c r="F22" s="315" t="s">
        <v>6736</v>
      </c>
      <c r="G22" s="315"/>
      <c r="H22" s="315"/>
      <c r="I22" s="315" t="s">
        <v>6678</v>
      </c>
      <c r="R22" s="543" t="s">
        <v>6741</v>
      </c>
      <c r="S22" s="544"/>
      <c r="T22" s="544"/>
      <c r="U22" s="544"/>
      <c r="V22" s="544"/>
      <c r="W22" s="544"/>
      <c r="X22" s="397"/>
      <c r="Y22" s="397"/>
      <c r="Z22" s="397"/>
    </row>
    <row r="23" spans="1:26">
      <c r="A23" s="315" t="s">
        <v>6742</v>
      </c>
      <c r="B23" s="315"/>
      <c r="C23" s="315" t="str">
        <f t="shared" si="0"/>
        <v>Deepstone Triad (New Moon, plus Days Before and After)</v>
      </c>
      <c r="D23" s="315" t="str">
        <f t="shared" si="1"/>
        <v>Dumathoin</v>
      </c>
      <c r="E23" s="315" t="str">
        <f t="shared" si="2"/>
        <v>Holy days in which the moon is thought to be a gemstone hidden in the earth. Gems and jewelry are sacrificed during this time.</v>
      </c>
      <c r="F23" s="315" t="s">
        <v>6736</v>
      </c>
      <c r="G23" s="315"/>
      <c r="H23" s="315" t="s">
        <v>6743</v>
      </c>
      <c r="I23" s="315" t="s">
        <v>6678</v>
      </c>
      <c r="R23" s="543" t="s">
        <v>6744</v>
      </c>
      <c r="S23" s="544"/>
      <c r="T23" s="544"/>
      <c r="U23" s="544"/>
      <c r="V23" s="397"/>
      <c r="W23" s="397"/>
      <c r="X23" s="397"/>
      <c r="Y23" s="397"/>
      <c r="Z23" s="397"/>
    </row>
    <row r="24" spans="1:26">
      <c r="A24" s="315" t="s">
        <v>6745</v>
      </c>
      <c r="B24" s="315"/>
      <c r="C24" s="315" t="str">
        <f t="shared" si="0"/>
        <v>Ringing the Anvil (Full or Crescent Moons)</v>
      </c>
      <c r="D24" s="315" t="str">
        <f t="shared" si="1"/>
        <v>Moradin Soulforger</v>
      </c>
      <c r="E24" s="315" t="str">
        <f t="shared" si="2"/>
        <v>Holy rite in which the faithful enter the shrine, bowing to and ringing a hammer against the forge as they enter and surrender weapons (in times of peace). Clergy engage in humble, verbal prayer and in open, earnest discussion of dwarven problems and issues. Such discussions are assumed to be between equals, no matter the standing or even race of those present, save the ranking priest of Moradin. Ends in a rising chant of "The dwarves shall prevail, the dwarves shall endure, the dwarves shall grow!" which rises steadily in tempo and volume. As it does, the hammer on the largest anvil rises into the air by virtue of the god's power. It may glow, move about the room, or otherwise suggest messages from the god, but always ends by dropping back onto the anvil with a loud ringing, as though a powerful figure had smote the anvil with the hammer.</v>
      </c>
      <c r="F24" s="315" t="s">
        <v>6736</v>
      </c>
      <c r="G24" s="315"/>
      <c r="H24" s="315" t="s">
        <v>6743</v>
      </c>
      <c r="I24" s="315" t="s">
        <v>6678</v>
      </c>
      <c r="R24" s="543" t="s">
        <v>6746</v>
      </c>
      <c r="S24" s="544"/>
      <c r="T24" s="544"/>
      <c r="U24" s="544"/>
      <c r="V24" s="397"/>
      <c r="W24" s="397"/>
      <c r="X24" s="397"/>
      <c r="Y24" s="397"/>
      <c r="Z24" s="397"/>
    </row>
    <row r="25" spans="1:26">
      <c r="A25" s="315" t="s">
        <v>6747</v>
      </c>
      <c r="B25" s="315"/>
      <c r="C25" s="315" t="str">
        <f t="shared" si="0"/>
        <v>Coin Day (Before and After a Full Moon)</v>
      </c>
      <c r="D25" s="315" t="str">
        <f t="shared" si="1"/>
        <v>Vergadain</v>
      </c>
      <c r="E25" s="315" t="str">
        <f t="shared" si="2"/>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F25" s="315" t="s">
        <v>6736</v>
      </c>
      <c r="G25" s="315"/>
      <c r="H25" s="315" t="s">
        <v>6743</v>
      </c>
      <c r="I25" s="315" t="s">
        <v>6678</v>
      </c>
      <c r="R25" s="543" t="s">
        <v>6748</v>
      </c>
      <c r="S25" s="544"/>
      <c r="T25" s="544"/>
      <c r="U25" s="544"/>
      <c r="V25" s="544"/>
      <c r="W25" s="544"/>
      <c r="X25" s="544"/>
      <c r="Y25" s="544"/>
      <c r="Z25" s="544"/>
    </row>
    <row r="26" spans="1:26">
      <c r="A26" s="315" t="s">
        <v>6749</v>
      </c>
      <c r="B26" s="315"/>
      <c r="C26" s="315" t="str">
        <f t="shared" si="0"/>
        <v>Late'quor (Crescent Moon)</v>
      </c>
      <c r="D26" s="315" t="str">
        <f t="shared" si="1"/>
        <v>Corellon Larethian</v>
      </c>
      <c r="E26" s="315" t="str">
        <f t="shared" si="2"/>
        <v>Translated as "Forest Communion of the Crescent Moon," this rite sees the faithful offering up music, song, dance, and the offering of the most beautiful things of their own hands. Such art is usually retained by shrines and temples, but has occasionally been known to vanish entirely, taking to Arvandor. In such instances, great works of magic sometimes occur, resulting in a reshaping of the landscape, mighty blessings bestowed on the creator of the art or even a "trade", leaving behind an item that is readily enchanted and held as a relic of the faith.</v>
      </c>
      <c r="F26" s="315" t="s">
        <v>6736</v>
      </c>
      <c r="G26" s="315"/>
      <c r="H26" s="315" t="s">
        <v>6729</v>
      </c>
      <c r="I26" s="315" t="s">
        <v>6678</v>
      </c>
      <c r="R26" s="397"/>
      <c r="S26" s="397"/>
      <c r="T26" s="397"/>
      <c r="U26" s="397"/>
      <c r="V26" s="397"/>
      <c r="W26" s="397"/>
      <c r="X26" s="397"/>
      <c r="Y26" s="397"/>
      <c r="Z26" s="397"/>
    </row>
    <row r="27" spans="1:26">
      <c r="A27" s="315" t="s">
        <v>6750</v>
      </c>
      <c r="B27" s="315"/>
      <c r="C27" s="315" t="str">
        <f t="shared" si="0"/>
        <v>Midnight Gambol (Full Moon)</v>
      </c>
      <c r="D27" s="315" t="str">
        <f t="shared" si="1"/>
        <v>Erevan Ilesere</v>
      </c>
      <c r="E27" s="315" t="str">
        <f t="shared" si="2"/>
        <v>Celebration in a new, secret place each month, gained by word of mouth (though those clever enough to find it without being told are welcome). Often joined in revels by fey, and includes the sacrifice of beautiful objects (many stolen), dancing, wine, tale-telling and endless pranking.</v>
      </c>
      <c r="F27" s="315" t="s">
        <v>6736</v>
      </c>
      <c r="G27" s="315"/>
      <c r="H27" s="315" t="s">
        <v>6729</v>
      </c>
      <c r="I27" s="315" t="s">
        <v>6678</v>
      </c>
      <c r="R27" s="547" t="s">
        <v>6751</v>
      </c>
      <c r="S27" s="544"/>
      <c r="T27" s="544"/>
      <c r="U27" s="544"/>
      <c r="V27" s="544"/>
      <c r="W27" s="544"/>
      <c r="X27" s="544"/>
      <c r="Y27" s="544"/>
      <c r="Z27" s="544"/>
    </row>
    <row r="28" spans="1:26">
      <c r="A28" s="315" t="s">
        <v>6752</v>
      </c>
      <c r="B28" s="315"/>
      <c r="C28" s="315" t="str">
        <f t="shared" si="0"/>
        <v>Secrets of the Heart (Full Moon)</v>
      </c>
      <c r="D28" s="315" t="str">
        <f t="shared" si="1"/>
        <v>Hanali Celanil</v>
      </c>
      <c r="E28" s="315" t="str">
        <f t="shared" si="2"/>
        <v>Romantic, blissful revels where those who are romantically involved are said to find the brightest expressions of their hearts. Sacrifices of beautiful things are made to Hanali, some of which are whisked into Arvandor, and the others given back out among the faithful. Artists often unveil their newest works at these events, and lovers often formally declare their troth to one another secretly or in public.</v>
      </c>
      <c r="F28" s="315" t="s">
        <v>6736</v>
      </c>
      <c r="G28" s="315"/>
      <c r="H28" s="315" t="s">
        <v>6729</v>
      </c>
      <c r="I28" s="315" t="s">
        <v>6678</v>
      </c>
      <c r="R28" s="543" t="s">
        <v>6753</v>
      </c>
      <c r="S28" s="544"/>
      <c r="T28" s="544"/>
      <c r="U28" s="544"/>
      <c r="V28" s="544"/>
      <c r="W28" s="544"/>
      <c r="X28" s="397"/>
      <c r="Y28" s="397"/>
      <c r="Z28" s="397"/>
    </row>
    <row r="29" spans="1:26">
      <c r="A29" s="315" t="s">
        <v>6754</v>
      </c>
      <c r="B29" s="315"/>
      <c r="C29" s="315" t="str">
        <f t="shared" si="0"/>
        <v>Lunar Hallowings (Full Moon)</v>
      </c>
      <c r="D29" s="315" t="str">
        <f t="shared" si="1"/>
        <v>Sehanine Moonbow</v>
      </c>
      <c r="E29" s="315" t="str">
        <f t="shared" si="2"/>
        <v>Personal meditation, followed by communal entering into a trance state, followed by a freeform dance beneath the moon.</v>
      </c>
      <c r="F29" s="315" t="s">
        <v>6736</v>
      </c>
      <c r="G29" s="315"/>
      <c r="H29" s="315" t="s">
        <v>6729</v>
      </c>
      <c r="I29" s="315" t="s">
        <v>6678</v>
      </c>
      <c r="R29" s="543" t="s">
        <v>6755</v>
      </c>
      <c r="S29" s="544"/>
      <c r="T29" s="544"/>
      <c r="U29" s="544"/>
      <c r="V29" s="544"/>
      <c r="W29" s="544"/>
      <c r="X29" s="397"/>
      <c r="Y29" s="397"/>
      <c r="Z29" s="397"/>
    </row>
    <row r="30" spans="1:26">
      <c r="A30" s="315" t="s">
        <v>6756</v>
      </c>
      <c r="B30" s="315"/>
      <c r="C30" s="315" t="str">
        <f t="shared" si="0"/>
        <v>Hunter's Thanks (Full Moon)</v>
      </c>
      <c r="D30" s="315" t="str">
        <f t="shared" si="1"/>
        <v>Solonor Thelandira</v>
      </c>
      <c r="E30" s="315" t="str">
        <f t="shared" si="2"/>
        <v>Gathering of the Great Archer's faithful to give thanks for the skills he bestowed upon his people and the bounty this has brought them. Hunters sacrifice hunting trophies, and arrows engraved with the god's symbol are fired into the air (away from where anyone might be struck by them).</v>
      </c>
      <c r="F30" s="315" t="s">
        <v>6736</v>
      </c>
      <c r="G30" s="315"/>
      <c r="H30" s="315" t="s">
        <v>6729</v>
      </c>
      <c r="I30" s="315" t="s">
        <v>6678</v>
      </c>
      <c r="R30" s="543" t="s">
        <v>6757</v>
      </c>
      <c r="S30" s="544"/>
      <c r="T30" s="544"/>
      <c r="U30" s="544"/>
      <c r="V30" s="544"/>
      <c r="W30" s="544"/>
      <c r="X30" s="544"/>
      <c r="Y30" s="397"/>
      <c r="Z30" s="397"/>
    </row>
    <row r="31" spans="1:26">
      <c r="A31" s="315" t="s">
        <v>6758</v>
      </c>
      <c r="B31" s="315"/>
      <c r="C31" s="315" t="str">
        <f t="shared" si="0"/>
        <v xml:space="preserve">Buying Grace </v>
      </c>
      <c r="D31" s="315" t="str">
        <f t="shared" si="1"/>
        <v>Abbathor</v>
      </c>
      <c r="E31" s="315" t="str">
        <f t="shared" si="2"/>
        <v>An enemy of the dwarven people is sacrificed upon the altar to Abbathor, and gems are sacrificed to the god, setting them upon the sacrifice, making sure they touch the blood. The value of the sacrifice is said to determine the amount of Abbathor's favor that will benefit the offerer. The sacrifice is then burnt to ashes, gems and all.</v>
      </c>
      <c r="F31" s="315" t="s">
        <v>6759</v>
      </c>
      <c r="G31" s="315"/>
      <c r="H31" s="315" t="s">
        <v>6743</v>
      </c>
      <c r="I31" s="315" t="s">
        <v>6678</v>
      </c>
      <c r="R31" s="543" t="s">
        <v>6760</v>
      </c>
      <c r="S31" s="544"/>
      <c r="T31" s="544"/>
      <c r="U31" s="544"/>
      <c r="V31" s="544"/>
      <c r="W31" s="397"/>
      <c r="X31" s="397"/>
      <c r="Y31" s="397"/>
      <c r="Z31" s="397"/>
    </row>
    <row r="32" spans="1:26">
      <c r="A32" s="315" t="s">
        <v>6761</v>
      </c>
      <c r="B32" s="315"/>
      <c r="C32" s="315" t="str">
        <f t="shared" si="0"/>
        <v>The Splendarrsson</v>
      </c>
      <c r="D32" s="315" t="str">
        <f t="shared" si="1"/>
        <v>Dumathoin</v>
      </c>
      <c r="E32" s="315" t="str">
        <f t="shared" si="2"/>
        <v>Called for when dwarf-folk discover a major new lode of ore, a lost subterranean treasure cache, or something of the sort. Celebrated by a sacrifice of gems and jewelry to Dumathoin.</v>
      </c>
      <c r="F32" s="315" t="s">
        <v>6762</v>
      </c>
      <c r="G32" s="315"/>
      <c r="H32" s="315" t="s">
        <v>6743</v>
      </c>
      <c r="I32" s="315" t="s">
        <v>6678</v>
      </c>
      <c r="R32" s="397"/>
      <c r="S32" s="397"/>
      <c r="T32" s="397"/>
      <c r="U32" s="397"/>
      <c r="V32" s="397"/>
      <c r="W32" s="397"/>
      <c r="X32" s="397"/>
      <c r="Y32" s="397"/>
      <c r="Z32" s="397"/>
    </row>
    <row r="33" spans="1:26">
      <c r="A33" s="315" t="s">
        <v>6763</v>
      </c>
      <c r="B33" s="315"/>
      <c r="C33" s="315" t="str">
        <f t="shared" si="0"/>
        <v>The Foreshadowing (New Moon)</v>
      </c>
      <c r="D33" s="315" t="str">
        <f t="shared" si="1"/>
        <v>Ibraundul</v>
      </c>
      <c r="E33" s="315" t="str">
        <f t="shared" si="2"/>
        <v>On cloud-covered nights of the new moon, worshippers of the dark Ibrandul emerge from their subterranean lairs to perform a rite which begins at midnight and promises to fulfill Ibrandul's promise to eventually envelop the Lands Above in utter darkness.</v>
      </c>
      <c r="F33" s="315" t="s">
        <v>6764</v>
      </c>
      <c r="G33" s="315"/>
      <c r="H33" s="315"/>
      <c r="I33" s="315" t="s">
        <v>6678</v>
      </c>
      <c r="R33" s="547" t="s">
        <v>3089</v>
      </c>
      <c r="S33" s="544"/>
      <c r="T33" s="544"/>
      <c r="U33" s="544"/>
      <c r="V33" s="544"/>
      <c r="W33" s="544"/>
      <c r="X33" s="544"/>
      <c r="Y33" s="544"/>
      <c r="Z33" s="544"/>
    </row>
    <row r="34" spans="1:26">
      <c r="A34" s="315" t="s">
        <v>6765</v>
      </c>
      <c r="B34" s="315"/>
      <c r="C34" s="315" t="str">
        <f t="shared" si="0"/>
        <v>New Moon Revel</v>
      </c>
      <c r="D34" s="315" t="str">
        <f t="shared" si="1"/>
        <v>Selune</v>
      </c>
      <c r="E34" s="315" t="str">
        <f t="shared" si="2"/>
        <v>Open-air dances and prayers under the moonlight with sacrifices of wine poured out upon the altar.</v>
      </c>
      <c r="F34" s="315" t="s">
        <v>6764</v>
      </c>
      <c r="G34" s="315"/>
      <c r="H34" s="315"/>
      <c r="I34" s="315" t="s">
        <v>6678</v>
      </c>
      <c r="R34" s="543" t="s">
        <v>6766</v>
      </c>
      <c r="S34" s="544"/>
      <c r="T34" s="544"/>
      <c r="U34" s="544"/>
      <c r="V34" s="544"/>
      <c r="W34" s="544"/>
      <c r="X34" s="544"/>
      <c r="Y34" s="544"/>
      <c r="Z34" s="397"/>
    </row>
    <row r="35" spans="1:26">
      <c r="A35" s="315" t="s">
        <v>6767</v>
      </c>
      <c r="B35" s="315"/>
      <c r="C35" s="315" t="str">
        <f t="shared" si="0"/>
        <v>Full Moon Revel</v>
      </c>
      <c r="D35" s="315" t="str">
        <f t="shared" si="1"/>
        <v>Selune</v>
      </c>
      <c r="E35" s="315" t="str">
        <f t="shared" si="2"/>
        <v>Open-air dances and prayers under the moonlight with sacrifices of milk poured out upon the altar.</v>
      </c>
      <c r="F35" s="315" t="s">
        <v>6768</v>
      </c>
      <c r="G35" s="315"/>
      <c r="H35" s="315"/>
      <c r="I35" s="315" t="s">
        <v>6678</v>
      </c>
      <c r="R35" s="543" t="s">
        <v>6769</v>
      </c>
      <c r="S35" s="544"/>
      <c r="T35" s="544"/>
      <c r="U35" s="544"/>
      <c r="V35" s="544"/>
      <c r="W35" s="397"/>
      <c r="X35" s="397"/>
      <c r="Y35" s="397"/>
      <c r="Z35" s="397"/>
    </row>
    <row r="36" spans="1:26">
      <c r="A36" s="315" t="s">
        <v>6770</v>
      </c>
      <c r="B36" s="315"/>
      <c r="C36" s="315" t="str">
        <f t="shared" si="0"/>
        <v>Grand Revel (Full Moon)</v>
      </c>
      <c r="D36" s="315" t="str">
        <f t="shared" si="1"/>
        <v>Sune</v>
      </c>
      <c r="E36" s="315" t="str">
        <f t="shared" si="2"/>
        <v>A dusk-to-dawn party in which outsiders are invited, dancing and minstrelsry dominate and those of the faith seek converts with fun and an exhibition of the temple's beautiful or art objects.</v>
      </c>
      <c r="F36" s="315" t="s">
        <v>6768</v>
      </c>
      <c r="G36" s="315"/>
      <c r="H36" s="315"/>
      <c r="I36" s="315" t="s">
        <v>6678</v>
      </c>
      <c r="R36" s="397"/>
      <c r="S36" s="397"/>
      <c r="T36" s="397"/>
      <c r="U36" s="397"/>
      <c r="V36" s="397"/>
      <c r="W36" s="397"/>
      <c r="X36" s="397"/>
      <c r="Y36" s="397"/>
      <c r="Z36" s="397"/>
    </row>
    <row r="37" spans="1:26">
      <c r="A37" s="315" t="s">
        <v>6771</v>
      </c>
      <c r="B37" s="315"/>
      <c r="C37" s="315" t="str">
        <f t="shared" si="0"/>
        <v>Divine Pageantry (Summer)</v>
      </c>
      <c r="D37" s="315" t="str">
        <f t="shared" si="1"/>
        <v>Siamorphe</v>
      </c>
      <c r="E37" s="315" t="str">
        <f t="shared" si="2"/>
        <v>Holy day in the Sea Ward and North Ward of Waterdeep where the nobles take over Heroes' Walk and Heroes' Garden, and the road from Skulls Street and all along the Street of Glances to the Street of the Singing Dolphin. They hold a fashionable revel where the nobility bedeck themselves in old-fashioned but outrageous costumes and parade about, scattering copper and silver coins to commoners, addressing one another with full titles and speaking in a highly stylized, stilted speech supposed to mimic an old nobles dialect dead for centuries. The most outrageous of them are elected as Pageant King and Pageant Queen at the grand end-of-day party thrown by the previous year's King and Queen.</v>
      </c>
      <c r="F37" s="315" t="s">
        <v>578</v>
      </c>
      <c r="G37" s="315"/>
      <c r="H37" s="315"/>
      <c r="I37" s="315" t="s">
        <v>6678</v>
      </c>
      <c r="R37" s="547" t="s">
        <v>6772</v>
      </c>
      <c r="S37" s="544"/>
      <c r="T37" s="544"/>
      <c r="U37" s="544"/>
      <c r="V37" s="544"/>
      <c r="W37" s="544"/>
      <c r="X37" s="544"/>
      <c r="Y37" s="544"/>
      <c r="Z37" s="544"/>
    </row>
    <row r="38" spans="1:26">
      <c r="A38" s="315" t="s">
        <v>6773</v>
      </c>
      <c r="B38" s="315"/>
      <c r="C38" s="315" t="str">
        <f t="shared" si="0"/>
        <v>Daernuth (Every 12 days)</v>
      </c>
      <c r="D38" s="315" t="str">
        <f t="shared" si="1"/>
        <v>Talona</v>
      </c>
      <c r="E38" s="315" t="str">
        <f t="shared" si="2"/>
        <v>Public festivals held every twelve days, open to nondevotees where visitors are encouraged to pray and giver offerings to Talona to spare themselves or loved ones from death, disease, and the like. The clergy with the ability to do so make a point of healing lepers and other victims of disfiguring diseases. Minor priests sell poisons (for eliminating vermin, of course), antidotes, and medicines, while senior clergy diagnose conditions and prescribe treatments for still fees.</v>
      </c>
      <c r="F38" s="315" t="s">
        <v>578</v>
      </c>
      <c r="G38" s="315"/>
      <c r="H38" s="315"/>
      <c r="I38" s="315" t="s">
        <v>6678</v>
      </c>
      <c r="R38" s="543" t="s">
        <v>6774</v>
      </c>
      <c r="S38" s="544"/>
      <c r="T38" s="544"/>
      <c r="U38" s="544"/>
      <c r="V38" s="544"/>
      <c r="W38" s="544"/>
      <c r="X38" s="544"/>
      <c r="Y38" s="544"/>
      <c r="Z38" s="544"/>
    </row>
    <row r="39" spans="1:26">
      <c r="A39" s="315" t="s">
        <v>6775</v>
      </c>
      <c r="B39" s="315"/>
      <c r="C39" s="315" t="str">
        <f t="shared" si="0"/>
        <v>Stormcall (Before a Storm, When a Storm is Desired)</v>
      </c>
      <c r="D39" s="315" t="str">
        <f t="shared" si="1"/>
        <v>Umberlee</v>
      </c>
      <c r="E39" s="315" t="str">
        <f t="shared" si="2"/>
        <v>Mass prayer in which worshippers call for Umberlee to send a storm to devastate a specific harbor or ship, or to turn away an approaching storm or one that has already broken on the worshipers. Clergy use the thaumaturgy cantrip to levitate candles, and must do so carefully, for a doused candle is an omen of Umberlee's wrath.</v>
      </c>
      <c r="F39" s="315" t="s">
        <v>578</v>
      </c>
      <c r="G39" s="315"/>
      <c r="H39" s="315"/>
      <c r="I39" s="315" t="s">
        <v>6678</v>
      </c>
      <c r="R39" s="548" t="s">
        <v>6776</v>
      </c>
      <c r="S39" s="544"/>
      <c r="T39" s="544"/>
      <c r="U39" s="544"/>
      <c r="V39" s="544"/>
      <c r="W39" s="544"/>
      <c r="X39" s="544"/>
      <c r="Y39" s="544"/>
      <c r="Z39" s="544"/>
    </row>
    <row r="40" spans="1:26">
      <c r="A40" s="315" t="s">
        <v>6777</v>
      </c>
      <c r="B40" s="315"/>
      <c r="C40" s="315" t="str">
        <f t="shared" si="0"/>
        <v>Cold Counting Comfort (Hammer 15th)</v>
      </c>
      <c r="D40" s="315" t="str">
        <f t="shared" si="1"/>
        <v>Waukeen</v>
      </c>
      <c r="E40" s="315" t="str">
        <f t="shared" si="2"/>
        <v>A sacred time to tend to accounting and inventory duties.</v>
      </c>
      <c r="F40" s="315" t="s">
        <v>2793</v>
      </c>
      <c r="G40" s="315">
        <v>15</v>
      </c>
      <c r="H40" s="315"/>
      <c r="I40" s="315" t="s">
        <v>6678</v>
      </c>
      <c r="R40" s="543" t="s">
        <v>6778</v>
      </c>
      <c r="S40" s="544"/>
      <c r="T40" s="544"/>
      <c r="U40" s="544"/>
      <c r="V40" s="544"/>
      <c r="W40" s="544"/>
      <c r="X40" s="397"/>
      <c r="Y40" s="397"/>
      <c r="Z40" s="397"/>
    </row>
    <row r="41" spans="1:26">
      <c r="A41" s="315" t="s">
        <v>6779</v>
      </c>
      <c r="B41" s="315"/>
      <c r="C41" s="315" t="str">
        <f t="shared" si="0"/>
        <v>The Waterdhavian Social Season in Winter</v>
      </c>
      <c r="D41" s="315" t="str">
        <f t="shared" si="1"/>
        <v>Society The fierce Northern winters essentially shut the city down</v>
      </c>
      <c r="E41" s="315" t="str">
        <f t="shared" si="2"/>
        <v>As of the first blizzard, snow usually lies thick on the ground, and cruelly cold winds rush in off the ocean to lock the city down. Most nobles flee the city entirely during the winter, preferring to lock down their opulent villas in favor of country properties that are much cozier, or even for holdings in warmer, more southerly lands (most families of Tethyrian blood maintain houses in Amn, Tethyr and Calimshan, as well). As a result, while the Guild of Street Laborers works diligently to keep most of the streets of the city snow-free, the Sea and North Wards are basically left to snow-over (with the exception of the High Road and major roads).</v>
      </c>
      <c r="F41" s="315" t="s">
        <v>2793</v>
      </c>
      <c r="G41" s="315"/>
      <c r="H41" s="315"/>
      <c r="I41" s="315" t="s">
        <v>6678</v>
      </c>
      <c r="R41" s="397"/>
      <c r="S41" s="397"/>
      <c r="T41" s="397"/>
      <c r="U41" s="397"/>
      <c r="V41" s="397"/>
      <c r="W41" s="397"/>
      <c r="X41" s="397"/>
      <c r="Y41" s="397"/>
      <c r="Z41" s="397"/>
    </row>
    <row r="42" spans="1:26">
      <c r="A42" s="315" t="s">
        <v>2884</v>
      </c>
      <c r="B42" s="315"/>
      <c r="C42" s="315"/>
      <c r="D42" s="315"/>
      <c r="E42" s="315" t="s">
        <v>6780</v>
      </c>
      <c r="F42" s="315" t="s">
        <v>2884</v>
      </c>
      <c r="G42" s="315"/>
      <c r="H42" s="315"/>
      <c r="I42" s="315" t="s">
        <v>6781</v>
      </c>
      <c r="R42" s="547" t="s">
        <v>6782</v>
      </c>
      <c r="S42" s="544"/>
      <c r="T42" s="544"/>
      <c r="U42" s="544"/>
      <c r="V42" s="544"/>
      <c r="W42" s="544"/>
      <c r="X42" s="544"/>
      <c r="Y42" s="544"/>
      <c r="Z42" s="544"/>
    </row>
    <row r="43" spans="1:26">
      <c r="A43" s="315" t="s">
        <v>6783</v>
      </c>
      <c r="B43" s="315"/>
      <c r="C43" s="315" t="str">
        <f t="shared" si="0"/>
        <v>The Longest Dance</v>
      </c>
      <c r="D43" s="315" t="str">
        <f t="shared" si="1"/>
        <v>Auril</v>
      </c>
      <c r="E43" s="315" t="str">
        <f t="shared" si="2"/>
        <v>The holiest night of the year to Aurilites, it is spent with a festival of ice-dancing the whole night through. It is a raucous and enjoyable festival, in which the faithful are supposed to enjoy themselves, and invite others to join them for the fun (and possible proselytizing).</v>
      </c>
      <c r="F43" s="315" t="s">
        <v>2884</v>
      </c>
      <c r="G43" s="315"/>
      <c r="H43" s="315"/>
      <c r="I43" s="315" t="s">
        <v>6781</v>
      </c>
      <c r="R43" s="543" t="s">
        <v>6784</v>
      </c>
      <c r="S43" s="544"/>
      <c r="T43" s="544"/>
      <c r="U43" s="544"/>
      <c r="V43" s="544"/>
      <c r="W43" s="397"/>
      <c r="X43" s="397"/>
      <c r="Y43" s="397"/>
      <c r="Z43" s="397"/>
    </row>
    <row r="44" spans="1:26">
      <c r="A44" s="315" t="s">
        <v>6785</v>
      </c>
      <c r="B44" s="315"/>
      <c r="C44" s="315" t="str">
        <f t="shared" si="0"/>
        <v>Midwinter Gathering</v>
      </c>
      <c r="D44" s="315" t="str">
        <f t="shared" si="1"/>
        <v>Grumbar</v>
      </c>
      <c r="E44" s="315" t="str">
        <f t="shared" si="2"/>
        <v>The church holds a festival celebrating the completion of another year in the eternal church of Grumbar. During this festival, church leaders and elders gather to plan the faith's activities during the upcoming year. These plans, once set, are never varied from during the year and can only be changed at the next Midwinter Gathering.</v>
      </c>
      <c r="F44" s="315" t="s">
        <v>2884</v>
      </c>
      <c r="G44" s="315"/>
      <c r="H44" s="315"/>
      <c r="I44" s="315" t="s">
        <v>6781</v>
      </c>
      <c r="R44" s="543" t="s">
        <v>6786</v>
      </c>
      <c r="S44" s="544"/>
      <c r="T44" s="544"/>
      <c r="U44" s="397"/>
      <c r="V44" s="397"/>
      <c r="W44" s="397"/>
      <c r="X44" s="397"/>
      <c r="Y44" s="397"/>
      <c r="Z44" s="397"/>
    </row>
    <row r="45" spans="1:26">
      <c r="A45" s="315" t="s">
        <v>6787</v>
      </c>
      <c r="B45" s="315"/>
      <c r="C45" s="315" t="str">
        <f t="shared" si="0"/>
        <v>Deliverance Unto Darkness</v>
      </c>
      <c r="D45" s="315" t="str">
        <f t="shared" si="1"/>
        <v>Ibrandul</v>
      </c>
      <c r="E45" s="315" t="str">
        <f t="shared" si="2"/>
        <v>Held on Midwinter's Eve, this ritual typically involves the sacrifice of a monstrous spider or some other creature or being intimately associated with Lolth. It culminates in the casting of strange spells that allow them to wander through the Underdark without light.</v>
      </c>
      <c r="F45" s="315" t="s">
        <v>2884</v>
      </c>
      <c r="G45" s="315"/>
      <c r="H45" s="315"/>
      <c r="I45" s="315" t="s">
        <v>6781</v>
      </c>
      <c r="R45" s="543" t="s">
        <v>6788</v>
      </c>
      <c r="S45" s="544"/>
      <c r="T45" s="544"/>
      <c r="U45" s="544"/>
      <c r="V45" s="397"/>
      <c r="W45" s="397"/>
      <c r="X45" s="397"/>
      <c r="Y45" s="397"/>
      <c r="Z45" s="397"/>
    </row>
    <row r="46" spans="1:26">
      <c r="A46" s="315" t="s">
        <v>6789</v>
      </c>
      <c r="B46" s="315"/>
      <c r="C46" s="315" t="str">
        <f t="shared" si="0"/>
        <v>The Retreat</v>
      </c>
      <c r="D46" s="315" t="str">
        <f t="shared" si="1"/>
        <v>The Red Knight</v>
      </c>
      <c r="E46" s="315" t="str">
        <f t="shared" si="2"/>
        <v>Gathering of clergy and faithful to assemble in solemn ceremony to examine the previous year's campaigns. Strategies are discussed, battles analyzed, and the accumulated lore is integrated into the temple's teachings.</v>
      </c>
      <c r="F46" s="315" t="s">
        <v>2884</v>
      </c>
      <c r="G46" s="315"/>
      <c r="H46" s="315"/>
      <c r="I46" s="315" t="s">
        <v>6781</v>
      </c>
      <c r="R46" s="543" t="s">
        <v>6790</v>
      </c>
      <c r="S46" s="544"/>
      <c r="T46" s="544"/>
      <c r="U46" s="544"/>
      <c r="V46" s="544"/>
      <c r="W46" s="397"/>
      <c r="X46" s="397"/>
      <c r="Y46" s="397"/>
      <c r="Z46" s="397"/>
    </row>
    <row r="47" spans="1:26">
      <c r="A47" s="315" t="s">
        <v>6791</v>
      </c>
      <c r="B47" s="315"/>
      <c r="C47" s="315" t="str">
        <f t="shared" si="0"/>
        <v>The Dark Court Slaughter</v>
      </c>
      <c r="D47" s="315" t="str">
        <f t="shared" si="1"/>
        <v>Shevarash</v>
      </c>
      <c r="E47" s="315" t="str">
        <f t="shared" si="2"/>
        <v>A holy day in recognition of the Slaughter that is part of Shevarash's mythos, and vows of vengeance against the drow are sworn. Accompanied by a grim feast of bitter foods and plain spring water, with tales of the treachery of the drow and victories against them.</v>
      </c>
      <c r="F47" s="315" t="s">
        <v>2884</v>
      </c>
      <c r="G47" s="315"/>
      <c r="H47" s="315" t="s">
        <v>6729</v>
      </c>
      <c r="I47" s="315" t="s">
        <v>6781</v>
      </c>
      <c r="R47" s="543" t="s">
        <v>6792</v>
      </c>
      <c r="S47" s="544"/>
      <c r="T47" s="544"/>
      <c r="U47" s="544"/>
      <c r="V47" s="544"/>
      <c r="W47" s="544"/>
      <c r="X47" s="544"/>
      <c r="Y47" s="544"/>
      <c r="Z47" s="397"/>
    </row>
    <row r="48" spans="1:26">
      <c r="A48" s="315" t="s">
        <v>6793</v>
      </c>
      <c r="B48" s="315"/>
      <c r="C48" s="315" t="str">
        <f t="shared" si="0"/>
        <v>Days of the Reverend Mother</v>
      </c>
      <c r="D48" s="315" t="str">
        <f t="shared" si="1"/>
        <v>Berronar Truesilver</v>
      </c>
      <c r="E48" s="315" t="str">
        <f t="shared" si="2"/>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F48" s="315"/>
      <c r="G48" s="315"/>
      <c r="H48" s="315" t="s">
        <v>6743</v>
      </c>
      <c r="I48" s="315" t="s">
        <v>6781</v>
      </c>
      <c r="R48" s="543" t="s">
        <v>6794</v>
      </c>
      <c r="S48" s="544"/>
      <c r="T48" s="544"/>
      <c r="U48" s="544"/>
      <c r="V48" s="544"/>
      <c r="W48" s="544"/>
      <c r="X48" s="397"/>
      <c r="Y48" s="397"/>
      <c r="Z48" s="397"/>
    </row>
    <row r="49" spans="1:26">
      <c r="A49" s="315" t="s">
        <v>6795</v>
      </c>
      <c r="B49" s="315"/>
      <c r="C49" s="315" t="str">
        <f t="shared" si="0"/>
        <v>Rites of the Chancel Door</v>
      </c>
      <c r="D49" s="315" t="str">
        <f t="shared" si="1"/>
        <v>Gorm Gulthyn</v>
      </c>
      <c r="E49" s="315"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49" s="315"/>
      <c r="G49" s="315"/>
      <c r="H49" s="315" t="s">
        <v>6743</v>
      </c>
      <c r="I49" s="315" t="s">
        <v>6781</v>
      </c>
      <c r="R49" s="543" t="s">
        <v>6796</v>
      </c>
      <c r="S49" s="544"/>
      <c r="T49" s="544"/>
      <c r="U49" s="544"/>
      <c r="V49" s="544"/>
      <c r="W49" s="397"/>
      <c r="X49" s="397"/>
      <c r="Y49" s="397"/>
      <c r="Z49" s="397"/>
    </row>
    <row r="50" spans="1:26">
      <c r="A50" s="315" t="s">
        <v>6795</v>
      </c>
      <c r="B50" s="315"/>
      <c r="C50" s="315" t="str">
        <f t="shared" si="0"/>
        <v>Rites of the Chancel Door</v>
      </c>
      <c r="D50" s="315" t="str">
        <f t="shared" si="1"/>
        <v>Gorm Gulthyn</v>
      </c>
      <c r="E50" s="315" t="str">
        <f t="shared" si="2"/>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50" s="315"/>
      <c r="G50" s="315"/>
      <c r="H50" s="315" t="s">
        <v>6743</v>
      </c>
      <c r="I50" s="315" t="s">
        <v>6781</v>
      </c>
      <c r="R50" s="543" t="s">
        <v>6797</v>
      </c>
      <c r="S50" s="544"/>
      <c r="T50" s="544"/>
      <c r="U50" s="544"/>
      <c r="V50" s="544"/>
      <c r="W50" s="544"/>
      <c r="X50" s="544"/>
      <c r="Y50" s="397"/>
      <c r="Z50" s="397"/>
    </row>
    <row r="51" spans="1:26">
      <c r="A51" s="315" t="s">
        <v>6798</v>
      </c>
      <c r="B51" s="315"/>
      <c r="C51" s="315" t="str">
        <f t="shared" si="0"/>
        <v>The Rooting</v>
      </c>
      <c r="D51" s="315" t="str">
        <f t="shared" si="1"/>
        <v>Marthammor Duin</v>
      </c>
      <c r="E51" s="315" t="str">
        <f t="shared" si="2"/>
        <v>Holy day celebrating the reforging of ties to the mountain homelands.</v>
      </c>
      <c r="F51" s="315"/>
      <c r="G51" s="315"/>
      <c r="H51" s="315" t="s">
        <v>6743</v>
      </c>
      <c r="I51" s="315" t="s">
        <v>6781</v>
      </c>
      <c r="R51" s="543" t="s">
        <v>6799</v>
      </c>
      <c r="S51" s="544"/>
      <c r="T51" s="544"/>
      <c r="U51" s="544"/>
      <c r="V51" s="544"/>
      <c r="W51" s="397"/>
      <c r="X51" s="397"/>
      <c r="Y51" s="397"/>
      <c r="Z51" s="397"/>
    </row>
    <row r="52" spans="1:26">
      <c r="A52" s="315" t="s">
        <v>6800</v>
      </c>
      <c r="B52" s="315"/>
      <c r="C52" s="315" t="str">
        <f t="shared" si="0"/>
        <v>The Rebirth (Alturiak 9th)</v>
      </c>
      <c r="D52" s="315" t="str">
        <f t="shared" si="1"/>
        <v>Marthammor Duin</v>
      </c>
      <c r="E52" s="315" t="str">
        <f t="shared" si="2"/>
        <v>Holy day celebrating the reemergence of dwarven wanderers from their mountain fastnesses.</v>
      </c>
      <c r="F52" s="315"/>
      <c r="G52" s="315"/>
      <c r="H52" s="315" t="s">
        <v>6743</v>
      </c>
      <c r="I52" s="315" t="s">
        <v>6678</v>
      </c>
      <c r="R52" s="543" t="s">
        <v>6801</v>
      </c>
      <c r="S52" s="544"/>
      <c r="T52" s="544"/>
      <c r="U52" s="544"/>
      <c r="V52" s="544"/>
      <c r="W52" s="544"/>
      <c r="X52" s="397"/>
      <c r="Y52" s="397"/>
      <c r="Z52" s="397"/>
    </row>
    <row r="53" spans="1:26">
      <c r="A53" s="315" t="s">
        <v>6802</v>
      </c>
      <c r="B53" s="315" t="s">
        <v>6803</v>
      </c>
      <c r="C53" s="315" t="str">
        <f t="shared" si="0"/>
        <v>Great Weave (Alturiak 20th)</v>
      </c>
      <c r="D53" s="315" t="str">
        <f t="shared" si="1"/>
        <v>Waukeen</v>
      </c>
      <c r="E53" s="315" t="str">
        <f t="shared" si="2"/>
        <v>A celebration of cloth-making and weaving, with cloth woven during this month believed to be truly blessed. The Most Excellent Order of Weavers &amp; Dyers and the Order of Master Taylors, Glovers &amp; Mercers consider this a very important festival.</v>
      </c>
      <c r="F53" s="315" t="s">
        <v>2792</v>
      </c>
      <c r="G53" s="315">
        <v>20</v>
      </c>
      <c r="H53" s="315"/>
      <c r="I53" s="315" t="s">
        <v>6678</v>
      </c>
      <c r="R53" s="543" t="s">
        <v>6804</v>
      </c>
      <c r="S53" s="544"/>
      <c r="T53" s="544"/>
      <c r="U53" s="544"/>
      <c r="V53" s="544"/>
      <c r="W53" s="544"/>
      <c r="X53" s="544"/>
      <c r="Y53" s="544"/>
      <c r="Z53" s="544"/>
    </row>
    <row r="54" spans="1:26">
      <c r="A54" s="315" t="s">
        <v>6805</v>
      </c>
      <c r="B54" s="315" t="s">
        <v>6806</v>
      </c>
      <c r="C54" s="315" t="str">
        <f t="shared" si="0"/>
        <v>The First Tide (When Ice in Harbor breaks)</v>
      </c>
      <c r="D54" s="315" t="str">
        <f t="shared" si="1"/>
        <v>Umberlee</v>
      </c>
      <c r="E54" s="315" t="str">
        <f t="shared" si="2"/>
        <v>Flute-and-drum parade through the streets by the clergy and faithful, celebrating the breaking of the ice. An animal sacrifice is taken down to the harbor, tied to a large stone and thrown into the water. If it washes back ashore, it is rescued and nurtured back to health, and tended as a sacred animal.</v>
      </c>
      <c r="F54" s="315" t="s">
        <v>2791</v>
      </c>
      <c r="G54" s="315"/>
      <c r="H54" s="315"/>
      <c r="I54" s="315" t="s">
        <v>6678</v>
      </c>
      <c r="R54" s="543" t="s">
        <v>6807</v>
      </c>
      <c r="S54" s="544"/>
      <c r="T54" s="544"/>
      <c r="U54" s="544"/>
      <c r="V54" s="544"/>
      <c r="W54" s="397"/>
      <c r="X54" s="397"/>
      <c r="Y54" s="397"/>
      <c r="Z54" s="397"/>
    </row>
    <row r="55" spans="1:26">
      <c r="A55" s="315" t="s">
        <v>6808</v>
      </c>
      <c r="B55" s="315" t="s">
        <v>6809</v>
      </c>
      <c r="C55" s="315" t="str">
        <f t="shared" si="0"/>
        <v>The Shattering (When Ice in Harbor Breaks)</v>
      </c>
      <c r="D55" s="315" t="str">
        <f t="shared" si="1"/>
        <v>Valkur</v>
      </c>
      <c r="E55" s="315" t="str">
        <f t="shared" si="2"/>
        <v>Festival celebrating the shattering of the ice in harbor, commemorated by launching and naming one new ship, which sails around the harbor crewed by Valkuran clergy. Also features the unfurling of new sails that are blessed by the clergy.</v>
      </c>
      <c r="F55" s="315" t="s">
        <v>2791</v>
      </c>
      <c r="G55" s="315"/>
      <c r="H55" s="315"/>
      <c r="I55" s="315" t="s">
        <v>6678</v>
      </c>
      <c r="R55" s="543" t="s">
        <v>6810</v>
      </c>
      <c r="S55" s="544"/>
      <c r="T55" s="544"/>
      <c r="U55" s="544"/>
      <c r="V55" s="397"/>
      <c r="W55" s="397"/>
      <c r="X55" s="397"/>
      <c r="Y55" s="397"/>
      <c r="Z55" s="397"/>
    </row>
    <row r="56" spans="1:26">
      <c r="A56" s="315" t="s">
        <v>6811</v>
      </c>
      <c r="B56" s="315" t="s">
        <v>6812</v>
      </c>
      <c r="C56" s="315" t="str">
        <f t="shared" si="0"/>
        <v>Song of Dawn (Ches 19th; Spring Equinox)</v>
      </c>
      <c r="D56" s="315" t="str">
        <f t="shared" si="1"/>
        <v>Lathander</v>
      </c>
      <c r="E56" s="315" t="str">
        <f t="shared" si="2"/>
        <v>Praise-song that blends purely vocal harmonies and counter-harmonies of incredible complexity. Can be heard for blocks around echoing through the Spires of Morning.</v>
      </c>
      <c r="F56" s="315" t="s">
        <v>2791</v>
      </c>
      <c r="G56" s="315">
        <v>19</v>
      </c>
      <c r="H56" s="315"/>
      <c r="I56" s="315" t="s">
        <v>6678</v>
      </c>
      <c r="R56" s="397"/>
      <c r="S56" s="397"/>
      <c r="T56" s="397"/>
      <c r="U56" s="397"/>
      <c r="V56" s="397"/>
      <c r="W56" s="397"/>
      <c r="X56" s="397"/>
      <c r="Y56" s="397"/>
      <c r="Z56" s="397"/>
    </row>
    <row r="57" spans="1:26">
      <c r="A57" s="315" t="s">
        <v>6813</v>
      </c>
      <c r="B57" s="315" t="s">
        <v>6814</v>
      </c>
      <c r="C57" s="315" t="str">
        <f t="shared" si="0"/>
        <v>First Feast (Ches 19th; Spring Equinox)</v>
      </c>
      <c r="D57" s="315" t="str">
        <f t="shared" si="1"/>
        <v>Mielikki</v>
      </c>
      <c r="E57" s="315" t="str">
        <f t="shared" si="2"/>
        <v>Holy rituals and revels where the faithful of Mielikki are expected to enjoy the sensual pleasures of life and sing praises to the Lady in the forest.</v>
      </c>
      <c r="F57" s="315" t="s">
        <v>2791</v>
      </c>
      <c r="G57" s="315">
        <v>19</v>
      </c>
      <c r="H57" s="315"/>
      <c r="I57" s="315" t="s">
        <v>6678</v>
      </c>
      <c r="R57" s="547" t="s">
        <v>3085</v>
      </c>
      <c r="S57" s="544"/>
      <c r="T57" s="544"/>
      <c r="U57" s="544"/>
      <c r="V57" s="544"/>
      <c r="W57" s="544"/>
      <c r="X57" s="544"/>
      <c r="Y57" s="544"/>
      <c r="Z57" s="544"/>
    </row>
    <row r="58" spans="1:26">
      <c r="A58" s="315" t="s">
        <v>6815</v>
      </c>
      <c r="B58" s="315" t="s">
        <v>6816</v>
      </c>
      <c r="C58" s="315" t="str">
        <f t="shared" si="0"/>
        <v>The Rite of Pain &amp; Purity (Ches 19th; Spring Equinox)</v>
      </c>
      <c r="D58" s="315" t="str">
        <f t="shared" si="1"/>
        <v>Loviatar</v>
      </c>
      <c r="E58" s="315" t="str">
        <f t="shared" si="2"/>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58" s="315" t="s">
        <v>2791</v>
      </c>
      <c r="G58" s="315">
        <v>19</v>
      </c>
      <c r="H58" s="315"/>
      <c r="I58" s="315" t="s">
        <v>6678</v>
      </c>
      <c r="R58" s="543" t="s">
        <v>6817</v>
      </c>
      <c r="S58" s="544"/>
      <c r="T58" s="544"/>
      <c r="U58" s="544"/>
      <c r="V58" s="397"/>
      <c r="W58" s="397"/>
      <c r="X58" s="397"/>
      <c r="Y58" s="397"/>
      <c r="Z58" s="397"/>
    </row>
    <row r="59" spans="1:26">
      <c r="A59" s="315" t="s">
        <v>6818</v>
      </c>
      <c r="B59" s="315" t="s">
        <v>6819</v>
      </c>
      <c r="C59" s="315" t="str">
        <f t="shared" si="0"/>
        <v>Fleetswake (Ches 21st - 30th)</v>
      </c>
      <c r="D59" s="315" t="str">
        <f t="shared" si="1"/>
        <v>Civic</v>
      </c>
      <c r="E59" s="315" t="str">
        <f t="shared" si="2"/>
        <v>Spanning the last tenday in Ches, Fleetswake is a mariners' festival celebrating the sea, the sea trades that are their livelihood, and the gods of the sea. While much of the religious seriousness and ceremony is placed on the Fair Seas Festival (see above), many of the Fleetswake events and activities are dedicated in small ways to nearly every sea god or goddess of the Realms. The bulk of the festival activity occurs in Dock Ward, though the Fiery Flagon in Sea Ward is a hotbed of action during this holiday as well. Among the many events of the Fleetswake festival are boat races (both private boats and the rakers of the city naval guard), the annual Shipwrights' Ball at the Shipwrights' House, guild-sponsored galas at the Copper Cup festhall, and many more. Any ships entering the harbor during Fleetswake are not charged the standard docking fees for their stay but the ships' captains are expected to donate at least 1 gold piece per day to Umberlee's Cache before they leave Waterdeep's harbor.
Society: Generally speaking, the Spring Social Season begins with Fleetswake, when winter has let up enough to allow ships to return to the Waterdhavian harbor. Many noble families return during this week, taking rooms in inns while their servants prepare their estates for reinhabiting. By the time of the Highcoin, the nobles have mostly all returned.</v>
      </c>
      <c r="F59" s="315" t="s">
        <v>2791</v>
      </c>
      <c r="G59" s="315" t="s">
        <v>365</v>
      </c>
      <c r="H59" s="315"/>
      <c r="I59" s="315" t="s">
        <v>6678</v>
      </c>
      <c r="R59" s="397"/>
      <c r="S59" s="397"/>
      <c r="T59" s="397"/>
      <c r="U59" s="397"/>
      <c r="V59" s="397"/>
      <c r="W59" s="397"/>
      <c r="X59" s="397"/>
      <c r="Y59" s="397"/>
      <c r="Z59" s="397"/>
    </row>
    <row r="60" spans="1:26">
      <c r="A60" s="315" t="s">
        <v>6820</v>
      </c>
      <c r="B60" s="315" t="s">
        <v>6821</v>
      </c>
      <c r="C60" s="315" t="str">
        <f t="shared" si="0"/>
        <v>Fair Seas Festival (Ches 29th - 30th)</v>
      </c>
      <c r="D60" s="315" t="str">
        <f t="shared" si="1"/>
        <v>Civic, Umberlee</v>
      </c>
      <c r="E60" s="315" t="str">
        <f t="shared" si="2"/>
        <v>This festival spans two days in late Ches, and closes the annual Fleetswake festivities. The first day involves much feasting in all corners of the city, but the menus are limited primarily to seafood; in lower Castle Ward, a number of temporary structures are built over the waters off Smugglers Dock, allowing a number of individuals (notably Mirt and Piergeiron and city guard officers) and nobles involved in the sea trades to host a feast shared with the mermen and sea elves of Waterdeep's harbor. The docks and Deepwater Isle are heavily staffed by clergy from all the temples of the city' as well as the heads and members of sea-related guilds' throughout the second day, everyone spending the time in prayer and feasting. At both dawn and sunset, the waters of Waterdeep's harbor are covered with floating flowers in homage to Umberlee, the chaotic ocean goddess.
During the course of the festival's two days, parties of city guardsmen and chosen members of the Guild of Watermen and the Master Mariners' Guild tour the city, taking donations from tavern patrons for Umberlee's Cache (there are also collection boxes at the two guildhalls), a sacrifice of coins from the citizens of the city to Umberlee in thanks for safe ports and safe passage in the coming year. Upon sunset of the second day, the money is placed in chests and dumped into the deepest part of the harbor. This festival has existed in a number of forms since the first trade-meets occurred here, and over 2,500,000 gold pieces have been dumped into the harbor and remain relatively inviolate; the area is closely guarded by the undersea guardsmen, whose standing orders are to kill anyone disturbing Umberlee's Cache. There are also rumors of magical protections on the chests which keep them safe. Legends tell of thieves that stole some of the collection years ago and left the city; as soon as their ship left the harbor, a squall sprang up and a huge wave shaped like a hand swept over the ship, taking the thieves overboard and sparing the ship and the rest of the crew.
Society: The returning nobles make their presence known to their fellows with elaborate Fair Seas Feasts. Those Houses that retain a strong presence in the city have the upper hand in these plans, for they're in place to arrange their feasts and send out invitations to those nobles who are just now getting back into the city. The nobles also make a point of preparing to contribute to Umberlee's Cache in extravagant ways during these parties, which are the favorite scene for the cache collectors to take up offerings from the noble Houses.</v>
      </c>
      <c r="F60" s="315" t="s">
        <v>2791</v>
      </c>
      <c r="G60" s="315" t="s">
        <v>6822</v>
      </c>
      <c r="H60" s="315"/>
      <c r="I60" s="315" t="s">
        <v>6678</v>
      </c>
      <c r="R60" s="547" t="s">
        <v>3083</v>
      </c>
      <c r="S60" s="544"/>
      <c r="T60" s="544"/>
      <c r="U60" s="544"/>
      <c r="V60" s="544"/>
      <c r="W60" s="544"/>
      <c r="X60" s="544"/>
      <c r="Y60" s="544"/>
      <c r="Z60" s="544"/>
    </row>
    <row r="61" spans="1:26">
      <c r="A61" s="315" t="s">
        <v>6823</v>
      </c>
      <c r="B61" s="315" t="s">
        <v>6824</v>
      </c>
      <c r="C61" s="315" t="str">
        <f t="shared" si="0"/>
        <v>Highcoin (Ches 30th)</v>
      </c>
      <c r="D61" s="315" t="str">
        <f t="shared" si="1"/>
        <v>Waukeen</v>
      </c>
      <c r="E61" s="315" t="str">
        <f t="shared" si="2"/>
        <v>A grand feast with spoken accolades, accompanied by trumpet fanfares, hailing the wealthy for amassing such worth. Offerings are amassed for the next festival, Spheres.
Society: While the rest of the city is focused on the Fair Seas Festival, the nobility take the Waukeenar festival of Highcoin very seriously. Lord Piergeiron's Highcoin Ball is an absolute necessity for those intending to be on the scene this season - if you miss it, you're an afterthought at best for the rest of the year. The coin that is traditionally gathered on this day is gathered at the door of the ball. This ball is usually accompanied by accolades on what the nobles contribute to Waterdeep's prosperity by the Open Lord, myriad Guildsmasters and other personages of importance. This event begins at sundown, and most of the nobles make sure to be at the sinking of Umberlee's Cache as the true beginning of this festival, lining the shoreline in their finest garb, and then promenading to the Palace afterward.</v>
      </c>
      <c r="F61" s="315" t="s">
        <v>2791</v>
      </c>
      <c r="G61" s="315">
        <v>30</v>
      </c>
      <c r="H61" s="315"/>
      <c r="I61" s="315" t="s">
        <v>6678</v>
      </c>
      <c r="R61" s="543" t="s">
        <v>6825</v>
      </c>
      <c r="S61" s="544"/>
      <c r="T61" s="544"/>
      <c r="U61" s="544"/>
      <c r="V61" s="397"/>
      <c r="W61" s="397"/>
      <c r="X61" s="397"/>
      <c r="Y61" s="397"/>
      <c r="Z61" s="397"/>
    </row>
    <row r="62" spans="1:26">
      <c r="A62" s="315" t="s">
        <v>6826</v>
      </c>
      <c r="B62" s="315" t="s">
        <v>6827</v>
      </c>
      <c r="C62" s="315" t="str">
        <f t="shared" si="0"/>
        <v>Dance of Swirling Winds (Ches 19th; Spring Equinox)</v>
      </c>
      <c r="D62" s="315" t="str">
        <f t="shared" si="1"/>
        <v>Aerdrie Faenya</v>
      </c>
      <c r="E62" s="315" t="str">
        <f t="shared" si="2"/>
        <v>Days of strong winds where celebrants make offerings of beautiful feathers and wind music, and the fervency of their dance causes clergy to rise into the air to dance among the winds as a gift from the goddess.</v>
      </c>
      <c r="F62" s="315" t="s">
        <v>2791</v>
      </c>
      <c r="G62" s="315">
        <v>19</v>
      </c>
      <c r="H62" s="315" t="s">
        <v>6729</v>
      </c>
      <c r="I62" s="315" t="s">
        <v>6678</v>
      </c>
      <c r="R62" s="397"/>
      <c r="S62" s="397"/>
      <c r="T62" s="397"/>
      <c r="U62" s="397"/>
      <c r="V62" s="397"/>
      <c r="W62" s="397"/>
      <c r="X62" s="397"/>
      <c r="Y62" s="397"/>
      <c r="Z62" s="397"/>
    </row>
    <row r="63" spans="1:26">
      <c r="A63" s="315" t="s">
        <v>6828</v>
      </c>
      <c r="B63" s="315" t="s">
        <v>6829</v>
      </c>
      <c r="C63" s="315" t="str">
        <f t="shared" si="0"/>
        <v>The Budding (Ches 19th; Spring Equinox)</v>
      </c>
      <c r="D63" s="315" t="str">
        <f t="shared" si="1"/>
        <v>Rillifane Rallathil</v>
      </c>
      <c r="E63" s="315" t="str">
        <f t="shared" si="2"/>
        <v>Joyful celebration of new life celebrated through dance, sonce and preceded by an extended period of fasting. A ritual hunt is undertaken, the meat of which serves as the break-fast for the faithful. Celebrates Rillifane's bounty and reminds that the natural cycle of life plays out beneath his boughs.</v>
      </c>
      <c r="F63" s="315" t="s">
        <v>2791</v>
      </c>
      <c r="G63" s="315">
        <v>19</v>
      </c>
      <c r="H63" s="315" t="s">
        <v>6729</v>
      </c>
      <c r="I63" s="315" t="s">
        <v>6678</v>
      </c>
      <c r="R63" s="547" t="s">
        <v>6830</v>
      </c>
      <c r="S63" s="544"/>
      <c r="T63" s="544"/>
      <c r="U63" s="544"/>
      <c r="V63" s="544"/>
      <c r="W63" s="544"/>
      <c r="X63" s="544"/>
      <c r="Y63" s="544"/>
      <c r="Z63" s="544"/>
    </row>
    <row r="64" spans="1:26">
      <c r="A64" s="315" t="s">
        <v>6831</v>
      </c>
      <c r="B64" s="315" t="s">
        <v>6832</v>
      </c>
      <c r="C64" s="315" t="str">
        <f t="shared" si="0"/>
        <v>Firstflow (when the local ice breaks)</v>
      </c>
      <c r="D64" s="315" t="str">
        <f t="shared" si="1"/>
        <v>Eldath</v>
      </c>
      <c r="E64" s="315" t="str">
        <f t="shared" si="2"/>
        <v>A small ritual of thanks and welcome to the goddess is held on the day that the ice breaks in rivers and harbors in local communities.</v>
      </c>
      <c r="F64" s="315" t="s">
        <v>2787</v>
      </c>
      <c r="G64" s="315"/>
      <c r="H64" s="315"/>
      <c r="I64" s="315" t="s">
        <v>6678</v>
      </c>
      <c r="R64" s="543" t="s">
        <v>6833</v>
      </c>
      <c r="S64" s="544"/>
      <c r="T64" s="544"/>
      <c r="U64" s="544"/>
      <c r="V64" s="544"/>
      <c r="W64" s="544"/>
      <c r="X64" s="544"/>
      <c r="Y64" s="544"/>
      <c r="Z64" s="544"/>
    </row>
    <row r="65" spans="1:26">
      <c r="A65" s="315" t="s">
        <v>6834</v>
      </c>
      <c r="B65" s="315" t="s">
        <v>6835</v>
      </c>
      <c r="C65" s="315" t="str">
        <f t="shared" si="0"/>
        <v>The Queen's Gambit (Tarsakh 1st)</v>
      </c>
      <c r="D65" s="315" t="str">
        <f t="shared" si="1"/>
        <v>The Red Knight</v>
      </c>
      <c r="E65" s="315" t="str">
        <f t="shared" si="2"/>
        <v>Clergy and faithful of the Red Knight unwind with a day of competitive games and feasting. Games of strategy are played all day in grand tournaments, with winners receiving recognition, titles of merit, promotions, and sometimes a precious gift from the temple armory.</v>
      </c>
      <c r="F65" s="315" t="s">
        <v>2787</v>
      </c>
      <c r="G65" s="315">
        <v>1</v>
      </c>
      <c r="H65" s="315"/>
      <c r="I65" s="315" t="s">
        <v>6678</v>
      </c>
      <c r="R65" s="543" t="s">
        <v>6836</v>
      </c>
      <c r="S65" s="544"/>
      <c r="T65" s="544"/>
      <c r="U65" s="544"/>
      <c r="V65" s="544"/>
      <c r="W65" s="544"/>
      <c r="X65" s="544"/>
      <c r="Y65" s="544"/>
      <c r="Z65" s="544"/>
    </row>
    <row r="66" spans="1:26">
      <c r="A66" s="315" t="s">
        <v>6837</v>
      </c>
      <c r="B66" s="315" t="s">
        <v>6838</v>
      </c>
      <c r="C66" s="315" t="str">
        <f t="shared" si="0"/>
        <v>Waukeentide (Tarsakh 1st - 10th)</v>
      </c>
      <c r="D66" s="315" t="str">
        <f t="shared" si="1"/>
        <v>Civic, Waukeen, Society</v>
      </c>
      <c r="E66" s="315" t="str">
        <f t="shared" si="2"/>
        <v>This centuries-old tenday festival in early Tarsakh maintains its old title by force of habit. Originally a simple day-long celebration of the free trade and open commerce of the city, it has encompassed a number of older holidays under one title and stretched the holiday season over ten days. The nobles of Waterdeep take the merchants' festival very seriously. This entire week is filled with parties of all sorts; Waterdeep's nobility see it as a sort of "leaping into the deep end" to get back to the social whirlwind of the city.</v>
      </c>
      <c r="F66" s="315" t="s">
        <v>2787</v>
      </c>
      <c r="G66" s="401" t="s">
        <v>6839</v>
      </c>
      <c r="H66" s="315"/>
      <c r="I66" s="315" t="s">
        <v>6678</v>
      </c>
      <c r="R66" s="543" t="s">
        <v>6840</v>
      </c>
      <c r="S66" s="544"/>
      <c r="T66" s="544"/>
      <c r="U66" s="544"/>
      <c r="V66" s="544"/>
      <c r="W66" s="544"/>
      <c r="X66" s="544"/>
      <c r="Y66" s="544"/>
      <c r="Z66" s="544"/>
    </row>
    <row r="67" spans="1:26">
      <c r="A67" s="315" t="s">
        <v>6841</v>
      </c>
      <c r="B67" s="315" t="s">
        <v>6842</v>
      </c>
      <c r="C67" s="315" t="str">
        <f t="shared" si="0"/>
        <v>All Coins Day (Tarsakh 1st)</v>
      </c>
      <c r="D67" s="315" t="str">
        <f t="shared" si="1"/>
        <v>The first night of the festival, usually only really celebrated by merchants and those direct worshippers of Waukeen, by holding massive sales in their shops and donating all of those coins in Waukeen's name to charities and to promising journeymen looking to start their own businesses</v>
      </c>
      <c r="E67" s="315" t="e">
        <f t="shared" si="2"/>
        <v>#VALUE!</v>
      </c>
      <c r="F67" s="315" t="s">
        <v>2787</v>
      </c>
      <c r="G67" s="315">
        <v>1</v>
      </c>
      <c r="H67" s="315"/>
      <c r="I67" s="315" t="s">
        <v>6678</v>
      </c>
      <c r="R67" s="543" t="s">
        <v>6843</v>
      </c>
      <c r="S67" s="544"/>
      <c r="T67" s="544"/>
      <c r="U67" s="544"/>
      <c r="V67" s="544"/>
      <c r="W67" s="544"/>
      <c r="X67" s="544"/>
      <c r="Y67" s="544"/>
      <c r="Z67" s="544"/>
    </row>
    <row r="68" spans="1:26">
      <c r="A68" s="315" t="s">
        <v>6844</v>
      </c>
      <c r="B68" s="315" t="s">
        <v>6845</v>
      </c>
      <c r="C68" s="315" t="str">
        <f t="shared" si="0"/>
        <v>Caravance (Tarsakh 2nd)</v>
      </c>
      <c r="D68" s="315" t="str">
        <f t="shared" si="1"/>
        <v>a gift-giving holiday commemorating the traditional arrival of the first caravans of the season into the city, and many parents still hide gifts in their homes, telling their children that Old Carvas left them (Old Carvas is the mythical old peddler who arrived with the first caravan into Waterdeep, his wagon loaded down with toys for all the children in Waterdeep)</v>
      </c>
      <c r="E68" s="315" t="str">
        <f t="shared" si="2"/>
        <v>Society: Nobles turn out en masse on this festival day to shop at the newly-opened Market.</v>
      </c>
      <c r="F68" s="315" t="s">
        <v>2787</v>
      </c>
      <c r="G68" s="315">
        <v>2</v>
      </c>
      <c r="H68" s="315"/>
      <c r="I68" s="315" t="s">
        <v>6678</v>
      </c>
      <c r="R68" s="543" t="s">
        <v>6846</v>
      </c>
      <c r="S68" s="544"/>
      <c r="T68" s="544"/>
      <c r="U68" s="544"/>
      <c r="V68" s="544"/>
      <c r="W68" s="544"/>
      <c r="X68" s="544"/>
      <c r="Y68" s="544"/>
      <c r="Z68" s="544"/>
    </row>
    <row r="69" spans="1:26">
      <c r="A69" s="315" t="s">
        <v>6847</v>
      </c>
      <c r="B69" s="315" t="s">
        <v>6848</v>
      </c>
      <c r="C69" s="315" t="str">
        <f t="shared" ref="C69:C132" si="3">LEFT(A69,FIND(":",A69,1)-1)</f>
        <v>Goldenight (Tarsakh 5th)</v>
      </c>
      <c r="D69" s="315" t="e">
        <f t="shared" ref="D69:D132" si="4">LEFT(RIGHT(A69,LEN(A69)-FIND(":",A69,1)-1),FIND(".",RIGHT(A69,LEN(A69)-FIND(":",A69,1)-1),1)-1)</f>
        <v>#VALUE!</v>
      </c>
      <c r="E69" s="315" t="e">
        <f t="shared" ref="E69:E132" si="5">RIGHT(A69,LEN(A69)-LEN(C69)-LEN(D69)-4)</f>
        <v>#VALUE!</v>
      </c>
      <c r="F69" s="315" t="s">
        <v>2787</v>
      </c>
      <c r="G69" s="315">
        <v>5</v>
      </c>
      <c r="H69" s="315"/>
      <c r="I69" s="315" t="s">
        <v>6678</v>
      </c>
      <c r="R69" s="543" t="s">
        <v>6849</v>
      </c>
      <c r="S69" s="544"/>
      <c r="T69" s="544"/>
      <c r="U69" s="397"/>
      <c r="V69" s="397"/>
      <c r="W69" s="397"/>
      <c r="X69" s="397"/>
      <c r="Y69" s="397"/>
      <c r="Z69" s="397"/>
    </row>
    <row r="70" spans="1:26">
      <c r="A70" s="315" t="s">
        <v>6850</v>
      </c>
      <c r="B70" s="315" t="s">
        <v>6851</v>
      </c>
      <c r="C70" s="315" t="str">
        <f t="shared" si="3"/>
        <v>Guildsmeet (Tarsakh 7th)</v>
      </c>
      <c r="D70" s="315" t="str">
        <f t="shared" si="4"/>
        <v>special guild member holiday gatherings of the guild memberships for celebrations typically culminating in a multiguild sponsored gala festival and dance that lasts from dusk till dawn and dominates the Market, the Cynosure, the Field of Triumph, and all areas in between</v>
      </c>
      <c r="E70" s="315" t="e">
        <f t="shared" si="5"/>
        <v>#VALUE!</v>
      </c>
      <c r="F70" s="315" t="s">
        <v>2787</v>
      </c>
      <c r="G70" s="315">
        <v>7</v>
      </c>
      <c r="H70" s="315"/>
      <c r="I70" s="315" t="s">
        <v>6678</v>
      </c>
      <c r="R70" s="397"/>
      <c r="S70" s="397"/>
      <c r="T70" s="397"/>
      <c r="U70" s="397"/>
      <c r="V70" s="397"/>
      <c r="W70" s="397"/>
      <c r="X70" s="397"/>
      <c r="Y70" s="397"/>
      <c r="Z70" s="397"/>
    </row>
    <row r="71" spans="1:26">
      <c r="A71" s="315" t="s">
        <v>6852</v>
      </c>
      <c r="B71" s="315" t="s">
        <v>6853</v>
      </c>
      <c r="C71" s="315" t="str">
        <f t="shared" si="3"/>
        <v>Leiruin (Tarsakh 8th)</v>
      </c>
      <c r="D71" s="315" t="str">
        <f t="shared" si="4"/>
        <v>Waukeen caught Leira, the former goddess of deception, attempting to cheat her in a deal, and buried her under a mountain of molten gold as punishment for cheating an honest merchant; as a commemoration of this, Leiruin is the day for guild members to pay their annual dues to the guilds, for the guildmasters to all meet with the Lords Court and renew the guild charters for another year, and for the Lords to bring to light any wrongdoing done in commerce; those charged with theft, robbery, or other commercial crimes on this day are pilloried in front of the Palace and guild members throw coppers at them as part of their punishment (the money goes to the city)</v>
      </c>
      <c r="E71" s="315" t="e">
        <f t="shared" si="5"/>
        <v>#VALUE!</v>
      </c>
      <c r="F71" s="315" t="s">
        <v>2787</v>
      </c>
      <c r="G71" s="315">
        <v>8</v>
      </c>
      <c r="H71" s="315"/>
      <c r="I71" s="315" t="s">
        <v>6678</v>
      </c>
      <c r="R71" s="547" t="s">
        <v>3081</v>
      </c>
      <c r="S71" s="544"/>
      <c r="T71" s="544"/>
      <c r="U71" s="544"/>
      <c r="V71" s="544"/>
      <c r="W71" s="544"/>
      <c r="X71" s="544"/>
      <c r="Y71" s="544"/>
      <c r="Z71" s="544"/>
    </row>
    <row r="72" spans="1:26">
      <c r="A72" s="315" t="s">
        <v>6854</v>
      </c>
      <c r="B72" s="315" t="s">
        <v>6855</v>
      </c>
      <c r="C72" s="315" t="str">
        <f t="shared" si="3"/>
        <v>Spheres (Tarsakh 10th)</v>
      </c>
      <c r="D72" s="315" t="str">
        <f t="shared" si="4"/>
        <v>Glass spheres are filled with gems and gold to be paraded around the city</v>
      </c>
      <c r="E72" s="315" t="str">
        <f t="shared" si="5"/>
        <v>They are then loaded into catapult-like contraptions to be lobbed into the air to shatter and spill their contents over the city for the general populace.</v>
      </c>
      <c r="F72" s="315" t="s">
        <v>2787</v>
      </c>
      <c r="G72" s="315">
        <v>10</v>
      </c>
      <c r="H72" s="315" t="s">
        <v>6856</v>
      </c>
      <c r="I72" s="315" t="s">
        <v>6678</v>
      </c>
      <c r="R72" s="543" t="s">
        <v>6857</v>
      </c>
      <c r="S72" s="544"/>
      <c r="T72" s="544"/>
      <c r="U72" s="544"/>
      <c r="V72" s="544"/>
      <c r="W72" s="544"/>
      <c r="X72" s="544"/>
      <c r="Y72" s="544"/>
      <c r="Z72" s="397"/>
    </row>
    <row r="73" spans="1:26">
      <c r="A73" s="315" t="s">
        <v>6858</v>
      </c>
      <c r="B73" s="315" t="s">
        <v>6859</v>
      </c>
      <c r="C73" s="315" t="str">
        <f t="shared" si="3"/>
        <v>The Vernal Trousseau Festival (Tarsakh 23rd - 27th)</v>
      </c>
      <c r="D73" s="315" t="str">
        <f t="shared" si="4"/>
        <v>Society</v>
      </c>
      <c r="E73" s="315" t="str">
        <f t="shared" si="5"/>
        <v>A festival dedicated to a series of parties that focus on the newest fashions for spring and summer,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F73" s="315" t="s">
        <v>2787</v>
      </c>
      <c r="G73" s="315" t="s">
        <v>6860</v>
      </c>
      <c r="H73" s="315"/>
      <c r="I73" s="315" t="s">
        <v>6678</v>
      </c>
      <c r="R73" s="543" t="s">
        <v>6861</v>
      </c>
      <c r="S73" s="544"/>
      <c r="T73" s="544"/>
      <c r="U73" s="544"/>
      <c r="V73" s="544"/>
      <c r="W73" s="397"/>
      <c r="X73" s="397"/>
      <c r="Y73" s="397"/>
      <c r="Z73" s="397"/>
    </row>
    <row r="74" spans="1:26">
      <c r="A74" s="315" t="s">
        <v>2830</v>
      </c>
      <c r="B74" s="315"/>
      <c r="C74" s="315"/>
      <c r="D74" s="315"/>
      <c r="E74" s="315" t="s">
        <v>6862</v>
      </c>
      <c r="F74" s="315" t="s">
        <v>2830</v>
      </c>
      <c r="G74" s="315"/>
      <c r="H74" s="315"/>
      <c r="I74" s="315" t="s">
        <v>6781</v>
      </c>
      <c r="R74" s="543" t="s">
        <v>6863</v>
      </c>
      <c r="S74" s="544"/>
      <c r="T74" s="544"/>
      <c r="U74" s="544"/>
      <c r="V74" s="544"/>
      <c r="W74" s="544"/>
      <c r="X74" s="544"/>
      <c r="Y74" s="544"/>
      <c r="Z74" s="544"/>
    </row>
    <row r="75" spans="1:26">
      <c r="A75" s="315" t="s">
        <v>6864</v>
      </c>
      <c r="B75" s="315" t="s">
        <v>6865</v>
      </c>
      <c r="C75" s="315" t="str">
        <f t="shared" si="3"/>
        <v>Society</v>
      </c>
      <c r="D75" s="315" t="str">
        <f t="shared" si="4"/>
        <v>Wreaths of fresh flowers - some wider across than a man is tall - adorn the front gates of noble villas at Greengrass</v>
      </c>
      <c r="E75" s="315" t="str">
        <f t="shared" si="5"/>
        <v>Though a few do enjoy pilgrimages to celebrate the holiday in the hedonistic revel known as the Lady's Revels at the nearby Chauntean abbey of the Goldenfields, the nobles of Waterdeep tend not to do too much on this day.</v>
      </c>
      <c r="F75" s="315" t="s">
        <v>2830</v>
      </c>
      <c r="G75" s="315"/>
      <c r="H75" s="315"/>
      <c r="I75" s="315" t="s">
        <v>6781</v>
      </c>
      <c r="R75" s="543" t="s">
        <v>6866</v>
      </c>
      <c r="S75" s="544"/>
      <c r="T75" s="544"/>
      <c r="U75" s="544"/>
      <c r="V75" s="544"/>
      <c r="W75" s="544"/>
      <c r="X75" s="544"/>
      <c r="Y75" s="544"/>
      <c r="Z75" s="397"/>
    </row>
    <row r="76" spans="1:26">
      <c r="A76" s="315" t="s">
        <v>6867</v>
      </c>
      <c r="B76" s="315" t="s">
        <v>6868</v>
      </c>
      <c r="C76" s="315" t="str">
        <f t="shared" si="3"/>
        <v>The Greengrass Tastings</v>
      </c>
      <c r="D76" s="315" t="str">
        <f t="shared" si="4"/>
        <v>Society</v>
      </c>
      <c r="E76" s="315" t="str">
        <f t="shared" si="5"/>
        <v>The main exception to this rule is with those families who deal in wine. These families (the Amcathras, Ammakyls, Melshimbers, Rosznars and Thanns) often hold open-barrel tasting parties, where the coming year's vintages are tasted to see how they're coming along before being bottled and sold. These parties are as much about business as they are about pleasure, with the families inviting various masters of the Vintners', Distillers', &amp; Brewers' Guild, and various prestigious tavern- and inn-owners in attendance as well.</v>
      </c>
      <c r="F76" s="315" t="s">
        <v>2830</v>
      </c>
      <c r="G76" s="315"/>
      <c r="H76" s="315"/>
      <c r="I76" s="315" t="s">
        <v>6781</v>
      </c>
      <c r="R76" s="397"/>
      <c r="S76" s="397"/>
      <c r="T76" s="397"/>
      <c r="U76" s="397"/>
      <c r="V76" s="397"/>
      <c r="W76" s="397"/>
      <c r="X76" s="397"/>
      <c r="Y76" s="397"/>
      <c r="Z76" s="397"/>
    </row>
    <row r="77" spans="1:26">
      <c r="A77" s="315" t="s">
        <v>6869</v>
      </c>
      <c r="B77" s="315" t="s">
        <v>6870</v>
      </c>
      <c r="C77" s="315" t="str">
        <f t="shared" si="3"/>
        <v>The Lady's Revels</v>
      </c>
      <c r="D77" s="315" t="str">
        <f t="shared" si="4"/>
        <v>Chauntea</v>
      </c>
      <c r="E77" s="315" t="str">
        <f t="shared" si="5"/>
        <v>Celebrated as a festival of fertility, where uninhibited behavior and consumption of food and drink is encouraged. Most such celebrations take place in fields outside the city proper, though many of the faithful travel to the major Chauntean abbey of the Goldenfields.</v>
      </c>
      <c r="F77" s="315" t="s">
        <v>2830</v>
      </c>
      <c r="G77" s="315"/>
      <c r="H77" s="315"/>
      <c r="I77" s="315" t="s">
        <v>6781</v>
      </c>
      <c r="R77" s="547" t="s">
        <v>6871</v>
      </c>
      <c r="S77" s="544"/>
      <c r="T77" s="544"/>
      <c r="U77" s="544"/>
      <c r="V77" s="544"/>
      <c r="W77" s="544"/>
      <c r="X77" s="544"/>
      <c r="Y77" s="544"/>
      <c r="Z77" s="544"/>
    </row>
    <row r="78" spans="1:26">
      <c r="A78" s="315" t="s">
        <v>6872</v>
      </c>
      <c r="B78" s="315" t="s">
        <v>6873</v>
      </c>
      <c r="C78" s="315" t="str">
        <f t="shared" si="3"/>
        <v>The Greening</v>
      </c>
      <c r="D78" s="315" t="str">
        <f t="shared" si="4"/>
        <v>Eldath</v>
      </c>
      <c r="E78" s="315" t="str">
        <f t="shared" si="5"/>
        <v>A time of gathering for the clergy of Eldath, the Greening often features a progression through a community, stopping to bless local wells, springs, rivers and other sources of water for a community.</v>
      </c>
      <c r="F78" s="315" t="s">
        <v>2830</v>
      </c>
      <c r="G78" s="315"/>
      <c r="H78" s="315"/>
      <c r="I78" s="315" t="s">
        <v>6781</v>
      </c>
      <c r="R78" s="543" t="s">
        <v>6874</v>
      </c>
      <c r="S78" s="544"/>
      <c r="T78" s="544"/>
      <c r="U78" s="544"/>
      <c r="V78" s="544"/>
      <c r="W78" s="544"/>
      <c r="X78" s="397"/>
      <c r="Y78" s="397"/>
      <c r="Z78" s="397"/>
    </row>
    <row r="79" spans="1:26">
      <c r="A79" s="315" t="s">
        <v>6875</v>
      </c>
      <c r="B79" s="315" t="s">
        <v>6876</v>
      </c>
      <c r="C79" s="315" t="str">
        <f t="shared" si="3"/>
        <v>The Wild Ride</v>
      </c>
      <c r="D79" s="315" t="str">
        <f t="shared" si="4"/>
        <v>Mielikki</v>
      </c>
      <c r="E79" s="315"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v>
      </c>
      <c r="F79" s="315" t="s">
        <v>2830</v>
      </c>
      <c r="G79" s="315"/>
      <c r="H79" s="315"/>
      <c r="I79" s="315" t="s">
        <v>6781</v>
      </c>
      <c r="R79" s="543" t="s">
        <v>6877</v>
      </c>
      <c r="S79" s="544"/>
      <c r="T79" s="544"/>
      <c r="U79" s="544"/>
      <c r="V79" s="397"/>
      <c r="W79" s="397"/>
      <c r="X79" s="397"/>
      <c r="Y79" s="397"/>
      <c r="Z79" s="397"/>
    </row>
    <row r="80" spans="1:26">
      <c r="A80" s="315" t="s">
        <v>6878</v>
      </c>
      <c r="B80" s="315" t="s">
        <v>6879</v>
      </c>
      <c r="C80" s="315" t="str">
        <f t="shared" si="3"/>
        <v>The Call to the Flowers</v>
      </c>
      <c r="D80" s="315" t="str">
        <f t="shared" si="4"/>
        <v>Milil</v>
      </c>
      <c r="E80" s="315" t="str">
        <f t="shared" si="5"/>
        <v>A song sung by the faithful, who gather in solemn procession, singing the song that returns "nature's music" (a metaphor for flowers) to the world.</v>
      </c>
      <c r="F80" s="315" t="s">
        <v>2830</v>
      </c>
      <c r="G80" s="315"/>
      <c r="H80" s="315"/>
      <c r="I80" s="315" t="s">
        <v>6781</v>
      </c>
      <c r="R80" s="543" t="s">
        <v>6880</v>
      </c>
      <c r="S80" s="544"/>
      <c r="T80" s="544"/>
      <c r="U80" s="544"/>
      <c r="V80" s="544"/>
      <c r="W80" s="544"/>
      <c r="X80" s="544"/>
      <c r="Y80" s="544"/>
      <c r="Z80" s="544"/>
    </row>
    <row r="81" spans="1:26">
      <c r="A81" s="315" t="s">
        <v>6881</v>
      </c>
      <c r="B81" s="315" t="s">
        <v>6882</v>
      </c>
      <c r="C81" s="315" t="str">
        <f t="shared" si="3"/>
        <v>Sunite Revels</v>
      </c>
      <c r="D81" s="315" t="str">
        <f t="shared" si="4"/>
        <v>Sune</v>
      </c>
      <c r="E81" s="315" t="str">
        <f t="shared" si="5"/>
        <v>Sunites celebrate Greengrass with frolicking in the outdoors.</v>
      </c>
      <c r="F81" s="315" t="s">
        <v>2830</v>
      </c>
      <c r="G81" s="315"/>
      <c r="H81" s="315"/>
      <c r="I81" s="315" t="s">
        <v>6781</v>
      </c>
      <c r="R81" s="543" t="s">
        <v>6883</v>
      </c>
      <c r="S81" s="544"/>
      <c r="T81" s="544"/>
      <c r="U81" s="544"/>
      <c r="V81" s="544"/>
      <c r="W81" s="544"/>
      <c r="X81" s="544"/>
      <c r="Y81" s="544"/>
      <c r="Z81" s="397"/>
    </row>
    <row r="82" spans="1:26">
      <c r="A82" s="315" t="s">
        <v>6884</v>
      </c>
      <c r="B82" s="315" t="s">
        <v>6885</v>
      </c>
      <c r="C82" s="315" t="str">
        <f t="shared" si="3"/>
        <v>Single Candle Convocation</v>
      </c>
      <c r="D82" s="315" t="str">
        <f t="shared" si="4"/>
        <v>Dugmaren Brightmantle</v>
      </c>
      <c r="E82" s="315" t="str">
        <f t="shared" si="5"/>
        <v>After early periods of meditation over single lit candles, scholars, sages, and other learned folk gather to discuss scholarly investigations and advancements, defending learned stances with research conducted in the previous year.</v>
      </c>
      <c r="F82" s="315" t="s">
        <v>2830</v>
      </c>
      <c r="G82" s="315"/>
      <c r="H82" s="315" t="s">
        <v>6743</v>
      </c>
      <c r="I82" s="315" t="s">
        <v>6781</v>
      </c>
      <c r="R82" s="543" t="s">
        <v>6886</v>
      </c>
      <c r="S82" s="544"/>
      <c r="T82" s="544"/>
      <c r="U82" s="544"/>
      <c r="V82" s="544"/>
      <c r="W82" s="544"/>
      <c r="X82" s="544"/>
      <c r="Y82" s="397"/>
      <c r="Z82" s="397"/>
    </row>
    <row r="83" spans="1:26">
      <c r="A83" s="315" t="s">
        <v>6795</v>
      </c>
      <c r="B83" s="315" t="s">
        <v>6887</v>
      </c>
      <c r="C83" s="315" t="str">
        <f t="shared" si="3"/>
        <v>Rites of the Chancel Door</v>
      </c>
      <c r="D83" s="315" t="str">
        <f t="shared" si="4"/>
        <v>Gorm Gulthyn</v>
      </c>
      <c r="E83" s="315"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83" s="315" t="s">
        <v>2830</v>
      </c>
      <c r="G83" s="315"/>
      <c r="H83" s="315" t="s">
        <v>6743</v>
      </c>
      <c r="I83" s="315" t="s">
        <v>6781</v>
      </c>
      <c r="R83" s="543" t="s">
        <v>6888</v>
      </c>
      <c r="S83" s="544"/>
      <c r="T83" s="544"/>
      <c r="U83" s="544"/>
      <c r="V83" s="397"/>
      <c r="W83" s="397"/>
      <c r="X83" s="397"/>
      <c r="Y83" s="397"/>
      <c r="Z83" s="397"/>
    </row>
    <row r="84" spans="1:26">
      <c r="A84" s="315" t="s">
        <v>6889</v>
      </c>
      <c r="B84" s="315" t="s">
        <v>6890</v>
      </c>
      <c r="C84" s="315" t="str">
        <f t="shared" si="3"/>
        <v>Time of the Spawning</v>
      </c>
      <c r="D84" s="315" t="str">
        <f t="shared" si="4"/>
        <v>Haela Brightaxe</v>
      </c>
      <c r="E84" s="315" t="str">
        <f t="shared" si="5"/>
        <v>Grim ceremonies of preparation for the next wave of orcs and other monsters that pour forth from occupied ancestral dwarven lands. Includes endless choruses of battle hymns, rhythmic chanting to the beat of war drums, and the ritual shattering of weapons and armor seized from enemies.</v>
      </c>
      <c r="F84" s="315" t="s">
        <v>2830</v>
      </c>
      <c r="G84" s="315"/>
      <c r="H84" s="315" t="s">
        <v>6743</v>
      </c>
      <c r="I84" s="315" t="s">
        <v>6781</v>
      </c>
      <c r="R84" s="543" t="s">
        <v>6891</v>
      </c>
      <c r="S84" s="544"/>
      <c r="T84" s="544"/>
      <c r="U84" s="544"/>
      <c r="V84" s="544"/>
      <c r="W84" s="397"/>
      <c r="X84" s="397"/>
      <c r="Y84" s="397"/>
      <c r="Z84" s="397"/>
    </row>
    <row r="85" spans="1:26">
      <c r="A85" s="315" t="s">
        <v>6892</v>
      </c>
      <c r="B85" s="315" t="s">
        <v>6893</v>
      </c>
      <c r="C85" s="315" t="str">
        <f t="shared" si="3"/>
        <v>The Wind</v>
      </c>
      <c r="D85" s="315" t="str">
        <f t="shared" si="4"/>
        <v>Marthammor Duin</v>
      </c>
      <c r="E85" s="315" t="str">
        <f t="shared" si="5"/>
        <v>Holy day celebrating new discoveries.</v>
      </c>
      <c r="F85" s="315" t="s">
        <v>2830</v>
      </c>
      <c r="G85" s="315"/>
      <c r="H85" s="315" t="s">
        <v>6743</v>
      </c>
      <c r="I85" s="315" t="s">
        <v>6781</v>
      </c>
      <c r="R85" s="543" t="s">
        <v>6894</v>
      </c>
      <c r="S85" s="544"/>
      <c r="T85" s="544"/>
      <c r="U85" s="544"/>
      <c r="V85" s="544"/>
      <c r="W85" s="544"/>
      <c r="X85" s="544"/>
      <c r="Y85" s="397"/>
      <c r="Z85" s="397"/>
    </row>
    <row r="86" spans="1:26">
      <c r="A86" s="315" t="s">
        <v>6747</v>
      </c>
      <c r="B86" s="315" t="s">
        <v>6895</v>
      </c>
      <c r="C86" s="315" t="str">
        <f t="shared" si="3"/>
        <v>Coin Day (Before and After a Full Moon)</v>
      </c>
      <c r="D86" s="315" t="str">
        <f t="shared" si="4"/>
        <v>Vergadain</v>
      </c>
      <c r="E86" s="315" t="str">
        <f t="shared" si="5"/>
        <v>Worship festival conducted underground or in windowless rooms around a torch, brazier, or other flame. Consists of dancing in slow, stately shifting around the flame, wearing and displaying as much gold and other wealth as the dwarves possess. Each dwarf who worships the god throws at least one gold piece into the flame, where it is consumed utterly. The dance ends when the flames leap upward, a sign of acceptance. Lights are then lit and those gathered discuss business. Afterward, the priest passes his hand through the flame, which dwindles to nothing, and each dwarf present kisses a gold piece in a gesture of farewell.</v>
      </c>
      <c r="F86" s="315" t="s">
        <v>2830</v>
      </c>
      <c r="G86" s="315"/>
      <c r="H86" s="315" t="s">
        <v>6743</v>
      </c>
      <c r="I86" s="315" t="s">
        <v>6781</v>
      </c>
      <c r="R86" s="543" t="s">
        <v>6896</v>
      </c>
      <c r="S86" s="544"/>
      <c r="T86" s="544"/>
      <c r="U86" s="544"/>
      <c r="V86" s="544"/>
      <c r="W86" s="544"/>
      <c r="X86" s="544"/>
      <c r="Y86" s="544"/>
      <c r="Z86" s="544"/>
    </row>
    <row r="87" spans="1:26">
      <c r="A87" s="315" t="s">
        <v>6897</v>
      </c>
      <c r="B87" s="315" t="s">
        <v>6898</v>
      </c>
      <c r="C87" s="315" t="str">
        <f t="shared" si="3"/>
        <v>The Presentation Ball (Mirtul 4th)</v>
      </c>
      <c r="D87" s="315" t="str">
        <f t="shared" si="4"/>
        <v>Society</v>
      </c>
      <c r="E87" s="315" t="str">
        <f t="shared" si="5"/>
        <v>The next big event after Greengrass is the Presentation Ball, an extremely formal event hosted by Lord Piergeiron. The height of the event is the Presentation, when young noble men and women - only now old enough this year to be considered "accepted" into society - step up one by one to be introduced to Lord Piergeiron and two of the Masked Lords. Once that has been done, those nobles are considered "fair game" for politicking, courting and are in all other ways treated as adult members of their Houses. The rest of the event consists of dancing, particularly with the newly-Presented guests; more than one less-jaded noble has commented that the flurry that surrounds the newly-Presented was uncomfortably reminiscent of the drooling excitement a pack of hounds finds in the introduction of fresh meat to their kennels.</v>
      </c>
      <c r="F87" s="315" t="s">
        <v>2786</v>
      </c>
      <c r="G87" s="315">
        <v>4</v>
      </c>
      <c r="H87" s="315"/>
      <c r="I87" s="315" t="s">
        <v>6678</v>
      </c>
      <c r="R87" s="543" t="s">
        <v>6899</v>
      </c>
      <c r="S87" s="544"/>
      <c r="T87" s="544"/>
      <c r="U87" s="544"/>
      <c r="V87" s="544"/>
      <c r="W87" s="544"/>
      <c r="X87" s="544"/>
      <c r="Y87" s="544"/>
      <c r="Z87" s="397"/>
    </row>
    <row r="88" spans="1:26">
      <c r="A88" s="315" t="s">
        <v>6900</v>
      </c>
      <c r="B88" s="315" t="s">
        <v>6901</v>
      </c>
      <c r="C88" s="315" t="str">
        <f t="shared" si="3"/>
        <v>Sammardach (Mirtul 12th)</v>
      </c>
      <c r="D88" s="315" t="str">
        <f t="shared" si="4"/>
        <v>Waukeen</v>
      </c>
      <c r="E88" s="315" t="str">
        <f t="shared" si="5"/>
        <v>A festival celebrating a rich benefactor of the early church of Waukeen.</v>
      </c>
      <c r="F88" s="315" t="s">
        <v>2786</v>
      </c>
      <c r="G88" s="315">
        <v>12</v>
      </c>
      <c r="H88" s="315"/>
      <c r="I88" s="315" t="s">
        <v>6678</v>
      </c>
      <c r="R88" s="543" t="s">
        <v>6902</v>
      </c>
      <c r="S88" s="544"/>
      <c r="T88" s="544"/>
      <c r="U88" s="544"/>
      <c r="V88" s="544"/>
      <c r="W88" s="544"/>
      <c r="X88" s="544"/>
      <c r="Y88" s="544"/>
      <c r="Z88" s="544"/>
    </row>
    <row r="89" spans="1:26">
      <c r="A89" s="315" t="s">
        <v>6903</v>
      </c>
      <c r="B89" s="315" t="s">
        <v>6904</v>
      </c>
      <c r="C89" s="315" t="str">
        <f t="shared" si="3"/>
        <v>Guildsmeet Ball (Mirtul 12th)</v>
      </c>
      <c r="D89" s="315" t="str">
        <f t="shared" si="4"/>
        <v>Society</v>
      </c>
      <c r="E89" s="315" t="str">
        <f t="shared" si="5"/>
        <v>Coinciding with the Waukeenar holiday of Sammardach, this ball is thrown as a joint function by those guilds in the city who deal most with the nobles. It is an opportunity - wholly at the expense of the guilds, of course - for the nobility to meet and mingle with important guildsmen that they might not otherwise encounter, and for the guilds to make introductions to up-and-coming guildsmen and young nobles who'll be taking over their family fortunes in a handful of years. Though plenty of business does get done here, the event is primarily social. Indeed, most Houses avoid scheduling social events for a full week following the Guildsmeet, to allow newly introduced nobles and guildsmen to invite one another to dinners and other engagements after having met at the ball.</v>
      </c>
      <c r="F89" s="315" t="s">
        <v>2786</v>
      </c>
      <c r="G89" s="315">
        <v>12</v>
      </c>
      <c r="H89" s="315"/>
      <c r="I89" s="315" t="s">
        <v>6678</v>
      </c>
      <c r="R89" s="543" t="s">
        <v>6905</v>
      </c>
      <c r="S89" s="544"/>
      <c r="T89" s="544"/>
      <c r="U89" s="544"/>
      <c r="V89" s="544"/>
      <c r="W89" s="544"/>
      <c r="X89" s="544"/>
      <c r="Y89" s="397"/>
      <c r="Z89" s="397"/>
    </row>
    <row r="90" spans="1:26">
      <c r="A90" s="315" t="s">
        <v>6906</v>
      </c>
      <c r="B90" s="315" t="s">
        <v>6907</v>
      </c>
      <c r="C90" s="315" t="str">
        <f t="shared" si="3"/>
        <v>The Wayfaring (Mirtul 9th)</v>
      </c>
      <c r="D90" s="315" t="str">
        <f t="shared" si="4"/>
        <v>Marthammor Duin</v>
      </c>
      <c r="E90" s="315" t="str">
        <f t="shared" si="5"/>
        <v>Holy day celebrating extended sojourns into the homelands of other races.</v>
      </c>
      <c r="F90" s="315" t="s">
        <v>2786</v>
      </c>
      <c r="G90" s="315">
        <v>9</v>
      </c>
      <c r="H90" s="315" t="s">
        <v>6743</v>
      </c>
      <c r="I90" s="315" t="s">
        <v>6678</v>
      </c>
      <c r="R90" s="543" t="s">
        <v>6908</v>
      </c>
      <c r="S90" s="544"/>
      <c r="T90" s="544"/>
      <c r="U90" s="544"/>
      <c r="V90" s="544"/>
      <c r="W90" s="544"/>
      <c r="X90" s="397"/>
      <c r="Y90" s="397"/>
      <c r="Z90" s="397"/>
    </row>
    <row r="91" spans="1:26">
      <c r="A91" s="315" t="s">
        <v>6909</v>
      </c>
      <c r="B91" s="315" t="s">
        <v>6910</v>
      </c>
      <c r="C91" s="315" t="str">
        <f t="shared" si="3"/>
        <v>Trolltide (Kythorn 1st)</v>
      </c>
      <c r="D91" s="315" t="str">
        <f t="shared" si="4"/>
        <v>Civic</v>
      </c>
      <c r="E91" s="315" t="str">
        <f t="shared" si="5"/>
        <v>Begun as a feasting day to celebrate the ending of the decade-long Second Trollwar, Trolltide is now a lesser holiday to the city at the start of Kythorn. Where once everyone was relieved of responsibilities beyond celebrating the freedom and survival of the city, now this holiday is almost exclusively for children. In recognition of how close the enemy came to the city, children now run through the streets in packs from highsun till dusk, pounding on the doors of shops and homes, growling and snarling like trolls; the occupants are expected to give the children candies, fruits, or other small items "to keep the trolls away from my door," and those who do not are generally subject to pranks upon sundown.</v>
      </c>
      <c r="F91" s="315" t="s">
        <v>2785</v>
      </c>
      <c r="G91" s="315">
        <v>1</v>
      </c>
      <c r="H91" s="315"/>
      <c r="I91" s="315" t="s">
        <v>6678</v>
      </c>
      <c r="R91" s="397"/>
      <c r="S91" s="397"/>
      <c r="T91" s="397"/>
      <c r="U91" s="397"/>
      <c r="V91" s="397"/>
      <c r="W91" s="397"/>
      <c r="X91" s="397"/>
      <c r="Y91" s="397"/>
      <c r="Z91" s="397"/>
    </row>
    <row r="92" spans="1:26">
      <c r="A92" s="315" t="s">
        <v>6911</v>
      </c>
      <c r="B92" s="315" t="s">
        <v>6912</v>
      </c>
      <c r="C92" s="315" t="str">
        <f t="shared" si="3"/>
        <v>The Steel Revels (Kythorn 6th)</v>
      </c>
      <c r="D92" s="315" t="str">
        <f t="shared" si="4"/>
        <v>Society</v>
      </c>
      <c r="E92" s="315" t="str">
        <f t="shared" si="5"/>
        <v>The Steel Revels are a celebration of the military ability possessed by the nobles of Waterdeep. Some Houses (particularly those whose financial interests lie in the direction of mercenary companies) field small units of skilled fighters who battle it out to first blood in exciting scenarios in the Fields of Triumph. A great deal of betting goes on before and during such events. The end of the day sees the Highsteel Bouts, one-on-one conflicts between nobles with a good hand at the sword. These bouts are likewise to first blood, and are a favorite way among the nobility to see long-standing feuds be settled. At the end of the day, those Houses who won the most notable victories (either individual or unit) host parties to allow their guests to congratulate them on their martial prowess.</v>
      </c>
      <c r="F92" s="315" t="s">
        <v>2785</v>
      </c>
      <c r="G92" s="315">
        <v>6</v>
      </c>
      <c r="H92" s="315"/>
      <c r="I92" s="315" t="s">
        <v>6678</v>
      </c>
      <c r="R92" s="547" t="s">
        <v>3077</v>
      </c>
      <c r="S92" s="544"/>
      <c r="T92" s="544"/>
      <c r="U92" s="544"/>
      <c r="V92" s="544"/>
      <c r="W92" s="544"/>
      <c r="X92" s="544"/>
      <c r="Y92" s="544"/>
      <c r="Z92" s="544"/>
    </row>
    <row r="93" spans="1:26">
      <c r="A93" s="315" t="s">
        <v>6913</v>
      </c>
      <c r="B93" s="315" t="s">
        <v>6914</v>
      </c>
      <c r="C93" s="315" t="str">
        <f t="shared" si="3"/>
        <v>Second Feast (Kythorn 20th; Summer Solstice)</v>
      </c>
      <c r="D93" s="315" t="str">
        <f t="shared" si="4"/>
        <v>Mielikki</v>
      </c>
      <c r="E93" s="315" t="str">
        <f t="shared" si="5"/>
        <v>Holy rituals and revels where the faithful of Mielikki are expected to enjoy the sensual pleasures of life and sing praises to the Lady in the forest.</v>
      </c>
      <c r="F93" s="315" t="s">
        <v>2785</v>
      </c>
      <c r="G93" s="315">
        <v>20</v>
      </c>
      <c r="H93" s="315"/>
      <c r="I93" s="315" t="s">
        <v>6678</v>
      </c>
      <c r="R93" s="543" t="s">
        <v>6915</v>
      </c>
      <c r="S93" s="544"/>
      <c r="T93" s="544"/>
      <c r="U93" s="544"/>
      <c r="V93" s="544"/>
      <c r="W93" s="544"/>
      <c r="X93" s="544"/>
      <c r="Y93" s="544"/>
      <c r="Z93" s="544"/>
    </row>
    <row r="94" spans="1:26">
      <c r="A94" s="315" t="s">
        <v>6916</v>
      </c>
      <c r="B94" s="315" t="s">
        <v>6816</v>
      </c>
      <c r="C94" s="315" t="str">
        <f t="shared" si="3"/>
        <v>The Rite of Pain &amp; Purity (Kythorn 20th; Summer Solstice)</v>
      </c>
      <c r="D94" s="315" t="str">
        <f t="shared" si="4"/>
        <v>Loviatar</v>
      </c>
      <c r="E94" s="315" t="str">
        <f t="shared" si="5"/>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94" s="315" t="s">
        <v>2785</v>
      </c>
      <c r="G94" s="315">
        <v>20</v>
      </c>
      <c r="H94" s="315"/>
      <c r="I94" s="315" t="s">
        <v>6678</v>
      </c>
      <c r="R94" s="543" t="s">
        <v>6917</v>
      </c>
      <c r="S94" s="544"/>
      <c r="T94" s="544"/>
      <c r="U94" s="544"/>
      <c r="V94" s="544"/>
      <c r="W94" s="544"/>
      <c r="X94" s="544"/>
      <c r="Y94" s="544"/>
      <c r="Z94" s="544"/>
    </row>
    <row r="95" spans="1:26">
      <c r="A95" s="315" t="s">
        <v>6918</v>
      </c>
      <c r="B95" s="315" t="s">
        <v>6919</v>
      </c>
      <c r="C95" s="315" t="str">
        <f t="shared" si="3"/>
        <v>The Ball of Blossoms (Kythorn 20th; Summer Solstice)</v>
      </c>
      <c r="D95" s="315" t="str">
        <f t="shared" si="4"/>
        <v>Society</v>
      </c>
      <c r="E95" s="315" t="str">
        <f t="shared" si="5"/>
        <v>Organized by Houses Crommor and Gost, with the aid of the Spires of Morning, the Ball of Blossoms opens the day as something of a fair and competition, with each participating House contributing a selection of fine flowers from their gardens to the grounds of the Spires. There, the High Radiance judges the arrangements, and a small prize is awarded to the House that wins. That evening, the arrangements of flowers serve as the backdrop to a fine ball held in the Great Hall of the Spires temple, and the nobles turn out in their finest white, gold, rose and violet garments to celebrate the height of the growing season and the gifts of Lathender to Waterdeep.</v>
      </c>
      <c r="F95" s="315" t="s">
        <v>2785</v>
      </c>
      <c r="G95" s="315">
        <v>20</v>
      </c>
      <c r="H95" s="315"/>
      <c r="I95" s="315" t="s">
        <v>6678</v>
      </c>
      <c r="R95" s="543" t="s">
        <v>6920</v>
      </c>
      <c r="S95" s="544"/>
      <c r="T95" s="544"/>
      <c r="U95" s="544"/>
      <c r="V95" s="544"/>
      <c r="W95" s="544"/>
      <c r="X95" s="544"/>
      <c r="Y95" s="544"/>
      <c r="Z95" s="397"/>
    </row>
    <row r="96" spans="1:26">
      <c r="A96" s="315" t="s">
        <v>6921</v>
      </c>
      <c r="B96" s="315" t="s">
        <v>6922</v>
      </c>
      <c r="C96" s="315" t="str">
        <f t="shared" si="3"/>
        <v>Brightbuckle (Kythorn 21st)</v>
      </c>
      <c r="D96" s="315" t="str">
        <f t="shared" si="4"/>
        <v>Waukeen</v>
      </c>
      <c r="E96" s="315" t="str">
        <f t="shared" si="5"/>
        <v>A parade of the faithful around the city, inviting everyone to don their best and join the parade, which ends at a space with a massive feast, where inspirational talks and reminders of the growing prosperity of the land are given, along with illusions showing the recent works of Waukeen. Those not of the faith are welcome, but likely to be targeted with conversion attempts.</v>
      </c>
      <c r="F96" s="315" t="s">
        <v>2785</v>
      </c>
      <c r="G96" s="315">
        <v>21</v>
      </c>
      <c r="H96" s="315"/>
      <c r="I96" s="315" t="s">
        <v>6678</v>
      </c>
      <c r="R96" s="543" t="s">
        <v>6923</v>
      </c>
      <c r="S96" s="544"/>
      <c r="T96" s="544"/>
      <c r="U96" s="544"/>
      <c r="V96" s="544"/>
      <c r="W96" s="544"/>
      <c r="X96" s="544"/>
      <c r="Y96" s="544"/>
      <c r="Z96" s="397"/>
    </row>
    <row r="97" spans="1:26">
      <c r="A97" s="315" t="s">
        <v>6924</v>
      </c>
      <c r="B97" s="315" t="s">
        <v>6925</v>
      </c>
      <c r="C97" s="315" t="str">
        <f t="shared" si="3"/>
        <v>The Gathering of Quills (Kythorn 30th)</v>
      </c>
      <c r="D97" s="315" t="str">
        <f t="shared" si="4"/>
        <v>Society</v>
      </c>
      <c r="E97" s="315" t="str">
        <f t="shared" si="5"/>
        <v>Established when the sponsors of the Gathering of Harps would not permit the addition of the written word to their roster of entertainment, the Gathering of Quills is sponsored by Houses Adarbrent, Estelmer, Ilzimmer, Moonstar, Thongolir and Wands, as well as by the Scriveners', Scribes', &amp; Clerks' Guild, the Stationers' Guild and the Surveyors', Map &amp; Chart-makers' Guild.  Though considered something of a dull affair by most noble standards, the Gathering of Quills attracts the finest writers, printers and bookbinders, and many nobles turn out simply to expand their libraries with both the recent fashionable works, and to hunt among the sellers of antiquities for old books, maps and other charts. Though the Melshimbers have sought to become involved with the Gathering of Quills, they were snubbed and turned away in retaliation for what the organizers claimed were the slight of not supporting their desires to aid with the Gathering of Harps.</v>
      </c>
      <c r="F97" s="315" t="s">
        <v>2785</v>
      </c>
      <c r="G97" s="315">
        <v>30</v>
      </c>
      <c r="H97" s="315"/>
      <c r="I97" s="315" t="s">
        <v>6678</v>
      </c>
      <c r="R97" s="543" t="s">
        <v>6926</v>
      </c>
      <c r="S97" s="544"/>
      <c r="T97" s="544"/>
      <c r="U97" s="544"/>
      <c r="V97" s="544"/>
      <c r="W97" s="397"/>
      <c r="X97" s="397"/>
      <c r="Y97" s="397"/>
      <c r="Z97" s="397"/>
    </row>
    <row r="98" spans="1:26">
      <c r="A98" s="315" t="s">
        <v>6927</v>
      </c>
      <c r="B98" s="315" t="s">
        <v>6928</v>
      </c>
      <c r="C98" s="315" t="str">
        <f t="shared" si="3"/>
        <v>Founders' Day (Flamerule 1st)</v>
      </c>
      <c r="D98" s="315" t="str">
        <f t="shared" si="4"/>
        <v>Civic</v>
      </c>
      <c r="E98" s="315" t="str">
        <f t="shared" si="5"/>
        <v>Not really a practiced holiday, Founders' Day is noted on city calendars as the first day of Flamerule and commemorates the Free City of Waterdeep's founding. The Field of Triumph is the site of illusory shows of the history of the city as well as martial exhibitions by the guard and other noted warriors of the city. Many festhalls sponsor Founders' Day costume contests with prizes going to the best costumes of historical personages (from Warlord Raurlor to Khelben the Elder and others). Major illusions used to be established throughout Waterdeep, including making Castle Waterdeep look like the old log structure of Nimoar's Hold, but these were decried as too disruptive to traffic and commerce and have not been part of the Founders' Day celebrations for decades.</v>
      </c>
      <c r="F98" s="315" t="s">
        <v>2781</v>
      </c>
      <c r="G98" s="315">
        <v>1</v>
      </c>
      <c r="H98" s="315"/>
      <c r="I98" s="315" t="s">
        <v>6678</v>
      </c>
      <c r="R98" s="397"/>
      <c r="S98" s="397"/>
      <c r="T98" s="397"/>
      <c r="U98" s="397"/>
      <c r="V98" s="397"/>
      <c r="W98" s="397"/>
      <c r="X98" s="397"/>
      <c r="Y98" s="397"/>
      <c r="Z98" s="397"/>
    </row>
    <row r="99" spans="1:26">
      <c r="A99" s="315" t="s">
        <v>6929</v>
      </c>
      <c r="B99" s="315" t="s">
        <v>6930</v>
      </c>
      <c r="C99" s="315" t="str">
        <f t="shared" si="3"/>
        <v>Founders' Day Viewing Parties (Flamerule 1st; Founders' Day)</v>
      </c>
      <c r="D99" s="315" t="str">
        <f t="shared" si="4"/>
        <v>Society Some civic-minded nobles throw small "Founders' Day Viewing Parties" in the very stands of the Field of Triumph, using their influence and coin to lay claim to one of the viewing boxes and inviting important city officials and other nobles to the festivities they host there</v>
      </c>
      <c r="E99" s="315" t="str">
        <f t="shared" si="5"/>
        <v>It's considered an old-fashioned event, however, even if the alliances created and influence garnered with various city officials makes it worth it.</v>
      </c>
      <c r="F99" s="315" t="s">
        <v>2781</v>
      </c>
      <c r="G99" s="315">
        <v>1</v>
      </c>
      <c r="H99" s="315"/>
      <c r="I99" s="315" t="s">
        <v>6678</v>
      </c>
      <c r="R99" s="547" t="s">
        <v>3073</v>
      </c>
      <c r="S99" s="544"/>
      <c r="T99" s="544"/>
      <c r="U99" s="544"/>
      <c r="V99" s="544"/>
      <c r="W99" s="544"/>
      <c r="X99" s="544"/>
      <c r="Y99" s="544"/>
      <c r="Z99" s="544"/>
    </row>
    <row r="100" spans="1:26">
      <c r="A100" s="315" t="s">
        <v>6931</v>
      </c>
      <c r="B100" s="315" t="s">
        <v>6932</v>
      </c>
      <c r="C100" s="315" t="str">
        <f t="shared" si="3"/>
        <v>Sornyn (Flamerule 3rd - 5th)</v>
      </c>
      <c r="D100" s="315" t="str">
        <f t="shared" si="4"/>
        <v>Waukeen</v>
      </c>
      <c r="E100" s="315" t="str">
        <f t="shared" si="5"/>
        <v>A time for planning, the making of treaties and agreements and receiving of envoys from unknown lands. Much wine is traditionally consumed during this time, when "my enemy is like a brother to me".</v>
      </c>
      <c r="F100" s="315" t="s">
        <v>2781</v>
      </c>
      <c r="G100" s="401" t="s">
        <v>6933</v>
      </c>
      <c r="H100" s="315"/>
      <c r="I100" s="315" t="s">
        <v>6678</v>
      </c>
      <c r="R100" s="543" t="s">
        <v>6934</v>
      </c>
      <c r="S100" s="544"/>
      <c r="T100" s="544"/>
      <c r="U100" s="544"/>
      <c r="V100" s="544"/>
      <c r="W100" s="397"/>
      <c r="X100" s="397"/>
      <c r="Y100" s="397"/>
      <c r="Z100" s="397"/>
    </row>
    <row r="101" spans="1:26">
      <c r="A101" s="315" t="s">
        <v>6935</v>
      </c>
      <c r="B101" s="315" t="s">
        <v>6936</v>
      </c>
      <c r="C101" s="315" t="str">
        <f t="shared" si="3"/>
        <v>Sornyn Ball (Flamerule 5th; Sornyn)</v>
      </c>
      <c r="D101" s="315" t="str">
        <f t="shared" si="4"/>
        <v>Society</v>
      </c>
      <c r="E101" s="315" t="str">
        <f t="shared" si="5"/>
        <v>The end of the Waukeenar festival around treaties and envoys, this ball is thrown by Lord Peirgeiron as a welcome to the new diplomats to the city, and a welcome back to those who've been here for years. It is an opportunity for the noble Houses to get to know the ambassadors, and they do so with gusto, seeking the best possible opportunities for their families (and the city, of course).</v>
      </c>
      <c r="F101" s="315" t="s">
        <v>2781</v>
      </c>
      <c r="G101" s="315">
        <v>5</v>
      </c>
      <c r="H101" s="315"/>
      <c r="I101" s="315" t="s">
        <v>6678</v>
      </c>
      <c r="R101" s="543" t="s">
        <v>6937</v>
      </c>
      <c r="S101" s="544"/>
      <c r="T101" s="544"/>
      <c r="U101" s="544"/>
      <c r="V101" s="544"/>
      <c r="W101" s="544"/>
      <c r="X101" s="544"/>
      <c r="Y101" s="544"/>
      <c r="Z101" s="397"/>
    </row>
    <row r="102" spans="1:26">
      <c r="A102" s="315" t="s">
        <v>6938</v>
      </c>
      <c r="B102" s="315" t="s">
        <v>6939</v>
      </c>
      <c r="C102" s="315" t="str">
        <f t="shared" si="3"/>
        <v>Theater Season (Flamerule 11th - 20th)</v>
      </c>
      <c r="D102" s="315" t="str">
        <f t="shared" si="4"/>
        <v>Society</v>
      </c>
      <c r="E102" s="315" t="str">
        <f t="shared" si="5"/>
        <v>It is during this week that the myriad actors and performers unveil their latest works, hoping to earn an avid following among the nobles who expect the season's newest entertainments during this tenday. Theaters, festhalls, even courtyards in town all play host to bands of players. Among those who prefer to take their lovers from among actors and other players, this tenday is usually a time of excitement, courting and competitions among the nobles to be the one to win the affection of the popular new ingenue on the stage.</v>
      </c>
      <c r="F102" s="315" t="s">
        <v>2781</v>
      </c>
      <c r="G102" s="401" t="s">
        <v>6940</v>
      </c>
      <c r="H102" s="315"/>
      <c r="I102" s="315" t="s">
        <v>6678</v>
      </c>
      <c r="R102" s="543" t="s">
        <v>6836</v>
      </c>
      <c r="S102" s="544"/>
      <c r="T102" s="544"/>
      <c r="U102" s="544"/>
      <c r="V102" s="544"/>
      <c r="W102" s="544"/>
      <c r="X102" s="544"/>
      <c r="Y102" s="544"/>
      <c r="Z102" s="544"/>
    </row>
    <row r="103" spans="1:26">
      <c r="A103" s="315" t="s">
        <v>2824</v>
      </c>
      <c r="B103" s="315"/>
      <c r="C103" s="315"/>
      <c r="D103" s="315"/>
      <c r="E103" s="315" t="s">
        <v>6941</v>
      </c>
      <c r="F103" s="315" t="s">
        <v>2824</v>
      </c>
      <c r="G103" s="315"/>
      <c r="H103" s="315"/>
      <c r="I103" s="315" t="s">
        <v>6781</v>
      </c>
      <c r="R103" s="543" t="s">
        <v>6942</v>
      </c>
      <c r="S103" s="544"/>
      <c r="T103" s="544"/>
      <c r="U103" s="544"/>
      <c r="V103" s="544"/>
      <c r="W103" s="544"/>
      <c r="X103" s="544"/>
      <c r="Y103" s="544"/>
      <c r="Z103" s="397"/>
    </row>
    <row r="104" spans="1:26">
      <c r="A104" s="315" t="s">
        <v>6943</v>
      </c>
      <c r="B104" s="315" t="s">
        <v>6944</v>
      </c>
      <c r="C104" s="315" t="str">
        <f t="shared" si="3"/>
        <v>Midsummer Ball</v>
      </c>
      <c r="D104" s="315" t="str">
        <f t="shared" si="4"/>
        <v>Society</v>
      </c>
      <c r="E104" s="315" t="str">
        <f t="shared" si="5"/>
        <v>The Midsummer Ball is an all-night affair that starts at dawn of Midsummer eve, and lasts until the dawn of the following day. This event is thrown in the Heroes' Garden, the Sea Ward park, and features an elevated dance floor, dozens of elaborate pavilions (sponsored by various Houses) with plenty of delicacies and ever-flowing drinks and music aplenty. It is an evening originally intended to permit the sons and daughters of the nobility to meet one another under less-supervised circumstances, to dance and drink and flirt freely within the bounds of the outdoor Ball. In recent days, this has taken on a slightly more lascivious nature, where even those who aren't looking for a consort might take a fancy to someone they meet at the ball and spend some intimate time drinking and dancing with them.</v>
      </c>
      <c r="F104" s="315" t="s">
        <v>2824</v>
      </c>
      <c r="G104" s="315"/>
      <c r="H104" s="315"/>
      <c r="I104" s="315" t="s">
        <v>6781</v>
      </c>
      <c r="R104" s="397"/>
      <c r="S104" s="397"/>
      <c r="T104" s="397"/>
      <c r="U104" s="397"/>
      <c r="V104" s="397"/>
      <c r="W104" s="397"/>
      <c r="X104" s="397"/>
      <c r="Y104" s="397"/>
      <c r="Z104" s="397"/>
    </row>
    <row r="105" spans="1:26">
      <c r="A105" s="315" t="s">
        <v>6945</v>
      </c>
      <c r="B105" s="315" t="s">
        <v>6946</v>
      </c>
      <c r="C105" s="315" t="str">
        <f t="shared" si="3"/>
        <v>Heroes' Chant</v>
      </c>
      <c r="D105" s="315" t="str">
        <f t="shared" si="4"/>
        <v>Akadi</v>
      </c>
      <c r="E105" s="315" t="str">
        <f t="shared" si="5"/>
        <v>Those of the faithful who are able to do so travel to the Shaar, to be in the ruins of Blaskaltar, the first known shrine of Akadi. There, they chant the names of the heroes of the faith and add more such names when it is needful. Those who cannot do so often attend local shrines or outdoor sites where the clergy of Akadi (or a leader among the lay worshippers) perform a local version of the chant.</v>
      </c>
      <c r="F105" s="315" t="s">
        <v>2824</v>
      </c>
      <c r="G105" s="315"/>
      <c r="H105" s="315"/>
      <c r="I105" s="315" t="s">
        <v>6781</v>
      </c>
      <c r="R105" s="547" t="s">
        <v>3070</v>
      </c>
      <c r="S105" s="544"/>
      <c r="T105" s="544"/>
      <c r="U105" s="544"/>
      <c r="V105" s="544"/>
      <c r="W105" s="544"/>
      <c r="X105" s="544"/>
      <c r="Y105" s="544"/>
      <c r="Z105" s="544"/>
    </row>
    <row r="106" spans="1:26">
      <c r="A106" s="315" t="s">
        <v>6947</v>
      </c>
      <c r="B106" s="315" t="s">
        <v>6948</v>
      </c>
      <c r="C106" s="315" t="str">
        <f t="shared" si="3"/>
        <v>Misfortune's Revel</v>
      </c>
      <c r="D106" s="315" t="str">
        <f t="shared" si="4"/>
        <v>Beshaba</v>
      </c>
      <c r="E106" s="315" t="str">
        <f t="shared" si="5"/>
        <v>Devotees of the Maid of Misfortune spend this day (and Shieldmeet as well, on years when it occurs) running in wild revels of destruction and rudeness to mark their goddess' nature. The faithful form small posses of (frequently masked) revelers who run wild through the streets of Waterdeep. It is not uncommon for those who don't truly worship the goddess, but simply enjoy the riotous worship to join in. This is fine with the faithful, as it simply adds to their goddess' power. Midsummer nights, the Watch are always careful to watch masked groups carefully, particularly if they display the holy symbol of Beshaba.</v>
      </c>
      <c r="F106" s="315" t="s">
        <v>2824</v>
      </c>
      <c r="G106" s="315"/>
      <c r="H106" s="315"/>
      <c r="I106" s="315" t="s">
        <v>6781</v>
      </c>
      <c r="R106" s="543" t="s">
        <v>6949</v>
      </c>
      <c r="S106" s="544"/>
      <c r="T106" s="544"/>
      <c r="U106" s="544"/>
      <c r="V106" s="544"/>
      <c r="W106" s="397"/>
      <c r="X106" s="397"/>
      <c r="Y106" s="397"/>
      <c r="Z106" s="397"/>
    </row>
    <row r="107" spans="1:26">
      <c r="A107" s="315" t="s">
        <v>6950</v>
      </c>
      <c r="B107" s="315" t="s">
        <v>6951</v>
      </c>
      <c r="C107" s="315" t="str">
        <f t="shared" si="3"/>
        <v>Song of Dawn</v>
      </c>
      <c r="D107" s="315" t="str">
        <f t="shared" si="4"/>
        <v>Lathander</v>
      </c>
      <c r="E107" s="315" t="str">
        <f t="shared" si="5"/>
        <v>Praise-song that blends purely vocal harmonies and counter-harmonies of incredible complexity. Can be heard for blocks around echoing through the Spires of Morning.</v>
      </c>
      <c r="F107" s="315" t="s">
        <v>2824</v>
      </c>
      <c r="G107" s="315"/>
      <c r="H107" s="315"/>
      <c r="I107" s="315" t="s">
        <v>6781</v>
      </c>
      <c r="R107" s="397"/>
      <c r="S107" s="397"/>
      <c r="T107" s="397"/>
      <c r="U107" s="397"/>
      <c r="V107" s="397"/>
      <c r="W107" s="397"/>
      <c r="X107" s="397"/>
      <c r="Y107" s="397"/>
      <c r="Z107" s="397"/>
    </row>
    <row r="108" spans="1:26">
      <c r="A108" s="315" t="s">
        <v>6952</v>
      </c>
      <c r="B108" s="315" t="s">
        <v>6953</v>
      </c>
      <c r="C108" s="315" t="str">
        <f t="shared" si="3"/>
        <v>The Wild Ride</v>
      </c>
      <c r="D108" s="315" t="str">
        <f t="shared" si="4"/>
        <v>Mielikki, Lurue</v>
      </c>
      <c r="E108" s="315" t="str">
        <f t="shared" si="5"/>
        <v>The Lady causes herds of unicorns to gather in forests and permit the faithful to ride them bareback on wild tears through the forest through the night. The unicorns are empowered to use their teleport powers at unlimited use and triple range, allowing them to travel great distances. On days where Shieldmeet follows Midsummer, the Wild Ride may continue through that day.</v>
      </c>
      <c r="F108" s="315" t="s">
        <v>2824</v>
      </c>
      <c r="G108" s="315"/>
      <c r="H108" s="315"/>
      <c r="I108" s="315" t="s">
        <v>6781</v>
      </c>
      <c r="R108" s="547" t="s">
        <v>6954</v>
      </c>
      <c r="S108" s="544"/>
      <c r="T108" s="544"/>
      <c r="U108" s="544"/>
      <c r="V108" s="544"/>
      <c r="W108" s="544"/>
      <c r="X108" s="544"/>
      <c r="Y108" s="544"/>
      <c r="Z108" s="544"/>
    </row>
    <row r="109" spans="1:26">
      <c r="A109" s="315" t="s">
        <v>6955</v>
      </c>
      <c r="B109" s="315" t="s">
        <v>6956</v>
      </c>
      <c r="C109" s="315" t="str">
        <f t="shared" si="3"/>
        <v>The Grand Revel</v>
      </c>
      <c r="D109" s="315" t="str">
        <f t="shared" si="4"/>
        <v>Milil</v>
      </c>
      <c r="E109" s="315" t="str">
        <f t="shared" si="5"/>
        <v>A grand festival involving a feast, dancing, singing, and very boisterous celebration of all music - including the singing of parodies of well-known favorites, and the introduction of entirely new music.</v>
      </c>
      <c r="F109" s="315" t="s">
        <v>2824</v>
      </c>
      <c r="G109" s="315"/>
      <c r="H109" s="315"/>
      <c r="I109" s="315" t="s">
        <v>6781</v>
      </c>
      <c r="R109" s="543" t="s">
        <v>6957</v>
      </c>
      <c r="S109" s="544"/>
      <c r="T109" s="544"/>
      <c r="U109" s="544"/>
      <c r="V109" s="397"/>
      <c r="W109" s="397"/>
      <c r="X109" s="397"/>
      <c r="Y109" s="397"/>
      <c r="Z109" s="397"/>
    </row>
    <row r="110" spans="1:26">
      <c r="A110" s="315" t="s">
        <v>6958</v>
      </c>
      <c r="B110" s="315" t="s">
        <v>6882</v>
      </c>
      <c r="C110" s="315" t="str">
        <f t="shared" si="3"/>
        <v>Midsummer Night</v>
      </c>
      <c r="D110" s="315" t="str">
        <f t="shared" si="4"/>
        <v>Sune</v>
      </c>
      <c r="E110" s="315" t="str">
        <f t="shared" si="5"/>
        <v>Sunite temples organize all-night revels that feature flirtatious chases through forests and parks.</v>
      </c>
      <c r="F110" s="315" t="s">
        <v>2824</v>
      </c>
      <c r="G110" s="315"/>
      <c r="H110" s="315"/>
      <c r="I110" s="315" t="s">
        <v>6781</v>
      </c>
      <c r="R110" s="543" t="s">
        <v>6959</v>
      </c>
      <c r="S110" s="544"/>
      <c r="T110" s="544"/>
      <c r="U110" s="544"/>
      <c r="V110" s="544"/>
      <c r="W110" s="544"/>
      <c r="X110" s="544"/>
      <c r="Y110" s="544"/>
      <c r="Z110" s="544"/>
    </row>
    <row r="111" spans="1:26">
      <c r="A111" s="315" t="s">
        <v>6960</v>
      </c>
      <c r="B111" s="315" t="s">
        <v>6961</v>
      </c>
      <c r="C111" s="315" t="str">
        <f t="shared" si="3"/>
        <v>Luckfeast</v>
      </c>
      <c r="D111" s="315" t="str">
        <f t="shared" si="4"/>
        <v>Tymora</v>
      </c>
      <c r="E111" s="315" t="str">
        <f t="shared" si="5"/>
        <v>A long night of free-wheeling revelry, filled with mischief and romantic trysts.</v>
      </c>
      <c r="F111" s="315" t="s">
        <v>2824</v>
      </c>
      <c r="G111" s="315"/>
      <c r="H111" s="315"/>
      <c r="I111" s="315" t="s">
        <v>6781</v>
      </c>
      <c r="R111" s="543" t="s">
        <v>6962</v>
      </c>
      <c r="S111" s="544"/>
      <c r="T111" s="544"/>
      <c r="U111" s="544"/>
      <c r="V111" s="397"/>
      <c r="W111" s="397"/>
      <c r="X111" s="397"/>
      <c r="Y111" s="397"/>
      <c r="Z111" s="397"/>
    </row>
    <row r="112" spans="1:26">
      <c r="A112" s="315" t="s">
        <v>6963</v>
      </c>
      <c r="B112" s="315" t="s">
        <v>6964</v>
      </c>
      <c r="C112" s="315" t="str">
        <f t="shared" si="3"/>
        <v>The Silver Sails</v>
      </c>
      <c r="D112" s="315" t="str">
        <f t="shared" si="4"/>
        <v>The Elven Retreat</v>
      </c>
      <c r="E112" s="315" t="str">
        <f t="shared" si="5"/>
        <v>At dusk on Midsummer eve, silver-sailed ships of a pale white wood come into the harbor of Waterdeep, sailed by elves in robes the color of mist, and lit by strange faerie lights. They remain at the docks accorded to their use the night through, welcoming those elves who would undertake the Retreat, and in the grey hours just before dawn, they set out once more, going into the west and carrying the elven people out of Faerun.</v>
      </c>
      <c r="F112" s="315" t="s">
        <v>2824</v>
      </c>
      <c r="G112" s="315"/>
      <c r="H112" s="315"/>
      <c r="I112" s="315" t="s">
        <v>6781</v>
      </c>
      <c r="R112" s="543" t="s">
        <v>6965</v>
      </c>
      <c r="S112" s="544"/>
      <c r="T112" s="544"/>
      <c r="U112" s="544"/>
      <c r="V112" s="544"/>
      <c r="W112" s="544"/>
      <c r="X112" s="397"/>
      <c r="Y112" s="397"/>
      <c r="Z112" s="397"/>
    </row>
    <row r="113" spans="1:26">
      <c r="A113" s="315" t="s">
        <v>6793</v>
      </c>
      <c r="B113" s="315" t="s">
        <v>6966</v>
      </c>
      <c r="C113" s="315" t="str">
        <f t="shared" si="3"/>
        <v>Days of the Reverend Mother</v>
      </c>
      <c r="D113" s="315" t="str">
        <f t="shared" si="4"/>
        <v>Berronar Truesilver</v>
      </c>
      <c r="E113" s="315" t="str">
        <f t="shared" si="5"/>
        <v>High holy days to Berronar, beginning with chanted prayer, followed by an address from the Keepers of the Truesilver, and ending in a responsive prayer led by a chosen priest (often a High Old One). Next comes a report of the good works and successes of the priesthood, and an identification of the failures and problems still to be overcome. Finally, any sick or injured dwarves are identified, and the clergy pray over them, often resulting in spontaneous healing for those involved.</v>
      </c>
      <c r="F113" s="315" t="s">
        <v>2824</v>
      </c>
      <c r="G113" s="315"/>
      <c r="H113" s="315" t="s">
        <v>6743</v>
      </c>
      <c r="I113" s="315" t="s">
        <v>6781</v>
      </c>
      <c r="R113" s="543" t="s">
        <v>6967</v>
      </c>
      <c r="S113" s="544"/>
      <c r="T113" s="544"/>
      <c r="U113" s="544"/>
      <c r="V113" s="544"/>
      <c r="W113" s="544"/>
      <c r="X113" s="544"/>
      <c r="Y113" s="544"/>
      <c r="Z113" s="397"/>
    </row>
    <row r="114" spans="1:26">
      <c r="A114" s="315" t="s">
        <v>6795</v>
      </c>
      <c r="B114" s="315" t="s">
        <v>6887</v>
      </c>
      <c r="C114" s="315" t="str">
        <f t="shared" si="3"/>
        <v>Rites of the Chancel Door</v>
      </c>
      <c r="D114" s="315" t="str">
        <f t="shared" si="4"/>
        <v>Gorm Gulthyn</v>
      </c>
      <c r="E114" s="315" t="str">
        <f t="shared" si="5"/>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114" s="315" t="s">
        <v>2824</v>
      </c>
      <c r="G114" s="315"/>
      <c r="H114" s="315" t="s">
        <v>6743</v>
      </c>
      <c r="I114" s="315" t="s">
        <v>6781</v>
      </c>
      <c r="R114" s="543" t="s">
        <v>6968</v>
      </c>
      <c r="S114" s="544"/>
      <c r="T114" s="544"/>
      <c r="U114" s="544"/>
      <c r="V114" s="544"/>
      <c r="W114" s="544"/>
      <c r="X114" s="397"/>
      <c r="Y114" s="397"/>
      <c r="Z114" s="397"/>
    </row>
    <row r="115" spans="1:26">
      <c r="A115" s="315" t="s">
        <v>6969</v>
      </c>
      <c r="B115" s="315" t="s">
        <v>6970</v>
      </c>
      <c r="C115" s="315" t="str">
        <f t="shared" si="3"/>
        <v>The Axe Held High</v>
      </c>
      <c r="D115" s="315" t="str">
        <f t="shared" si="4"/>
        <v>Haela Brightaxe</v>
      </c>
      <c r="E115" s="315" t="str">
        <f t="shared" si="5"/>
        <v>A joyous day of celebrating Haela's defense of the dwarven-folk with midday ceremonies held outside in the sun. Followers hold that an unsheathed sword appears momentarily at the center of the solar orb at high noon, and those who see it receive special blessings for twenty-four hours.</v>
      </c>
      <c r="F115" s="315" t="s">
        <v>2824</v>
      </c>
      <c r="G115" s="315"/>
      <c r="H115" s="315" t="s">
        <v>6743</v>
      </c>
      <c r="I115" s="315" t="s">
        <v>6781</v>
      </c>
      <c r="R115" s="543" t="s">
        <v>6971</v>
      </c>
      <c r="S115" s="544"/>
      <c r="T115" s="544"/>
      <c r="U115" s="544"/>
      <c r="V115" s="544"/>
      <c r="W115" s="544"/>
      <c r="X115" s="544"/>
      <c r="Y115" s="397"/>
      <c r="Z115" s="397"/>
    </row>
    <row r="116" spans="1:26">
      <c r="A116" s="315" t="s">
        <v>6972</v>
      </c>
      <c r="B116" s="315" t="s">
        <v>6893</v>
      </c>
      <c r="C116" s="315" t="str">
        <f t="shared" si="3"/>
        <v>The Hammer</v>
      </c>
      <c r="D116" s="315" t="str">
        <f t="shared" si="4"/>
        <v>Marthammor Duin</v>
      </c>
      <c r="E116" s="315" t="str">
        <f t="shared" si="5"/>
        <v>Holy day celebrating dwarven craftsmanship and creativity.</v>
      </c>
      <c r="F116" s="315" t="s">
        <v>2824</v>
      </c>
      <c r="G116" s="315"/>
      <c r="H116" s="315" t="s">
        <v>6743</v>
      </c>
      <c r="I116" s="315" t="s">
        <v>6781</v>
      </c>
      <c r="R116" s="397"/>
      <c r="S116" s="397"/>
      <c r="T116" s="397"/>
      <c r="U116" s="397"/>
      <c r="V116" s="397"/>
      <c r="W116" s="397"/>
      <c r="X116" s="397"/>
      <c r="Y116" s="397"/>
      <c r="Z116" s="397"/>
    </row>
    <row r="117" spans="1:26">
      <c r="A117" s="315" t="s">
        <v>6973</v>
      </c>
      <c r="B117" s="315"/>
      <c r="C117" s="315"/>
      <c r="D117" s="315"/>
      <c r="E117" s="315" t="s">
        <v>6974</v>
      </c>
      <c r="F117" s="315" t="s">
        <v>2973</v>
      </c>
      <c r="G117" s="315"/>
      <c r="H117" s="315"/>
      <c r="I117" s="315" t="s">
        <v>6781</v>
      </c>
      <c r="R117" s="547" t="s">
        <v>6975</v>
      </c>
      <c r="S117" s="544"/>
      <c r="T117" s="544"/>
      <c r="U117" s="544"/>
      <c r="V117" s="544"/>
      <c r="W117" s="544"/>
      <c r="X117" s="544"/>
      <c r="Y117" s="544"/>
      <c r="Z117" s="544"/>
    </row>
    <row r="118" spans="1:26">
      <c r="A118" s="315" t="s">
        <v>6976</v>
      </c>
      <c r="B118" s="315" t="s">
        <v>6944</v>
      </c>
      <c r="C118" s="315" t="str">
        <f t="shared" si="3"/>
        <v>Shieldmeet Ball</v>
      </c>
      <c r="D118" s="315" t="str">
        <f t="shared" si="4"/>
        <v>Society</v>
      </c>
      <c r="E118" s="315" t="str">
        <f t="shared" si="5"/>
        <v>Every Shieldmeet, Lord Piergeiron throws a grand ball for Waterdeep, with the interiors of the Palace laid open for nobles and the wealthy, and a grand festival air in the courtyard in front of the palace. Room within is limited, and the guests within are always influential and important, so the jockeying to achieve a place within is intense.</v>
      </c>
      <c r="F118" s="315" t="s">
        <v>2973</v>
      </c>
      <c r="G118" s="315"/>
      <c r="H118" s="315"/>
      <c r="I118" s="315" t="s">
        <v>6781</v>
      </c>
      <c r="R118" s="543" t="s">
        <v>6977</v>
      </c>
      <c r="S118" s="544"/>
      <c r="T118" s="544"/>
      <c r="U118" s="544"/>
      <c r="V118" s="544"/>
      <c r="W118" s="397"/>
      <c r="X118" s="397"/>
      <c r="Y118" s="397"/>
      <c r="Z118" s="397"/>
    </row>
    <row r="119" spans="1:26">
      <c r="A119" s="315" t="s">
        <v>6978</v>
      </c>
      <c r="B119" s="315" t="s">
        <v>6979</v>
      </c>
      <c r="C119" s="315" t="str">
        <f t="shared" si="3"/>
        <v>Ceremony of Honor to Helm</v>
      </c>
      <c r="D119" s="315" t="str">
        <f t="shared" si="4"/>
        <v>Helm</v>
      </c>
      <c r="E119" s="315" t="str">
        <f t="shared" si="5"/>
        <v>A high holy ritual thanking Helm for his unceasing vigilance.</v>
      </c>
      <c r="F119" s="315" t="s">
        <v>2973</v>
      </c>
      <c r="G119" s="315"/>
      <c r="H119" s="315"/>
      <c r="I119" s="315" t="s">
        <v>6781</v>
      </c>
      <c r="R119" s="543" t="s">
        <v>6980</v>
      </c>
      <c r="S119" s="544"/>
      <c r="T119" s="544"/>
      <c r="U119" s="544"/>
      <c r="V119" s="544"/>
      <c r="W119" s="544"/>
      <c r="X119" s="544"/>
      <c r="Y119" s="544"/>
      <c r="Z119" s="544"/>
    </row>
    <row r="120" spans="1:26">
      <c r="A120" s="315" t="s">
        <v>6981</v>
      </c>
      <c r="B120" s="315" t="s">
        <v>6982</v>
      </c>
      <c r="C120" s="315" t="str">
        <f t="shared" si="3"/>
        <v>The Gilding</v>
      </c>
      <c r="D120" s="315" t="str">
        <f t="shared" si="4"/>
        <v>Deneir</v>
      </c>
      <c r="E120" s="315" t="str">
        <f t="shared" si="5"/>
        <v>A high holy day of the Deneiran church, wherein copies of old contracts are taken out for public viewing, and anyone may ask to see a copy of any nonmagical writing in any temple of Deneir to which she or he can travel. Such records and writings must be specifically requested, and must not violate the vows of confidentiality of the temple. This day culminates in the Guilding, in which priests gather in a circle around a levitated manuscript and use special spells only granted on Shieldmeet which impresses the manuscript with golden letters, used to write the Words of Deneir onto the document, which is then displayed for a full tenday afterward before being archived with the previous manuscripts.</v>
      </c>
      <c r="F120" s="315" t="s">
        <v>2973</v>
      </c>
      <c r="G120" s="315"/>
      <c r="H120" s="315"/>
      <c r="I120" s="315" t="s">
        <v>6781</v>
      </c>
      <c r="R120" s="543" t="s">
        <v>6983</v>
      </c>
      <c r="S120" s="544"/>
      <c r="T120" s="544"/>
      <c r="U120" s="544"/>
      <c r="V120" s="544"/>
      <c r="W120" s="397"/>
      <c r="X120" s="397"/>
      <c r="Y120" s="397"/>
      <c r="Z120" s="397"/>
    </row>
    <row r="121" spans="1:26">
      <c r="A121" s="315" t="s">
        <v>6984</v>
      </c>
      <c r="B121" s="315" t="s">
        <v>6985</v>
      </c>
      <c r="C121" s="315" t="str">
        <f t="shared" si="3"/>
        <v>Conjuring of the Second Moon</v>
      </c>
      <c r="D121" s="315" t="str">
        <f t="shared" si="4"/>
        <v>Selûne</v>
      </c>
      <c r="E121" s="315" t="str">
        <f t="shared" si="5"/>
        <v>A rite that summons celestial servants of Selûne, who arrive to do good deeds or fight the enemies of the temple. These servants, called Shards, always take one female worshipper, laity or clergy, to become one of them when they depart.</v>
      </c>
      <c r="F121" s="315" t="s">
        <v>2973</v>
      </c>
      <c r="G121" s="315"/>
      <c r="H121" s="315"/>
      <c r="I121" s="315" t="s">
        <v>6781</v>
      </c>
      <c r="R121" s="397"/>
      <c r="S121" s="397"/>
      <c r="T121" s="397"/>
      <c r="U121" s="397"/>
      <c r="V121" s="397"/>
      <c r="W121" s="397"/>
      <c r="X121" s="397"/>
      <c r="Y121" s="397"/>
      <c r="Z121" s="397"/>
    </row>
    <row r="122" spans="1:26">
      <c r="A122" s="315" t="s">
        <v>6986</v>
      </c>
      <c r="B122" s="315" t="s">
        <v>6893</v>
      </c>
      <c r="C122" s="315" t="str">
        <f t="shared" si="3"/>
        <v>The Shepherding</v>
      </c>
      <c r="D122" s="315" t="str">
        <f t="shared" si="4"/>
        <v>Marthammor Duin</v>
      </c>
      <c r="E122" s="315" t="str">
        <f t="shared" si="5"/>
        <v>Holy day celebrating dwarven wanderers and the introduction of the hidden things of the world to their human and demihuman neighbors, per the faith of Marthammor.</v>
      </c>
      <c r="F122" s="315" t="s">
        <v>2973</v>
      </c>
      <c r="G122" s="315"/>
      <c r="H122" s="315" t="s">
        <v>6743</v>
      </c>
      <c r="I122" s="315" t="s">
        <v>6781</v>
      </c>
      <c r="R122" s="547" t="s">
        <v>6987</v>
      </c>
      <c r="S122" s="544"/>
      <c r="T122" s="544"/>
      <c r="U122" s="544"/>
      <c r="V122" s="544"/>
      <c r="W122" s="544"/>
      <c r="X122" s="544"/>
      <c r="Y122" s="544"/>
      <c r="Z122" s="544"/>
    </row>
    <row r="123" spans="1:26">
      <c r="A123" s="315" t="s">
        <v>6988</v>
      </c>
      <c r="B123" s="315" t="s">
        <v>6989</v>
      </c>
      <c r="C123" s="315" t="str">
        <f t="shared" si="3"/>
        <v>The Melding of the Three</v>
      </c>
      <c r="D123" s="315" t="str">
        <f t="shared" si="4"/>
        <v>Angarradh</v>
      </c>
      <c r="E123" s="315" t="str">
        <f t="shared" si="5"/>
        <v>Celebration of the tripartite goddess and the unification of the Three that make her up, which has led to centuries of peace in Arvandor. Great hymns to Angarradh are sung and a great feast is held.</v>
      </c>
      <c r="F123" s="315" t="s">
        <v>2973</v>
      </c>
      <c r="G123" s="315"/>
      <c r="H123" s="315" t="s">
        <v>6729</v>
      </c>
      <c r="I123" s="315" t="s">
        <v>6781</v>
      </c>
      <c r="R123" s="543" t="s">
        <v>6990</v>
      </c>
      <c r="S123" s="544"/>
      <c r="T123" s="544"/>
      <c r="U123" s="544"/>
      <c r="V123" s="544"/>
      <c r="W123" s="544"/>
      <c r="X123" s="397"/>
      <c r="Y123" s="397"/>
      <c r="Z123" s="397"/>
    </row>
    <row r="124" spans="1:26">
      <c r="A124" s="315" t="s">
        <v>6991</v>
      </c>
      <c r="B124" s="315" t="s">
        <v>6992</v>
      </c>
      <c r="C124" s="315" t="str">
        <f t="shared" si="3"/>
        <v>Cinnaelos'Cor</v>
      </c>
      <c r="D124" s="315" t="str">
        <f t="shared" si="4"/>
        <v>Corellon Larethian</v>
      </c>
      <c r="E124" s="315" t="str">
        <f t="shared" si="5"/>
        <v>Called "The Day of Corellon's Peace," Shieldmeet is celebrated as sacred to the Protector of the elven folk, and a time to wage peace and come to accords between folk. Agreements wrought on this day are sacred, sanctified by Corellon himself.</v>
      </c>
      <c r="F124" s="315" t="s">
        <v>2973</v>
      </c>
      <c r="G124" s="315"/>
      <c r="H124" s="315" t="s">
        <v>6729</v>
      </c>
      <c r="I124" s="315" t="s">
        <v>6781</v>
      </c>
      <c r="R124" s="543" t="s">
        <v>6993</v>
      </c>
      <c r="S124" s="544"/>
      <c r="T124" s="544"/>
      <c r="U124" s="544"/>
      <c r="V124" s="544"/>
      <c r="W124" s="544"/>
      <c r="X124" s="544"/>
      <c r="Y124" s="544"/>
      <c r="Z124" s="544"/>
    </row>
    <row r="125" spans="1:26">
      <c r="A125" s="315" t="s">
        <v>6994</v>
      </c>
      <c r="B125" s="315" t="s">
        <v>6995</v>
      </c>
      <c r="C125" s="315" t="str">
        <f t="shared" si="3"/>
        <v>The Keen-Eye Meets</v>
      </c>
      <c r="D125" s="315" t="str">
        <f t="shared" si="4"/>
        <v>Solonor Thelandira</v>
      </c>
      <c r="E125" s="315" t="str">
        <f t="shared" si="5"/>
        <v>Great archery competition, in which the winner is thought to gain the "Keen-Eye Mark" of the Great Archer, granting greater accuracy with a bow until the next Shieldmeet.</v>
      </c>
      <c r="F125" s="315" t="s">
        <v>2973</v>
      </c>
      <c r="G125" s="315"/>
      <c r="H125" s="315" t="s">
        <v>6729</v>
      </c>
      <c r="I125" s="315" t="s">
        <v>6781</v>
      </c>
      <c r="R125" s="543" t="s">
        <v>6996</v>
      </c>
      <c r="S125" s="544"/>
      <c r="T125" s="544"/>
      <c r="U125" s="544"/>
      <c r="V125" s="397"/>
      <c r="W125" s="397"/>
      <c r="X125" s="397"/>
      <c r="Y125" s="397"/>
      <c r="Z125" s="397"/>
    </row>
    <row r="126" spans="1:26">
      <c r="A126" s="315" t="s">
        <v>6997</v>
      </c>
      <c r="B126" s="315" t="s">
        <v>6998</v>
      </c>
      <c r="C126" s="315" t="str">
        <f t="shared" si="3"/>
        <v>The Anvil (Eleasias 9th)</v>
      </c>
      <c r="D126" s="315" t="str">
        <f t="shared" si="4"/>
        <v>Marthammor Duin</v>
      </c>
      <c r="E126" s="315" t="str">
        <f t="shared" si="5"/>
        <v>Holy day celebrating dwarven craftsmanship and creativity.</v>
      </c>
      <c r="F126" s="315" t="s">
        <v>2780</v>
      </c>
      <c r="G126" s="315">
        <v>9</v>
      </c>
      <c r="H126" s="315" t="s">
        <v>6743</v>
      </c>
      <c r="I126" s="315" t="s">
        <v>6678</v>
      </c>
      <c r="R126" s="543" t="s">
        <v>6999</v>
      </c>
      <c r="S126" s="544"/>
      <c r="T126" s="544"/>
      <c r="U126" s="544"/>
      <c r="V126" s="544"/>
      <c r="W126" s="544"/>
      <c r="X126" s="544"/>
      <c r="Y126" s="397"/>
      <c r="Z126" s="397"/>
    </row>
    <row r="127" spans="1:26">
      <c r="A127" s="315" t="s">
        <v>7000</v>
      </c>
      <c r="B127" s="315" t="s">
        <v>7001</v>
      </c>
      <c r="C127" s="315" t="str">
        <f t="shared" si="3"/>
        <v>Divine Pageantry (early Eleasias)</v>
      </c>
      <c r="D127" s="315" t="str">
        <f t="shared" si="4"/>
        <v>Siamoprhe, Society</v>
      </c>
      <c r="E127" s="315" t="str">
        <f t="shared" si="5"/>
        <v>Another event considered hopelessly old-fashioned by young, fashionable nobles, it is the only holy festival to Siamorphe, the goddess of nobility considered the patron of all Waterdhavian nobles. As such, no matter how de rigeur it is, the wise patron or matron of House ensures everyone in their family is there to take part, dressed in fine antique garments, spreading coin and remembering the proper old fashioned forms of address. Many young nobles (and not a few elders) spend the weeks before the Pageantry going over the hoary old documents that detail every proper title, honorific and form of address for everyone they are likely to meet on that day. A gaffe in these stilted forms of address is not just a social blunder, but an act of blasphemy against the goddess of nobility.</v>
      </c>
      <c r="F127" s="315" t="s">
        <v>2780</v>
      </c>
      <c r="G127" s="315"/>
      <c r="H127" s="315"/>
      <c r="I127" s="315" t="s">
        <v>6678</v>
      </c>
      <c r="R127" s="543" t="s">
        <v>7002</v>
      </c>
      <c r="S127" s="544"/>
      <c r="T127" s="544"/>
      <c r="U127" s="544"/>
      <c r="V127" s="397"/>
      <c r="W127" s="397"/>
      <c r="X127" s="397"/>
      <c r="Y127" s="397"/>
      <c r="Z127" s="397"/>
    </row>
    <row r="128" spans="1:26">
      <c r="A128" s="315" t="s">
        <v>7003</v>
      </c>
      <c r="B128" s="315" t="s">
        <v>7004</v>
      </c>
      <c r="C128" s="315" t="str">
        <f t="shared" si="3"/>
        <v>Ahghairon's Day (1st)</v>
      </c>
      <c r="D128" s="315" t="str">
        <f t="shared" si="4"/>
        <v>Civic</v>
      </c>
      <c r="E128" s="315" t="str">
        <f t="shared" si="5"/>
        <v>Ahghairon's Day commemorates the life of Ahghairon, the first Open Lord, and is celebrated on the day after Midsummer's Night (the first day of Eleasias) in honor of the Old Mage's birth date. Citizens often leave violets (Ahghairon's favorite flower) at the base of his old tower, the Plinth, or on the altars in the House of Wonder, Mystra's temple where he worshiped. While not a practice before Lhestyn's lifetime, Lhestyn's tradition of visiting taverns and inns throughout the city to wish the people well is continued by Piergeiron, the current Open Lord and most visible agent of Ahghairon's rule. While not a holiday that affects the city's operation (aside from closing the Lord's Court), it is honored in small ways, with many toasts to the Lords of the city in tavern talk, and bards performing some of the locally written songs in honor of the much-loved Old Mage.</v>
      </c>
      <c r="F128" s="315" t="s">
        <v>2780</v>
      </c>
      <c r="G128" s="315">
        <v>1</v>
      </c>
      <c r="H128" s="315"/>
      <c r="I128" s="315" t="s">
        <v>6678</v>
      </c>
      <c r="R128" s="543" t="s">
        <v>7005</v>
      </c>
      <c r="S128" s="544"/>
      <c r="T128" s="544"/>
      <c r="U128" s="544"/>
      <c r="V128" s="544"/>
      <c r="W128" s="544"/>
      <c r="X128" s="544"/>
      <c r="Y128" s="544"/>
      <c r="Z128" s="544"/>
    </row>
    <row r="129" spans="1:26">
      <c r="A129" s="315" t="s">
        <v>7006</v>
      </c>
      <c r="B129" s="315" t="s">
        <v>7007</v>
      </c>
      <c r="C129" s="315" t="str">
        <f t="shared" si="3"/>
        <v>The Promenade of Violets (Eleasias 1st, Ahghairon's Day)</v>
      </c>
      <c r="D129" s="315" t="str">
        <f t="shared" si="4"/>
        <v>Society</v>
      </c>
      <c r="E129" s="315" t="str">
        <f t="shared" si="5"/>
        <v>A grand masquerade ball thrown by the House of Wonder in honor of one of the founders of Waterdeep, and the first of the Open Lords, the Promenade is held at the House of Wonder, the temple to Mystra, but organized and arranged by a small council of nobles chosen by the Temple Magister. This honor is usually bestowed on those families with some ties to wizardry themselves (meaning the Eltorchuls, Thunderstaves, and Wands families dominate), along with the head of the Magists' and Protectors Order, Mhair Szeltune. The ball is eagerly anticipated for its unprecedented spectacle, thanks to the magical talents of those who organize it.</v>
      </c>
      <c r="F129" s="315" t="s">
        <v>2780</v>
      </c>
      <c r="G129" s="315">
        <v>1</v>
      </c>
      <c r="H129" s="315"/>
      <c r="I129" s="315" t="s">
        <v>6678</v>
      </c>
      <c r="R129" s="543" t="s">
        <v>7008</v>
      </c>
      <c r="S129" s="544"/>
      <c r="T129" s="544"/>
      <c r="U129" s="544"/>
      <c r="V129" s="544"/>
      <c r="W129" s="544"/>
      <c r="X129" s="397"/>
      <c r="Y129" s="397"/>
      <c r="Z129" s="397"/>
    </row>
    <row r="130" spans="1:26">
      <c r="A130" s="315" t="s">
        <v>7009</v>
      </c>
      <c r="B130" s="315" t="s">
        <v>7010</v>
      </c>
      <c r="C130" s="315" t="str">
        <f t="shared" si="3"/>
        <v>The Harbor Spectacles (Eleasias 8th)</v>
      </c>
      <c r="D130" s="315" t="str">
        <f t="shared" si="4"/>
        <v>Society</v>
      </c>
      <c r="E130" s="315" t="str">
        <f t="shared" si="5"/>
        <v>At the height of summer, the nobility take to the waters. Various Houses fund massive party-boats, opulently decorated and provisioned, to invite guests onto. Usually built onto large barges, they often feature multiple decks of hedonistic entertainments. These boats are launched with guests aboard, and are all arranged in a line so as to provide ample viewing opportunities to the slim five-man racing boats fielded by the various Houses. A purse of no small wealth is always offered the winner, and a great deal of betting goes on. After the races, the true revels begin. The harbor becomes swarming with small ferry-boats going from party-boat to party-boat, allowing nobles to move from party to party, enjoying the variety. Of course, more betting goes on during this time as well, generally based on who the next drunk noble will be that manages to stumble and tip himself (and possibly his entire ferry-boat) into the cold waters of the harbor. Merfolk members of the Watch are usually in close patrol during these events, as are ten-man Watch boats.</v>
      </c>
      <c r="F130" s="315" t="s">
        <v>2780</v>
      </c>
      <c r="G130" s="315">
        <v>8</v>
      </c>
      <c r="H130" s="315"/>
      <c r="I130" s="315" t="s">
        <v>6678</v>
      </c>
      <c r="R130" s="543" t="s">
        <v>7011</v>
      </c>
      <c r="S130" s="544"/>
      <c r="T130" s="544"/>
      <c r="U130" s="544"/>
      <c r="V130" s="544"/>
      <c r="W130" s="544"/>
      <c r="X130" s="544"/>
      <c r="Y130" s="397"/>
      <c r="Z130" s="397"/>
    </row>
    <row r="131" spans="1:26">
      <c r="A131" s="315" t="s">
        <v>7012</v>
      </c>
      <c r="B131" s="315" t="s">
        <v>7013</v>
      </c>
      <c r="C131" s="315" t="str">
        <f t="shared" si="3"/>
        <v>Birth of the Eternal Fire (Eleasias 9th)</v>
      </c>
      <c r="D131" s="315" t="str">
        <f t="shared" si="4"/>
        <v>Kossuth</v>
      </c>
      <c r="E131" s="315" t="str">
        <f t="shared" si="5"/>
        <v>The igniting of the Kossuthan shrine's Eternal Fire is celebrated on this day, involving a progression of the flame through the streets of Waterdeep, staring at the Plinth, and eventually returning to it. It has become tradition for the owners of buildings to cast one coin for each building they own into the great fire as it passes, praying for protection from fire for that year.</v>
      </c>
      <c r="F131" s="315" t="s">
        <v>2780</v>
      </c>
      <c r="G131" s="315">
        <v>9</v>
      </c>
      <c r="H131" s="315"/>
      <c r="I131" s="315" t="s">
        <v>6678</v>
      </c>
      <c r="R131" s="543" t="s">
        <v>7014</v>
      </c>
      <c r="S131" s="544"/>
      <c r="T131" s="544"/>
      <c r="U131" s="544"/>
      <c r="V131" s="544"/>
      <c r="W131" s="544"/>
      <c r="X131" s="397"/>
      <c r="Y131" s="397"/>
      <c r="Z131" s="397"/>
    </row>
    <row r="132" spans="1:26">
      <c r="A132" s="315" t="s">
        <v>7015</v>
      </c>
      <c r="B132" s="315" t="s">
        <v>7016</v>
      </c>
      <c r="C132" s="315" t="str">
        <f t="shared" si="3"/>
        <v>Huldark (Eleasias 17th)</v>
      </c>
      <c r="D132" s="315" t="str">
        <f t="shared" si="4"/>
        <v>Waukeen</v>
      </c>
      <c r="E132" s="315" t="str">
        <f t="shared" si="5"/>
        <v>A feast in which the bounty of the land is celebrated, and the faithful of Waukeen plant new trees or gardens.</v>
      </c>
      <c r="F132" s="315" t="s">
        <v>2780</v>
      </c>
      <c r="G132" s="315">
        <v>17</v>
      </c>
      <c r="H132" s="315"/>
      <c r="I132" s="315" t="s">
        <v>6678</v>
      </c>
      <c r="R132" s="543" t="s">
        <v>7017</v>
      </c>
      <c r="S132" s="544"/>
      <c r="T132" s="544"/>
      <c r="U132" s="544"/>
      <c r="V132" s="544"/>
      <c r="W132" s="544"/>
      <c r="X132" s="544"/>
      <c r="Y132" s="544"/>
      <c r="Z132" s="397"/>
    </row>
    <row r="133" spans="1:26">
      <c r="A133" s="315" t="s">
        <v>7018</v>
      </c>
      <c r="B133" s="315" t="s">
        <v>7019</v>
      </c>
      <c r="C133" s="315" t="str">
        <f t="shared" ref="C133:C177" si="6">LEFT(A133,FIND(":",A133,1)-1)</f>
        <v>The Annual Garden Parties (Eleasias 17th)</v>
      </c>
      <c r="D133" s="315" t="str">
        <f t="shared" ref="D133:D177" si="7">LEFT(RIGHT(A133,LEN(A133)-FIND(":",A133,1)-1),FIND(".",RIGHT(A133,LEN(A133)-FIND(":",A133,1)-1),1)-1)</f>
        <v>Society</v>
      </c>
      <c r="E133" s="315" t="str">
        <f t="shared" ref="E133:E177" si="8">RIGHT(A133,LEN(A133)-LEN(C133)-LEN(D133)-4)</f>
        <v>Originating as Waukeenar Huldark celebrations, the annual garden parties of the Sea and North Ward are (like many things involving the nobles of Waterdeep) a fierce competition. For months, noble families work to see that their gardens are the finest possible works of art. On the day of the party, each of the Houses involved throws a massive garden party, seeking to show off their gardens in the best possible light while also demonstrating the support of their peers. A trio of judges travels from party to party, technically judging the quality of the garden, but also partaking of the merriment. These are usually personages of note, including clergy of the nature gods, previous years' winners and even Khelben "Blackstaff" Arunsun (a noted gardener in his own right) once or twice in the past. By nightfall, a winner has been decided, and runners are dispatched to announce the victor at each of the ongoing parties, which usually results in a flood of guests abandoning the parties of losing Houses to essentially invade the party of the victors.</v>
      </c>
      <c r="F133" s="315" t="s">
        <v>2780</v>
      </c>
      <c r="G133" s="315">
        <v>17</v>
      </c>
      <c r="H133" s="315"/>
      <c r="I133" s="315" t="s">
        <v>6678</v>
      </c>
      <c r="R133" s="543" t="s">
        <v>7020</v>
      </c>
      <c r="S133" s="544"/>
      <c r="T133" s="544"/>
      <c r="U133" s="544"/>
      <c r="V133" s="544"/>
      <c r="W133" s="544"/>
      <c r="X133" s="544"/>
      <c r="Y133" s="544"/>
      <c r="Z133" s="544"/>
    </row>
    <row r="134" spans="1:26">
      <c r="A134" s="315" t="s">
        <v>7021</v>
      </c>
      <c r="B134" s="315" t="s">
        <v>7022</v>
      </c>
      <c r="C134" s="315" t="str">
        <f t="shared" si="6"/>
        <v>The Gathering of Harps (Eleasias 24th - 28th)</v>
      </c>
      <c r="D134" s="315" t="str">
        <f t="shared" si="7"/>
        <v>Society</v>
      </c>
      <c r="E134" s="315" t="str">
        <f t="shared" si="8"/>
        <v>An undertaking by several Houses concerned with music (notably Houses Crommor, Estelmer, Majarra, Melshimber and Thann), as well as the Council of Musiciant, Instrument Makers and Choristers, the Gathering is held at the Field of Triumph. It is a day full of entertainment and enjoyment, with merry-makers and performers of all kinds turning out to demonstrate their talents. At night, the sponsoring Houses throw a party, one each night of the Gathering, where the nobility take in the finest of the musicians and performers from the Gathering. These evenings often see a great many tap rooms and festhalls filled as well, for those musicians who don't quite make the cut to be invited to perform for the nobility can always find a place in one of the many public nightspots of Waterdeep.</v>
      </c>
      <c r="F134" s="315" t="s">
        <v>2780</v>
      </c>
      <c r="G134" s="315" t="s">
        <v>7023</v>
      </c>
      <c r="H134" s="315"/>
      <c r="I134" s="315" t="s">
        <v>6678</v>
      </c>
      <c r="R134" s="543" t="s">
        <v>7024</v>
      </c>
      <c r="S134" s="544"/>
      <c r="T134" s="544"/>
      <c r="U134" s="544"/>
      <c r="V134" s="544"/>
      <c r="W134" s="544"/>
      <c r="X134" s="544"/>
      <c r="Y134" s="544"/>
      <c r="Z134" s="544"/>
    </row>
    <row r="135" spans="1:26">
      <c r="A135" s="315" t="s">
        <v>7025</v>
      </c>
      <c r="B135" s="315" t="s">
        <v>6827</v>
      </c>
      <c r="C135" s="315" t="str">
        <f t="shared" si="6"/>
        <v>Dance of Swirling Winds (Eleint 21st; Autumn Equinox)</v>
      </c>
      <c r="D135" s="315" t="str">
        <f t="shared" si="7"/>
        <v>Aerdrie Faenya</v>
      </c>
      <c r="E135" s="315" t="str">
        <f t="shared" si="8"/>
        <v>Days of strong winds where celebrants make offerings of beautiful feathers and wind music, and the fervency of their dance causes clergy to rise into the air to dance among the winds as a gift from the goddess.</v>
      </c>
      <c r="F135" s="315" t="s">
        <v>2779</v>
      </c>
      <c r="G135" s="315">
        <v>21</v>
      </c>
      <c r="H135" s="315" t="s">
        <v>6729</v>
      </c>
      <c r="I135" s="315" t="s">
        <v>6678</v>
      </c>
      <c r="R135" s="543" t="s">
        <v>7026</v>
      </c>
      <c r="S135" s="544"/>
      <c r="T135" s="544"/>
      <c r="U135" s="544"/>
      <c r="V135" s="544"/>
      <c r="W135" s="544"/>
      <c r="X135" s="544"/>
      <c r="Y135" s="397"/>
      <c r="Z135" s="397"/>
    </row>
    <row r="136" spans="1:26">
      <c r="A136" s="315" t="s">
        <v>7027</v>
      </c>
      <c r="B136" s="315" t="s">
        <v>7028</v>
      </c>
      <c r="C136" s="315" t="str">
        <f t="shared" si="6"/>
        <v>The Transformation (Eleint 21st; Autumn Equinox)</v>
      </c>
      <c r="D136" s="315" t="str">
        <f t="shared" si="7"/>
        <v>Rillifane Rallathil</v>
      </c>
      <c r="E136" s="315" t="str">
        <f t="shared" si="8"/>
        <v>Celebration of the turning of the season and the transformation that comes to all; celebrated by those seeking a transformation or rebirth for themselves. Celebrates the eternal cycles of life.</v>
      </c>
      <c r="F136" s="315" t="s">
        <v>2779</v>
      </c>
      <c r="G136" s="315">
        <v>21</v>
      </c>
      <c r="H136" s="315" t="s">
        <v>6729</v>
      </c>
      <c r="I136" s="315" t="s">
        <v>6678</v>
      </c>
      <c r="R136" s="543" t="s">
        <v>7029</v>
      </c>
      <c r="S136" s="544"/>
      <c r="T136" s="544"/>
      <c r="U136" s="544"/>
      <c r="V136" s="544"/>
      <c r="W136" s="544"/>
      <c r="X136" s="544"/>
      <c r="Y136" s="544"/>
      <c r="Z136" s="397"/>
    </row>
    <row r="137" spans="1:26">
      <c r="A137" s="315" t="s">
        <v>7030</v>
      </c>
      <c r="B137" s="315" t="s">
        <v>7031</v>
      </c>
      <c r="C137" s="315" t="str">
        <f t="shared" si="6"/>
        <v>Spryndalstar (Eleint 7th)</v>
      </c>
      <c r="D137" s="315" t="str">
        <f t="shared" si="7"/>
        <v>Waukeen</v>
      </c>
      <c r="E137" s="315" t="str">
        <f t="shared" si="8"/>
        <v>A celebration of the enrichment that magic has brought to folk. Mages are invited to speak and demonstrate their talents, and young mages are often sponsored in their endeavors.</v>
      </c>
      <c r="F137" s="315" t="s">
        <v>2779</v>
      </c>
      <c r="G137" s="315">
        <v>7</v>
      </c>
      <c r="H137" s="315"/>
      <c r="I137" s="315" t="s">
        <v>6678</v>
      </c>
      <c r="R137" s="543" t="s">
        <v>7032</v>
      </c>
      <c r="S137" s="544"/>
      <c r="T137" s="544"/>
      <c r="U137" s="544"/>
      <c r="V137" s="544"/>
      <c r="W137" s="544"/>
      <c r="X137" s="544"/>
      <c r="Y137" s="544"/>
      <c r="Z137" s="397"/>
    </row>
    <row r="138" spans="1:26">
      <c r="A138" s="315" t="s">
        <v>7033</v>
      </c>
      <c r="B138" s="315" t="s">
        <v>7034</v>
      </c>
      <c r="C138" s="315" t="str">
        <f t="shared" si="6"/>
        <v>The Matrons' Diversion (Eleint 10th)</v>
      </c>
      <c r="D138" s="315" t="str">
        <f t="shared" si="7"/>
        <v>Society</v>
      </c>
      <c r="E138" s="315" t="str">
        <f t="shared" si="8"/>
        <v>Over three generations ago, the Matron of House Melshimber invited the matrons of every other House that was led by a woman for a "genteel afternoon of cards and idle conversation". The ladies showed up in their very best, each with permission to bring along a daughter or niece, for what has become the foremost gathering time for the noble ladies of Waterdhavian society. Matrons take turns hosting these events, and there is tremendous pressure to successfully throw a successful event. It is worth noting that a few of the Patrons of various noble Houses have idly discussed holding their own functions, but nothing on the level of the Matrons' Diversion has ever come of it.</v>
      </c>
      <c r="F138" s="315" t="s">
        <v>2779</v>
      </c>
      <c r="G138" s="315">
        <v>10</v>
      </c>
      <c r="H138" s="315"/>
      <c r="I138" s="315" t="s">
        <v>6678</v>
      </c>
      <c r="R138" s="543" t="s">
        <v>7035</v>
      </c>
      <c r="S138" s="544"/>
      <c r="T138" s="544"/>
      <c r="U138" s="544"/>
      <c r="V138" s="544"/>
      <c r="W138" s="544"/>
      <c r="X138" s="544"/>
      <c r="Y138" s="544"/>
      <c r="Z138" s="397"/>
    </row>
    <row r="139" spans="1:26">
      <c r="A139" s="315" t="s">
        <v>7036</v>
      </c>
      <c r="B139" s="315" t="s">
        <v>7037</v>
      </c>
      <c r="C139" s="315" t="str">
        <f t="shared" si="6"/>
        <v>The Penultimate Thunder (Eleint 11th)</v>
      </c>
      <c r="D139" s="315" t="str">
        <f t="shared" si="7"/>
        <v>Hoar the Doombringer</v>
      </c>
      <c r="E139" s="315" t="str">
        <f t="shared" si="8"/>
        <v>Great feasts to game, bread, fruits, and mead, marking the long-anticipated victory over Ramman by the Lord of Three Thunders.</v>
      </c>
      <c r="F139" s="315" t="s">
        <v>2779</v>
      </c>
      <c r="G139" s="315">
        <v>11</v>
      </c>
      <c r="H139" s="315"/>
      <c r="I139" s="315" t="s">
        <v>6678</v>
      </c>
      <c r="R139" s="397"/>
      <c r="S139" s="397"/>
      <c r="T139" s="397"/>
      <c r="U139" s="397"/>
      <c r="V139" s="397"/>
      <c r="W139" s="397"/>
      <c r="X139" s="397"/>
      <c r="Y139" s="397"/>
      <c r="Z139" s="397"/>
    </row>
    <row r="140" spans="1:26">
      <c r="A140" s="315" t="s">
        <v>7038</v>
      </c>
      <c r="B140" s="315" t="s">
        <v>6812</v>
      </c>
      <c r="C140" s="315" t="str">
        <f t="shared" si="6"/>
        <v>Song of Dawn (Eleint 21st; Autumn Equinox)</v>
      </c>
      <c r="D140" s="315" t="str">
        <f t="shared" si="7"/>
        <v>Lathander</v>
      </c>
      <c r="E140" s="315" t="str">
        <f t="shared" si="8"/>
        <v>Praise-song that blends purely vocal harmonies and counter-harmonies of incredible complexity. Can be heard for blocks around echoing through the Spires of Morning.</v>
      </c>
      <c r="F140" s="315" t="s">
        <v>2779</v>
      </c>
      <c r="G140" s="315">
        <v>21</v>
      </c>
      <c r="H140" s="315"/>
      <c r="I140" s="315" t="s">
        <v>6678</v>
      </c>
      <c r="R140" s="547" t="s">
        <v>3066</v>
      </c>
      <c r="S140" s="544"/>
      <c r="T140" s="544"/>
      <c r="U140" s="544"/>
      <c r="V140" s="544"/>
      <c r="W140" s="544"/>
      <c r="X140" s="544"/>
      <c r="Y140" s="544"/>
      <c r="Z140" s="544"/>
    </row>
    <row r="141" spans="1:26">
      <c r="A141" s="315" t="s">
        <v>7039</v>
      </c>
      <c r="B141" s="315" t="s">
        <v>6816</v>
      </c>
      <c r="C141" s="315" t="str">
        <f t="shared" si="6"/>
        <v>The Rite of Pain &amp; Purity (Eleint 21st; Autumn Equinox)</v>
      </c>
      <c r="D141" s="315" t="str">
        <f t="shared" si="7"/>
        <v>Loviatar</v>
      </c>
      <c r="E141" s="315"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141" s="315" t="s">
        <v>2779</v>
      </c>
      <c r="G141" s="315">
        <v>21</v>
      </c>
      <c r="H141" s="315"/>
      <c r="I141" s="315" t="s">
        <v>6678</v>
      </c>
      <c r="R141" s="543" t="s">
        <v>7040</v>
      </c>
      <c r="S141" s="544"/>
      <c r="T141" s="544"/>
      <c r="U141" s="544"/>
      <c r="V141" s="544"/>
      <c r="W141" s="544"/>
      <c r="X141" s="397"/>
      <c r="Y141" s="397"/>
      <c r="Z141" s="397"/>
    </row>
    <row r="142" spans="1:26">
      <c r="A142" s="315" t="s">
        <v>7041</v>
      </c>
      <c r="B142" s="315" t="s">
        <v>7042</v>
      </c>
      <c r="C142" s="315" t="str">
        <f t="shared" si="6"/>
        <v>Third Feast (Eleint 21st; Autumn Equinox)</v>
      </c>
      <c r="D142" s="315" t="str">
        <f t="shared" si="7"/>
        <v>Mielikki</v>
      </c>
      <c r="E142" s="315" t="str">
        <f t="shared" si="8"/>
        <v>Holy rituals and revels where the faithful of Mielikki are expected to enjoy the sensual pleasures of life and sing praises to the Lady in the forest.</v>
      </c>
      <c r="F142" s="315" t="s">
        <v>2779</v>
      </c>
      <c r="G142" s="315">
        <v>21</v>
      </c>
      <c r="H142" s="315"/>
      <c r="I142" s="315" t="s">
        <v>6678</v>
      </c>
      <c r="R142" s="543" t="s">
        <v>7043</v>
      </c>
      <c r="S142" s="544"/>
      <c r="T142" s="544"/>
      <c r="U142" s="544"/>
      <c r="V142" s="397"/>
      <c r="W142" s="397"/>
      <c r="X142" s="397"/>
      <c r="Y142" s="397"/>
      <c r="Z142" s="397"/>
    </row>
    <row r="143" spans="1:26">
      <c r="A143" s="315" t="s">
        <v>7044</v>
      </c>
      <c r="B143" s="315" t="s">
        <v>7045</v>
      </c>
      <c r="C143" s="315" t="str">
        <f t="shared" si="6"/>
        <v>The Pankration (Eleint 22nd)</v>
      </c>
      <c r="D143" s="315" t="str">
        <f t="shared" si="7"/>
        <v>Another sporting event at the Fields of Triumph, the Pankration is made up of wrestling- and boxing-matches</v>
      </c>
      <c r="E143" s="315" t="str">
        <f t="shared" si="8"/>
        <v>Each House is expected to sponsor at least one athlete to engage in these bouts, and there is a specialized category of competition for those nobles who actually deign to enter the bouts themselves. The wrestling is done Lathandran style, nude or nearly so and doused in temple-blessed oils, while the boxing is bare-knuckle and fought until one surrenders or simply can rise no more. Multiple rings are set up in the Field itself, with space between them allowing observers to come down to watch any one of several simultaneous matches up close. At about dusk, the Fields clear out, with nobles returning to clean up and change their clothes, while workers clear out and decorate the Fields. Once full night has settled in, great torches are lit atop the walls of the Fields of Triumph, and a party is thrown within.</v>
      </c>
      <c r="F143" s="315" t="s">
        <v>2779</v>
      </c>
      <c r="G143" s="315">
        <v>22</v>
      </c>
      <c r="H143" s="315"/>
      <c r="I143" s="315" t="s">
        <v>6678</v>
      </c>
      <c r="R143" s="397"/>
      <c r="S143" s="397"/>
      <c r="T143" s="397"/>
      <c r="U143" s="397"/>
      <c r="V143" s="397"/>
      <c r="W143" s="397"/>
      <c r="X143" s="397"/>
      <c r="Y143" s="397"/>
      <c r="Z143" s="397"/>
    </row>
    <row r="144" spans="1:26">
      <c r="A144" s="315" t="s">
        <v>7046</v>
      </c>
      <c r="B144" s="315"/>
      <c r="C144" s="315"/>
      <c r="D144" s="315"/>
      <c r="E144" s="315" t="s">
        <v>7047</v>
      </c>
      <c r="F144" s="315" t="s">
        <v>7046</v>
      </c>
      <c r="G144" s="315"/>
      <c r="H144" s="315"/>
      <c r="I144" s="315" t="s">
        <v>6781</v>
      </c>
      <c r="R144" s="547" t="s">
        <v>3063</v>
      </c>
      <c r="S144" s="544"/>
      <c r="T144" s="544"/>
      <c r="U144" s="544"/>
      <c r="V144" s="544"/>
      <c r="W144" s="544"/>
      <c r="X144" s="544"/>
      <c r="Y144" s="544"/>
      <c r="Z144" s="544"/>
    </row>
    <row r="145" spans="1:26">
      <c r="A145" s="315" t="s">
        <v>7048</v>
      </c>
      <c r="B145" s="315" t="s">
        <v>7049</v>
      </c>
      <c r="C145" s="315" t="str">
        <f t="shared" si="6"/>
        <v>Harvesttide Hunts</v>
      </c>
      <c r="D145" s="315" t="str">
        <f t="shared" si="7"/>
        <v>Society</v>
      </c>
      <c r="E145" s="315" t="str">
        <f t="shared" si="8"/>
        <v>Often occupying several days on either side of this high festival, Waterdhavian nobles have taken to organize hunting retreats from the city (which is dreadfully hot around this time of year). A few families with hunting lodges and the proper accommodations within a day or so of Waterdeep organize extended hunting excursions and invite their guests along. Though wardens and other servants tend to do the majority of the actual hunting, there is usually a prize prey of some sort (usually a stag or boar) that is hunted. The rest of the undertaking is generally an extended bout of drinking, eating, courting and the other merriments available to the nobility in the countryside.</v>
      </c>
      <c r="F145" s="315" t="s">
        <v>7046</v>
      </c>
      <c r="G145" s="315"/>
      <c r="H145" s="315"/>
      <c r="I145" s="315" t="s">
        <v>6781</v>
      </c>
      <c r="R145" s="543" t="s">
        <v>7050</v>
      </c>
      <c r="S145" s="544"/>
      <c r="T145" s="544"/>
      <c r="U145" s="544"/>
      <c r="V145" s="544"/>
      <c r="W145" s="397"/>
      <c r="X145" s="397"/>
      <c r="Y145" s="397"/>
      <c r="Z145" s="397"/>
    </row>
    <row r="146" spans="1:26">
      <c r="A146" s="315" t="s">
        <v>7051</v>
      </c>
      <c r="B146" s="315" t="s">
        <v>7052</v>
      </c>
      <c r="C146" s="315" t="str">
        <f t="shared" si="6"/>
        <v>Day of Wonders</v>
      </c>
      <c r="D146" s="315" t="str">
        <f t="shared" si="7"/>
        <v>Gond</v>
      </c>
      <c r="E146" s="315" t="str">
        <f t="shared" si="8"/>
        <v>A festival for Gond anticipated each year around Higharvestide for the imaginative inventions of the Gondsmen that are revealed on this day.</v>
      </c>
      <c r="F146" s="315" t="s">
        <v>7046</v>
      </c>
      <c r="G146" s="315"/>
      <c r="H146" s="315"/>
      <c r="I146" s="315" t="s">
        <v>6781</v>
      </c>
      <c r="R146" s="543" t="s">
        <v>7053</v>
      </c>
      <c r="S146" s="544"/>
      <c r="T146" s="544"/>
      <c r="U146" s="544"/>
      <c r="V146" s="544"/>
      <c r="W146" s="544"/>
      <c r="X146" s="544"/>
      <c r="Y146" s="544"/>
      <c r="Z146" s="397"/>
    </row>
    <row r="147" spans="1:26">
      <c r="A147" s="315" t="s">
        <v>7054</v>
      </c>
      <c r="B147" s="315" t="s">
        <v>7055</v>
      </c>
      <c r="C147" s="315" t="str">
        <f t="shared" si="6"/>
        <v>High Prayers of the Harvest</v>
      </c>
      <c r="D147" s="315" t="str">
        <f t="shared" si="7"/>
        <v>Chauntea</v>
      </c>
      <c r="E147" s="315" t="str">
        <f t="shared" si="8"/>
        <v>Solemn prayer vigils are held as the harvests are brought in to celebrate the bounty of Chauntea. Though these are held on the last day of the harvest in actual agricultural communities, they are often celebrated in Waterdeep on the day of High Harvesttide proper.</v>
      </c>
      <c r="F147" s="315" t="s">
        <v>7046</v>
      </c>
      <c r="G147" s="315"/>
      <c r="H147" s="315"/>
      <c r="I147" s="315" t="s">
        <v>6781</v>
      </c>
      <c r="R147" s="543" t="s">
        <v>7056</v>
      </c>
      <c r="S147" s="544"/>
      <c r="T147" s="544"/>
      <c r="U147" s="544"/>
      <c r="V147" s="544"/>
      <c r="W147" s="544"/>
      <c r="X147" s="544"/>
      <c r="Y147" s="544"/>
      <c r="Z147" s="397"/>
    </row>
    <row r="148" spans="1:26">
      <c r="A148" s="315" t="s">
        <v>7057</v>
      </c>
      <c r="B148" s="315" t="s">
        <v>7058</v>
      </c>
      <c r="C148" s="315" t="str">
        <f t="shared" si="6"/>
        <v>The Feast of the Stags</v>
      </c>
      <c r="D148" s="315" t="str">
        <f t="shared" si="7"/>
        <v>Malar</v>
      </c>
      <c r="E148" s="315" t="str">
        <f t="shared" si="8"/>
        <v>Malarite clergy parade through settled areas bearing the heads of beasts they've killed in the last tenday, and lead all who desire to eat to a feast of those beasts. This is usually a two-day orgy of gluttony, and all folk (even druids!) may attend, protected by the "Peace of the Table." At this feast, the clergy of Malar vow to hunt through the winter to feed chosen widows, aged folk, infirm and orphans.</v>
      </c>
      <c r="F148" s="315" t="s">
        <v>7046</v>
      </c>
      <c r="G148" s="315"/>
      <c r="H148" s="315"/>
      <c r="I148" s="315" t="s">
        <v>6781</v>
      </c>
      <c r="R148" s="397"/>
      <c r="S148" s="397"/>
      <c r="T148" s="397"/>
      <c r="U148" s="397"/>
      <c r="V148" s="397"/>
      <c r="W148" s="397"/>
      <c r="X148" s="397"/>
      <c r="Y148" s="397"/>
      <c r="Z148" s="397"/>
    </row>
    <row r="149" spans="1:26">
      <c r="A149" s="315" t="s">
        <v>6884</v>
      </c>
      <c r="B149" s="315" t="s">
        <v>6885</v>
      </c>
      <c r="C149" s="315" t="str">
        <f t="shared" si="6"/>
        <v>Single Candle Convocation</v>
      </c>
      <c r="D149" s="315" t="str">
        <f t="shared" si="7"/>
        <v>Dugmaren Brightmantle</v>
      </c>
      <c r="E149" s="315" t="str">
        <f t="shared" si="8"/>
        <v>After early periods of meditation over single lit candles, scholars, sages, and other learned folk gather to discuss scholarly investigations and advancements, defending learned stances with research conducted in the previous year.</v>
      </c>
      <c r="F149" s="315" t="s">
        <v>7046</v>
      </c>
      <c r="G149" s="315"/>
      <c r="H149" s="315" t="s">
        <v>6743</v>
      </c>
      <c r="I149" s="315" t="s">
        <v>6781</v>
      </c>
      <c r="R149" s="547" t="s">
        <v>7059</v>
      </c>
      <c r="S149" s="544"/>
      <c r="T149" s="544"/>
      <c r="U149" s="544"/>
      <c r="V149" s="544"/>
      <c r="W149" s="544"/>
      <c r="X149" s="544"/>
      <c r="Y149" s="544"/>
      <c r="Z149" s="544"/>
    </row>
    <row r="150" spans="1:26">
      <c r="A150" s="315" t="s">
        <v>6795</v>
      </c>
      <c r="B150" s="315" t="s">
        <v>6887</v>
      </c>
      <c r="C150" s="315" t="str">
        <f t="shared" si="6"/>
        <v>Rites of the Chancel Door</v>
      </c>
      <c r="D150" s="315" t="str">
        <f t="shared" si="7"/>
        <v>Gorm Gulthyn</v>
      </c>
      <c r="E150" s="315"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150" s="315" t="s">
        <v>7046</v>
      </c>
      <c r="G150" s="315"/>
      <c r="H150" s="315" t="s">
        <v>6743</v>
      </c>
      <c r="I150" s="315" t="s">
        <v>6781</v>
      </c>
      <c r="R150" s="543" t="s">
        <v>7060</v>
      </c>
      <c r="S150" s="544"/>
      <c r="T150" s="544"/>
      <c r="U150" s="544"/>
      <c r="V150" s="544"/>
      <c r="W150" s="544"/>
      <c r="X150" s="544"/>
      <c r="Y150" s="544"/>
      <c r="Z150" s="544"/>
    </row>
    <row r="151" spans="1:26">
      <c r="A151" s="315" t="s">
        <v>7061</v>
      </c>
      <c r="B151" s="315" t="s">
        <v>6893</v>
      </c>
      <c r="C151" s="315" t="str">
        <f t="shared" si="6"/>
        <v>The Thunderbolt</v>
      </c>
      <c r="D151" s="315" t="str">
        <f t="shared" si="7"/>
        <v>Marthammor Duin</v>
      </c>
      <c r="E151" s="315" t="str">
        <f t="shared" si="8"/>
        <v>Holy day on which the faithful pray for guidance in any upcoming battles of the Stout Folk.</v>
      </c>
      <c r="F151" s="315" t="s">
        <v>7046</v>
      </c>
      <c r="G151" s="315"/>
      <c r="H151" s="315" t="s">
        <v>6743</v>
      </c>
      <c r="I151" s="315" t="s">
        <v>6781</v>
      </c>
      <c r="R151" s="543" t="s">
        <v>6836</v>
      </c>
      <c r="S151" s="544"/>
      <c r="T151" s="544"/>
      <c r="U151" s="544"/>
      <c r="V151" s="544"/>
      <c r="W151" s="544"/>
      <c r="X151" s="544"/>
      <c r="Y151" s="544"/>
      <c r="Z151" s="544"/>
    </row>
    <row r="152" spans="1:26">
      <c r="A152" s="315" t="s">
        <v>7062</v>
      </c>
      <c r="B152" s="315" t="s">
        <v>7063</v>
      </c>
      <c r="C152" s="315" t="str">
        <f t="shared" si="6"/>
        <v>Marthoon (Marpenoth 1st)</v>
      </c>
      <c r="D152" s="315" t="str">
        <f t="shared" si="7"/>
        <v>Waukeen</v>
      </c>
      <c r="E152" s="315" t="str">
        <f t="shared" si="8"/>
        <v>Recognition of the vigilance and work of soldiers and guards to defend the wealth and security of the folk. Such folk are feasted and given gifts of gold. Each temple sponsors the retirement of one lucky soldier or guard by providing him or her 10 times his or her weight in common coin and a steading to enjoy it on.</v>
      </c>
      <c r="F152" s="315" t="s">
        <v>2775</v>
      </c>
      <c r="G152" s="315">
        <v>1</v>
      </c>
      <c r="H152" s="315"/>
      <c r="I152" s="315" t="s">
        <v>6678</v>
      </c>
      <c r="R152" s="543" t="s">
        <v>7064</v>
      </c>
      <c r="S152" s="544"/>
      <c r="T152" s="544"/>
      <c r="U152" s="544"/>
      <c r="V152" s="544"/>
      <c r="W152" s="544"/>
      <c r="X152" s="544"/>
      <c r="Y152" s="544"/>
      <c r="Z152" s="544"/>
    </row>
    <row r="153" spans="1:26">
      <c r="A153" s="315" t="s">
        <v>7065</v>
      </c>
      <c r="B153" s="315" t="s">
        <v>7066</v>
      </c>
      <c r="C153" s="315" t="str">
        <f t="shared" si="6"/>
        <v>The Raising of the Guard (Marpenoth 11th)</v>
      </c>
      <c r="D153" s="315" t="str">
        <f t="shared" si="7"/>
        <v>Society</v>
      </c>
      <c r="E153" s="315" t="str">
        <f t="shared" si="8"/>
        <v>An annual military exhibition in the Field of Triumph organized by Lord Piergeiron's offices, the Raising of the Guard celebrates the founding of the Guard and Watch in Waterdeep. After the midday exhibition, a grand ball is held in Piergeiron's Palace, where snappily-dressed men and women in uniform mingle with the nobility and other important personages. Many jaded nobles like to think of this as a good time to take a soldier for an evening's bed companion, and more than a few soldiers have leveraged the contacts they made at such events into more lucrative careers with the Houses of Waterdeep.</v>
      </c>
      <c r="F153" s="315" t="s">
        <v>2775</v>
      </c>
      <c r="G153" s="315">
        <v>11</v>
      </c>
      <c r="H153" s="315"/>
      <c r="I153" s="315" t="s">
        <v>6678</v>
      </c>
      <c r="R153" s="543" t="s">
        <v>7067</v>
      </c>
      <c r="S153" s="544"/>
      <c r="T153" s="544"/>
      <c r="U153" s="544"/>
      <c r="V153" s="544"/>
      <c r="W153" s="544"/>
      <c r="X153" s="544"/>
      <c r="Y153" s="544"/>
      <c r="Z153" s="544"/>
    </row>
    <row r="154" spans="1:26">
      <c r="A154" s="315" t="s">
        <v>7068</v>
      </c>
      <c r="B154" s="315" t="s">
        <v>7069</v>
      </c>
      <c r="C154" s="315" t="str">
        <f t="shared" si="6"/>
        <v>The Impending Doom (Marpenoth 11th)</v>
      </c>
      <c r="D154" s="315" t="str">
        <f t="shared" si="7"/>
        <v>Hoar the Doombringer</v>
      </c>
      <c r="E154" s="315" t="str">
        <f t="shared" si="8"/>
        <v>Daylong ceremonies of rumbling drums, vigorous oaths, and exhausting acts of purification, celebrating justices yet to be meted out, revenges yet to be carried through with, and good deeds that call the celebrants to be remembered.</v>
      </c>
      <c r="F154" s="315" t="s">
        <v>2775</v>
      </c>
      <c r="G154" s="315">
        <v>11</v>
      </c>
      <c r="H154" s="315"/>
      <c r="I154" s="315" t="s">
        <v>6678</v>
      </c>
      <c r="R154" s="543" t="s">
        <v>7070</v>
      </c>
      <c r="S154" s="544"/>
      <c r="T154" s="544"/>
      <c r="U154" s="544"/>
      <c r="V154" s="544"/>
      <c r="W154" s="544"/>
      <c r="X154" s="397"/>
      <c r="Y154" s="397"/>
      <c r="Z154" s="397"/>
    </row>
    <row r="155" spans="1:26">
      <c r="A155" s="315" t="s">
        <v>7071</v>
      </c>
      <c r="B155" s="315" t="s">
        <v>7072</v>
      </c>
      <c r="C155" s="315" t="str">
        <f t="shared" si="6"/>
        <v>Starfall (Marpenoth 22nd)</v>
      </c>
      <c r="D155" s="315" t="str">
        <f t="shared" si="7"/>
        <v>Tymora</v>
      </c>
      <c r="E155" s="315" t="str">
        <f t="shared" si="8"/>
        <v>A celebration of new and lucky beginnings, believed to mark the death of the old goddess Tyche, and the birth of Tymora. Clergy who have earned advancements and acclaim receive them this time of year, and all clergy are given new vestments.</v>
      </c>
      <c r="F155" s="315" t="s">
        <v>2775</v>
      </c>
      <c r="G155" s="315">
        <v>22</v>
      </c>
      <c r="H155" s="315"/>
      <c r="I155" s="315" t="s">
        <v>6678</v>
      </c>
      <c r="R155" s="397"/>
      <c r="S155" s="397"/>
      <c r="T155" s="397"/>
      <c r="U155" s="397"/>
      <c r="V155" s="397"/>
      <c r="W155" s="397"/>
      <c r="X155" s="397"/>
      <c r="Y155" s="397"/>
      <c r="Z155" s="397"/>
    </row>
    <row r="156" spans="1:26">
      <c r="A156" s="315" t="s">
        <v>7073</v>
      </c>
      <c r="B156" s="315" t="s">
        <v>7074</v>
      </c>
      <c r="C156" s="315" t="str">
        <f t="shared" si="6"/>
        <v>The Autumn Trousseau Festival (Marpenoth 23rd - 27th)</v>
      </c>
      <c r="D156" s="315" t="str">
        <f t="shared" si="7"/>
        <v>Society</v>
      </c>
      <c r="E156" s="315" t="str">
        <f t="shared" si="8"/>
        <v>A festival dedicated to a series of parties that focus on the newest fashions for autumn and winter, and all culminate in exhibitions of the garment work of the finest artists of the Most Excellent Order of Weavers &amp; Dyers, the Order of Master Tailors, Glovers &amp; Mercers, and the Solemn Order of Recognized Furriers &amp; Woolmen. These shows are organized by noble patrons to highlight the work of one given tailors or group thereof, to both show off the nobles' good taste and to possibly garner additional regard for that artist's work.</v>
      </c>
      <c r="F156" s="315" t="s">
        <v>2775</v>
      </c>
      <c r="G156" s="315" t="s">
        <v>6860</v>
      </c>
      <c r="H156" s="315"/>
      <c r="I156" s="315" t="s">
        <v>6678</v>
      </c>
      <c r="R156" s="547" t="s">
        <v>7075</v>
      </c>
      <c r="S156" s="544"/>
      <c r="T156" s="544"/>
      <c r="U156" s="544"/>
      <c r="V156" s="544"/>
      <c r="W156" s="544"/>
      <c r="X156" s="544"/>
      <c r="Y156" s="544"/>
      <c r="Z156" s="544"/>
    </row>
    <row r="157" spans="1:26">
      <c r="A157" s="315" t="s">
        <v>7076</v>
      </c>
      <c r="B157" s="315" t="s">
        <v>7077</v>
      </c>
      <c r="C157" s="315" t="str">
        <f t="shared" si="6"/>
        <v>The Fulmination (Marpenoth 9th)</v>
      </c>
      <c r="D157" s="315" t="str">
        <f t="shared" si="7"/>
        <v>Marthammor Duin</v>
      </c>
      <c r="E157" s="315" t="str">
        <f t="shared" si="8"/>
        <v>Holy day in which the faithful pray for guidance in any upcoming battles of the Stout Folk.</v>
      </c>
      <c r="F157" s="315"/>
      <c r="G157" s="315">
        <v>9</v>
      </c>
      <c r="H157" s="315" t="s">
        <v>6743</v>
      </c>
      <c r="I157" s="315" t="s">
        <v>6678</v>
      </c>
      <c r="R157" s="543" t="s">
        <v>7078</v>
      </c>
      <c r="S157" s="544"/>
      <c r="T157" s="544"/>
      <c r="U157" s="544"/>
      <c r="V157" s="544"/>
      <c r="W157" s="544"/>
      <c r="X157" s="397"/>
      <c r="Y157" s="397"/>
      <c r="Z157" s="397"/>
    </row>
    <row r="158" spans="1:26">
      <c r="A158" s="315" t="s">
        <v>7079</v>
      </c>
      <c r="B158" s="315" t="s">
        <v>7080</v>
      </c>
      <c r="C158" s="315" t="str">
        <f t="shared" si="6"/>
        <v>The Five Feathers Event (Uktar 9th - 12th)</v>
      </c>
      <c r="D158" s="315" t="str">
        <f t="shared" si="7"/>
        <v>Society</v>
      </c>
      <c r="E158" s="315" t="str">
        <f t="shared" si="8"/>
        <v>A four-day fair and sporting event in the Fields of Triumph, the Five Feathers hosts a handful of events such as archery buttes, hawking competitions and equestrian events. A great deal of betting goes on, and (as usual) the Houses are in fierce competition with one another to win the medals awarded the victors. During the days, athletics events occur, while at night, free-for-all parties fill the Fields of Triumph.</v>
      </c>
      <c r="F158" s="315" t="s">
        <v>2774</v>
      </c>
      <c r="G158" s="401" t="s">
        <v>7081</v>
      </c>
      <c r="H158" s="315"/>
      <c r="I158" s="315" t="s">
        <v>6678</v>
      </c>
      <c r="R158" s="543" t="s">
        <v>7082</v>
      </c>
      <c r="S158" s="544"/>
      <c r="T158" s="544"/>
      <c r="U158" s="544"/>
      <c r="V158" s="544"/>
      <c r="W158" s="544"/>
      <c r="X158" s="544"/>
      <c r="Y158" s="544"/>
      <c r="Z158" s="544"/>
    </row>
    <row r="159" spans="1:26">
      <c r="A159" s="315" t="s">
        <v>7083</v>
      </c>
      <c r="B159" s="315" t="s">
        <v>7084</v>
      </c>
      <c r="C159" s="315" t="str">
        <f t="shared" si="6"/>
        <v>Tehennteahan (Uktar 10th)</v>
      </c>
      <c r="D159" s="315" t="str">
        <f t="shared" si="7"/>
        <v>Waukeen</v>
      </c>
      <c r="E159" s="315" t="str">
        <f t="shared" si="8"/>
        <v>Also called the Night of Hammers and Nails, in which the inventions of simple craftsmen and their work are celebrated. New innovations are demonstrated, shops are shut to allow the craftsmen time to enjoy the festival, and one lucky innovator has the rights to his works purchased for the price of a single room in his dwelling filled with gold.</v>
      </c>
      <c r="F159" s="315" t="s">
        <v>2774</v>
      </c>
      <c r="G159" s="315">
        <v>10</v>
      </c>
      <c r="H159" s="315"/>
      <c r="I159" s="315" t="s">
        <v>6678</v>
      </c>
      <c r="R159" s="543" t="s">
        <v>7085</v>
      </c>
      <c r="S159" s="544"/>
      <c r="T159" s="544"/>
      <c r="U159" s="544"/>
      <c r="V159" s="544"/>
      <c r="W159" s="544"/>
      <c r="X159" s="544"/>
      <c r="Y159" s="544"/>
      <c r="Z159" s="544"/>
    </row>
    <row r="160" spans="1:26">
      <c r="A160" s="315" t="s">
        <v>2843</v>
      </c>
      <c r="B160" s="315"/>
      <c r="C160" s="315"/>
      <c r="D160" s="315"/>
      <c r="E160" s="315" t="s">
        <v>7086</v>
      </c>
      <c r="F160" s="315" t="s">
        <v>2843</v>
      </c>
      <c r="G160" s="315"/>
      <c r="H160" s="315"/>
      <c r="I160" s="315" t="s">
        <v>6781</v>
      </c>
      <c r="R160" s="543" t="s">
        <v>7087</v>
      </c>
      <c r="S160" s="544"/>
      <c r="T160" s="544"/>
      <c r="U160" s="544"/>
      <c r="V160" s="544"/>
      <c r="W160" s="544"/>
      <c r="X160" s="544"/>
      <c r="Y160" s="397"/>
      <c r="Z160" s="397"/>
    </row>
    <row r="161" spans="1:26">
      <c r="A161" s="315" t="s">
        <v>7088</v>
      </c>
      <c r="B161" s="315" t="s">
        <v>7089</v>
      </c>
      <c r="C161" s="315" t="str">
        <f t="shared" si="6"/>
        <v>The Remembrance Revel</v>
      </c>
      <c r="D161" s="315" t="str">
        <f t="shared" si="7"/>
        <v>Society</v>
      </c>
      <c r="E161" s="315" t="str">
        <f t="shared" si="8"/>
        <v>Marking the end of the official Waterdhavian season, the Remembrance Revel begins with visits to the City of the Dead in the later part of the day, visiting House crypts and paying respects. In some ways, because so many nobles depart Waterdeep for the winter right after this event, it is a time to say goodbye to one's dearly departed, seeing them one last time until the following year. As night falls, the normal curfew on the City of the Dead is lifted for one single night, and the nobility of the city host a grand masquerade revel, with laughter, song, dance and plenty of drink. The following day, most of those nobles who will be departing the city begin making their arrangements to do so; indeed, many of its most important members depart on ships or caravans the next day, leaving servants and less-important members of the House to close up the family's villa and operations for the winter.</v>
      </c>
      <c r="F161" s="315" t="s">
        <v>2843</v>
      </c>
      <c r="G161" s="315"/>
      <c r="H161" s="315"/>
      <c r="I161" s="315" t="s">
        <v>6781</v>
      </c>
      <c r="R161" s="543" t="s">
        <v>7090</v>
      </c>
      <c r="S161" s="544"/>
      <c r="T161" s="544"/>
      <c r="U161" s="544"/>
      <c r="V161" s="544"/>
      <c r="W161" s="544"/>
      <c r="X161" s="397"/>
      <c r="Y161" s="397"/>
      <c r="Z161" s="397"/>
    </row>
    <row r="162" spans="1:26">
      <c r="A162" s="315" t="s">
        <v>7091</v>
      </c>
      <c r="B162" s="315" t="s">
        <v>7092</v>
      </c>
      <c r="C162" s="315" t="str">
        <f t="shared" si="6"/>
        <v>Recounting of Splendors</v>
      </c>
      <c r="D162" s="315" t="str">
        <f t="shared" si="7"/>
        <v>Bhaal</v>
      </c>
      <c r="E162" s="315" t="str">
        <f t="shared" si="8"/>
        <v>A time when the faithful gather to hear the priests recount important or simply impressive tales of murder, and when the faithful remember the murdered of the previous year as worthy sacrifices to Bhaal (no matter who killed them).</v>
      </c>
      <c r="F162" s="315" t="s">
        <v>2843</v>
      </c>
      <c r="G162" s="315"/>
      <c r="H162" s="315"/>
      <c r="I162" s="315" t="s">
        <v>6781</v>
      </c>
      <c r="R162" s="543" t="s">
        <v>7093</v>
      </c>
      <c r="S162" s="544"/>
      <c r="T162" s="544"/>
      <c r="U162" s="544"/>
      <c r="V162" s="544"/>
      <c r="W162" s="544"/>
      <c r="X162" s="544"/>
      <c r="Y162" s="544"/>
      <c r="Z162" s="397"/>
    </row>
    <row r="163" spans="1:26">
      <c r="A163" s="315" t="s">
        <v>7094</v>
      </c>
      <c r="B163" s="315" t="s">
        <v>7095</v>
      </c>
      <c r="C163" s="315" t="str">
        <f t="shared" si="6"/>
        <v>The Dance with the Unicorns</v>
      </c>
      <c r="D163" s="315" t="str">
        <f t="shared" si="7"/>
        <v>Lurue</v>
      </c>
      <c r="E163" s="315" t="str">
        <f t="shared" si="8"/>
        <v>A quiet ceremony marking the onset of winter and serving as a time for remembering those who have passed away and now "dance with the unicorns." Many great works of art and epic song are unveiled during the Feast of the Moon to quiet applause, and when these gatherings are held in woodland areas, it is not uncommon for unicorns to approach the edges of the gatherings, there to comfort those who mourn those they lost that year.</v>
      </c>
      <c r="F163" s="315" t="s">
        <v>2843</v>
      </c>
      <c r="G163" s="315"/>
      <c r="H163" s="315"/>
      <c r="I163" s="315" t="s">
        <v>6781</v>
      </c>
      <c r="R163" s="543" t="s">
        <v>7096</v>
      </c>
      <c r="S163" s="544"/>
      <c r="T163" s="544"/>
      <c r="U163" s="544"/>
      <c r="V163" s="544"/>
      <c r="W163" s="397"/>
      <c r="X163" s="397"/>
      <c r="Y163" s="397"/>
      <c r="Z163" s="397"/>
    </row>
    <row r="164" spans="1:26">
      <c r="A164" s="315" t="s">
        <v>7097</v>
      </c>
      <c r="B164" s="315" t="s">
        <v>7098</v>
      </c>
      <c r="C164" s="315" t="str">
        <f t="shared" si="6"/>
        <v>The Day the Dead Are Most With Us</v>
      </c>
      <c r="D164" s="315" t="str">
        <f t="shared" si="7"/>
        <v>Myrkul</v>
      </c>
      <c r="E164" s="315" t="str">
        <f t="shared" si="8"/>
        <v>A celebration of the dead in chant, prayer, and hymn, with the midnight Flagons of the Fallen, wherein glasses of wine are set alight by spells so that the spirits who drink of them can be warmed for a few moments in their "eternal chill".</v>
      </c>
      <c r="F164" s="315" t="s">
        <v>2843</v>
      </c>
      <c r="G164" s="315"/>
      <c r="H164" s="315"/>
      <c r="I164" s="315" t="s">
        <v>6781</v>
      </c>
      <c r="R164" s="397"/>
      <c r="S164" s="397"/>
      <c r="T164" s="397"/>
      <c r="U164" s="397"/>
      <c r="V164" s="397"/>
      <c r="W164" s="397"/>
      <c r="X164" s="397"/>
      <c r="Y164" s="397"/>
      <c r="Z164" s="397"/>
    </row>
    <row r="165" spans="1:26">
      <c r="A165" s="315" t="s">
        <v>7099</v>
      </c>
      <c r="B165" s="315" t="s">
        <v>7100</v>
      </c>
      <c r="C165" s="315" t="str">
        <f t="shared" si="6"/>
        <v>The Vision</v>
      </c>
      <c r="D165" s="315" t="str">
        <f t="shared" si="7"/>
        <v>Savras</v>
      </c>
      <c r="E165" s="315" t="str">
        <f t="shared" si="8"/>
        <v>Twenty-four hours of meditation, sometimes even in specialized environments (saunas, steam rooms, rooms filled with heady incense, beneath cold waterfalls, etc). Those who last the entire time are rewarded with a vision from Savras.</v>
      </c>
      <c r="F165" s="315" t="s">
        <v>2843</v>
      </c>
      <c r="G165" s="315"/>
      <c r="H165" s="315"/>
      <c r="I165" s="315" t="s">
        <v>6781</v>
      </c>
      <c r="R165" s="547" t="s">
        <v>3058</v>
      </c>
      <c r="S165" s="544"/>
      <c r="T165" s="544"/>
      <c r="U165" s="544"/>
      <c r="V165" s="544"/>
      <c r="W165" s="544"/>
      <c r="X165" s="544"/>
      <c r="Y165" s="544"/>
      <c r="Z165" s="544"/>
    </row>
    <row r="166" spans="1:26">
      <c r="A166" s="315" t="s">
        <v>7101</v>
      </c>
      <c r="B166" s="315" t="s">
        <v>7102</v>
      </c>
      <c r="C166" s="315" t="str">
        <f t="shared" si="6"/>
        <v>Rising of the Dark</v>
      </c>
      <c r="D166" s="315" t="str">
        <f t="shared" si="7"/>
        <v>Shar</v>
      </c>
      <c r="E166" s="315" t="str">
        <f t="shared" si="8"/>
        <v>A secret ritual in which Sharites gather under cover of other Feast of the Moon celebrations to witness a blood sacrifice and learn of any plots or aims the clergy want them to work toward in the year ahead.</v>
      </c>
      <c r="F166" s="315" t="s">
        <v>2843</v>
      </c>
      <c r="G166" s="315"/>
      <c r="H166" s="315"/>
      <c r="I166" s="315" t="s">
        <v>6781</v>
      </c>
      <c r="R166" s="543" t="s">
        <v>7103</v>
      </c>
      <c r="S166" s="544"/>
      <c r="T166" s="544"/>
      <c r="U166" s="544"/>
      <c r="V166" s="544"/>
      <c r="W166" s="397"/>
      <c r="X166" s="397"/>
      <c r="Y166" s="397"/>
      <c r="Z166" s="397"/>
    </row>
    <row r="167" spans="1:26">
      <c r="A167" s="315" t="s">
        <v>7104</v>
      </c>
      <c r="B167" s="315" t="s">
        <v>7105</v>
      </c>
      <c r="C167" s="315" t="str">
        <f t="shared" si="6"/>
        <v>Praise of the Valorous Dead</v>
      </c>
      <c r="D167" s="315" t="str">
        <f t="shared" si="7"/>
        <v>Tempus</v>
      </c>
      <c r="E167" s="315" t="str">
        <f t="shared" si="8"/>
        <v>A great time of solemnity in which the Valorous Dead - a roll of those who have fallen in battle that year - are added to the ever-growing list kept of such by each temple.</v>
      </c>
      <c r="F167" s="315" t="s">
        <v>2843</v>
      </c>
      <c r="G167" s="315"/>
      <c r="H167" s="315"/>
      <c r="I167" s="315" t="s">
        <v>6781</v>
      </c>
      <c r="R167" s="543" t="s">
        <v>7106</v>
      </c>
      <c r="S167" s="544"/>
      <c r="T167" s="544"/>
      <c r="U167" s="544"/>
      <c r="V167" s="544"/>
      <c r="W167" s="544"/>
      <c r="X167" s="544"/>
      <c r="Y167" s="544"/>
      <c r="Z167" s="544"/>
    </row>
    <row r="168" spans="1:26">
      <c r="A168" s="315" t="s">
        <v>6795</v>
      </c>
      <c r="B168" s="315" t="s">
        <v>6887</v>
      </c>
      <c r="C168" s="315" t="str">
        <f t="shared" si="6"/>
        <v>Rites of the Chancel Door</v>
      </c>
      <c r="D168" s="315" t="str">
        <f t="shared" si="7"/>
        <v>Gorm Gulthyn</v>
      </c>
      <c r="E168" s="315" t="str">
        <f t="shared" si="8"/>
        <v>Guardians of dwarf-folk gather for the rhythmic grounding of weapons and a responsively chanted prayer. Offerings to Gorm are weapons used, even broken, in the service of guardianship anointed with tears, sweat, and drops of blood of the dwarf making the offering. Silent vigils, muttered prayers, and answering visions from the god are often involved. At the height of the salute, if the ritual is performed in the chancel of one of Gorm's temples, the sacred door behind the altar may open by the god's will, presenting instructive images, scrolls or potions, weapons, pieces of armor, maps - a variety of blessings that tie to the kinds of protection Gorm's faithful will be called upon to provide in coming days.</v>
      </c>
      <c r="F168" s="315" t="s">
        <v>2843</v>
      </c>
      <c r="G168" s="315"/>
      <c r="H168" s="315" t="s">
        <v>6743</v>
      </c>
      <c r="I168" s="315" t="s">
        <v>6781</v>
      </c>
      <c r="R168" s="543" t="s">
        <v>7107</v>
      </c>
      <c r="S168" s="544"/>
      <c r="T168" s="544"/>
      <c r="U168" s="544"/>
      <c r="V168" s="544"/>
      <c r="W168" s="544"/>
      <c r="X168" s="397"/>
      <c r="Y168" s="397"/>
      <c r="Z168" s="397"/>
    </row>
    <row r="169" spans="1:26">
      <c r="A169" s="315" t="s">
        <v>7108</v>
      </c>
      <c r="B169" s="315" t="s">
        <v>7109</v>
      </c>
      <c r="C169" s="315" t="str">
        <f t="shared" si="6"/>
        <v>Commemoration of the Fallen</v>
      </c>
      <c r="D169" s="315" t="str">
        <f t="shared" si="7"/>
        <v>Haela Brightaxe</v>
      </c>
      <c r="E169" s="315" t="str">
        <f t="shared" si="8"/>
        <v>Gathering celebrating those who have fallen, with much drinking and recounting of their battles - particularly their final ones. Armor and weapons are consecrated in their memory, and brand new armor and weapons blessed during this are thought to hold up with the bravery of those who have fallen.</v>
      </c>
      <c r="F169" s="315" t="s">
        <v>2843</v>
      </c>
      <c r="G169" s="315"/>
      <c r="H169" s="315" t="s">
        <v>6743</v>
      </c>
      <c r="I169" s="315" t="s">
        <v>6781</v>
      </c>
      <c r="R169" s="543" t="s">
        <v>7110</v>
      </c>
      <c r="S169" s="544"/>
      <c r="T169" s="544"/>
      <c r="U169" s="544"/>
      <c r="V169" s="544"/>
      <c r="W169" s="544"/>
      <c r="X169" s="397"/>
      <c r="Y169" s="397"/>
      <c r="Z169" s="397"/>
    </row>
    <row r="170" spans="1:26">
      <c r="A170" s="315" t="s">
        <v>7111</v>
      </c>
      <c r="B170" s="315" t="s">
        <v>6893</v>
      </c>
      <c r="C170" s="315" t="str">
        <f t="shared" si="6"/>
        <v>The Beacon</v>
      </c>
      <c r="D170" s="315" t="str">
        <f t="shared" si="7"/>
        <v>Marthammor Duin</v>
      </c>
      <c r="E170" s="315" t="str">
        <f t="shared" si="8"/>
        <v>Holy day celebrating the path revealed by Marthammor Duin and the knowledge learned by interacting with other cultures.</v>
      </c>
      <c r="F170" s="315" t="s">
        <v>2843</v>
      </c>
      <c r="G170" s="315"/>
      <c r="H170" s="315" t="s">
        <v>6743</v>
      </c>
      <c r="I170" s="315" t="s">
        <v>6781</v>
      </c>
      <c r="R170" s="543" t="s">
        <v>7112</v>
      </c>
      <c r="S170" s="544"/>
      <c r="T170" s="544"/>
      <c r="U170" s="544"/>
      <c r="V170" s="544"/>
      <c r="W170" s="544"/>
      <c r="X170" s="397"/>
      <c r="Y170" s="397"/>
      <c r="Z170" s="397"/>
    </row>
    <row r="171" spans="1:26">
      <c r="A171" s="315" t="s">
        <v>7113</v>
      </c>
      <c r="B171" s="315" t="s">
        <v>7114</v>
      </c>
      <c r="C171" s="315" t="str">
        <f t="shared" si="6"/>
        <v>Mystic Rites of the Luminous Cloud</v>
      </c>
      <c r="D171" s="315" t="str">
        <f t="shared" si="7"/>
        <v>Sehanine Moonbow</v>
      </c>
      <c r="E171" s="315" t="str">
        <f t="shared" si="8"/>
        <v>As the "Lunar Hallowings," save that the ecstatic dance sometimes results in the transformation of all the dancers into a cloud of numinous silvery mist, commingling their essences and thoughts. The cloud then rises into the sky, flowing across the heavens in mystical flight. During this time, the sacred mysteries of Sehanine are revealed, although not all who partake recall much of what they experience when the dawn's rays touch the cloud and bring it to earth, returning the worshippers to their bodily forms.</v>
      </c>
      <c r="F171" s="315" t="s">
        <v>2843</v>
      </c>
      <c r="G171" s="315"/>
      <c r="H171" s="315" t="s">
        <v>6729</v>
      </c>
      <c r="I171" s="315" t="s">
        <v>6781</v>
      </c>
      <c r="R171" s="397"/>
      <c r="S171" s="397"/>
      <c r="T171" s="397"/>
      <c r="U171" s="397"/>
      <c r="V171" s="397"/>
      <c r="W171" s="397"/>
      <c r="X171" s="397"/>
      <c r="Y171" s="397"/>
      <c r="Z171" s="397"/>
    </row>
    <row r="172" spans="1:26">
      <c r="A172" s="315" t="s">
        <v>7115</v>
      </c>
      <c r="B172" s="315" t="s">
        <v>7116</v>
      </c>
      <c r="C172" s="315" t="str">
        <f t="shared" si="6"/>
        <v>Auril's Blesstide (varies)</v>
      </c>
      <c r="D172" s="315" t="str">
        <f t="shared" si="7"/>
        <v>Auril, Civil</v>
      </c>
      <c r="E172" s="315" t="str">
        <f t="shared" si="8"/>
        <v>Similar to the Fair Seas Festival below, this holiday is celebrated more as a case of prevention rather than true celebration, designed to protect Waterdeep from the ill will of Auril the Frostmaiden, goddess of winter. On no set day, Auril's Blesstide is proclaimed upon the dawn of the first frost, a squad of griffon-riders flying low over the city blowing distinctive horns that proclaim it Auril's Day; on this day, every one in the city wears primarily white clothes and no one eats or serves hot meals, in deference to the goddess of cold. In the past century, a disrespectful lark by some unclothed and besotted young nobles has become a traditional part of the Auril's Day ceremonies; a parade of white-cloaked men and women literally runs from the Cliffwatch in North Ward across the city, through the West Gate and out onto the western beaches. From there, the participants (mostly young nobles or merchants) leap into the icy waters of the Sea of Swords clad only in light white tunics (if clad at all) in order to "gain the respect of Auril and sacrifice our warmth to stay the worst of her icy wrath in the coming winter."</v>
      </c>
      <c r="F172" s="315"/>
      <c r="G172" s="315"/>
      <c r="H172" s="315"/>
      <c r="I172" s="315" t="s">
        <v>6678</v>
      </c>
      <c r="R172" s="547" t="s">
        <v>3053</v>
      </c>
      <c r="S172" s="544"/>
      <c r="T172" s="544"/>
      <c r="U172" s="544"/>
      <c r="V172" s="544"/>
      <c r="W172" s="544"/>
      <c r="X172" s="544"/>
      <c r="Y172" s="544"/>
      <c r="Z172" s="544"/>
    </row>
    <row r="173" spans="1:26">
      <c r="A173" s="315" t="s">
        <v>7117</v>
      </c>
      <c r="B173" s="315" t="s">
        <v>7118</v>
      </c>
      <c r="C173" s="315" t="str">
        <f t="shared" si="6"/>
        <v>Fourth Feast (Nightal 20th; Winter Solstice)</v>
      </c>
      <c r="D173" s="315" t="str">
        <f t="shared" si="7"/>
        <v>Mielikki</v>
      </c>
      <c r="E173" s="315" t="str">
        <f t="shared" si="8"/>
        <v>Holy rituals and revels where the faithful of Mielikki are expected to enjoy the sensual pleasures of life and sing praises to the Lady in the forest.</v>
      </c>
      <c r="F173" s="315"/>
      <c r="G173" s="315"/>
      <c r="H173" s="315"/>
      <c r="I173" s="315" t="s">
        <v>6678</v>
      </c>
      <c r="R173" s="543" t="s">
        <v>7119</v>
      </c>
      <c r="S173" s="544"/>
      <c r="T173" s="544"/>
      <c r="U173" s="544"/>
      <c r="V173" s="544"/>
      <c r="W173" s="397"/>
      <c r="X173" s="397"/>
      <c r="Y173" s="397"/>
      <c r="Z173" s="397"/>
    </row>
    <row r="174" spans="1:26">
      <c r="A174" s="315" t="s">
        <v>7120</v>
      </c>
      <c r="B174" s="315" t="s">
        <v>6816</v>
      </c>
      <c r="C174" s="315" t="str">
        <f t="shared" si="6"/>
        <v>The Rite of Pain &amp; Purity (Nightal 20th; Winter Solstice)</v>
      </c>
      <c r="D174" s="315" t="str">
        <f t="shared" si="7"/>
        <v>Loviatar</v>
      </c>
      <c r="E174" s="315" t="str">
        <f t="shared" si="8"/>
        <v>Rite in which clergy chant and dance on barbed wire, thorns, or broken glass, with senior clergy urging them on with whips and lay worshippers chanting and drumming. This sometimes causes a red mistlike radiance to rise from the dancing floor, and for the dancing clergy to receive messages from the Painmaiden.</v>
      </c>
      <c r="F174" s="315"/>
      <c r="G174" s="315"/>
      <c r="H174" s="315"/>
      <c r="I174" s="315" t="s">
        <v>6678</v>
      </c>
      <c r="R174" s="397"/>
      <c r="S174" s="397"/>
      <c r="T174" s="397"/>
      <c r="U174" s="397"/>
      <c r="V174" s="397"/>
      <c r="W174" s="397"/>
      <c r="X174" s="397"/>
      <c r="Y174" s="397"/>
      <c r="Z174" s="397"/>
    </row>
    <row r="175" spans="1:26">
      <c r="A175" s="315" t="s">
        <v>7121</v>
      </c>
      <c r="B175" s="315" t="s">
        <v>7122</v>
      </c>
      <c r="C175" s="315" t="str">
        <f t="shared" si="6"/>
        <v>Orbar (Nightal 25th)</v>
      </c>
      <c r="D175" s="315" t="str">
        <f t="shared" si="7"/>
        <v>Waukeen</v>
      </c>
      <c r="E175" s="315" t="str">
        <f t="shared" si="8"/>
        <v>A remembrance for the dark side of wealth, in which prayers are said for those driven mad by their miserliness, those slain by thieves and brigands, and those who died trying to acquire coin (legally or otherwise). The public is invited to a Candle Feast wherein well-loved deceased merchants are remembered with praise, and the church reminds those in the community that it has the power to trace and hunt down thieves who steal the wealth of those that worship Waukeen - and it will use it.</v>
      </c>
      <c r="F175" s="315"/>
      <c r="G175" s="315"/>
      <c r="H175" s="315"/>
      <c r="I175" s="315" t="s">
        <v>6678</v>
      </c>
      <c r="R175" s="547" t="s">
        <v>7123</v>
      </c>
      <c r="S175" s="544"/>
      <c r="T175" s="544"/>
      <c r="U175" s="544"/>
      <c r="V175" s="544"/>
      <c r="W175" s="544"/>
      <c r="X175" s="544"/>
      <c r="Y175" s="544"/>
      <c r="Z175" s="544"/>
    </row>
    <row r="176" spans="1:26">
      <c r="A176" s="315" t="s">
        <v>7124</v>
      </c>
      <c r="B176" s="315" t="s">
        <v>7125</v>
      </c>
      <c r="C176" s="315" t="str">
        <f t="shared" si="6"/>
        <v>Night of Another Year (Nightal 30th)</v>
      </c>
      <c r="D176" s="315" t="str">
        <f t="shared" si="7"/>
        <v>Jergal</v>
      </c>
      <c r="E176" s="315" t="str">
        <f t="shared" si="8"/>
        <v>The priests of Jergal gather with the faithful to read through the scrolls of the names of all who have died that year. With a cry of "One Year Closer!", all the scrolls are burned, and work begins anew.</v>
      </c>
      <c r="F176" s="315"/>
      <c r="G176" s="315"/>
      <c r="H176" s="315"/>
      <c r="I176" s="315" t="s">
        <v>6678</v>
      </c>
      <c r="R176" s="543" t="s">
        <v>7126</v>
      </c>
      <c r="S176" s="544"/>
      <c r="T176" s="544"/>
      <c r="U176" s="544"/>
      <c r="V176" s="544"/>
      <c r="W176" s="544"/>
      <c r="X176" s="397"/>
      <c r="Y176" s="397"/>
      <c r="Z176" s="397"/>
    </row>
    <row r="177" spans="1:26">
      <c r="A177" s="315" t="s">
        <v>7127</v>
      </c>
      <c r="B177" s="315" t="s">
        <v>7128</v>
      </c>
      <c r="C177" s="315" t="str">
        <f t="shared" si="6"/>
        <v>The Runestone (Nightal 9th)</v>
      </c>
      <c r="D177" s="315" t="str">
        <f t="shared" si="7"/>
        <v>Marthammor Duin</v>
      </c>
      <c r="E177" s="315" t="str">
        <f t="shared" si="8"/>
        <v>Holy day celebrating the path revealed by Marthammor Duin and the knowledge learned by interacting with other cultures.</v>
      </c>
      <c r="F177" s="315"/>
      <c r="G177" s="315"/>
      <c r="H177" s="315" t="s">
        <v>6743</v>
      </c>
      <c r="I177" s="315" t="s">
        <v>6678</v>
      </c>
      <c r="R177" s="543" t="s">
        <v>7129</v>
      </c>
      <c r="S177" s="544"/>
      <c r="T177" s="544"/>
      <c r="U177" s="544"/>
      <c r="V177" s="544"/>
      <c r="W177" s="544"/>
      <c r="X177" s="544"/>
      <c r="Y177" s="544"/>
      <c r="Z177" s="544"/>
    </row>
    <row r="178" spans="1:26">
      <c r="A178" s="37" t="s">
        <v>7130</v>
      </c>
      <c r="B178" s="37" t="str">
        <f>A178</f>
        <v>Lliira's Night</v>
      </c>
      <c r="E178" s="37" t="s">
        <v>7131</v>
      </c>
      <c r="F178" s="37" t="s">
        <v>2781</v>
      </c>
      <c r="G178" s="37">
        <v>7</v>
      </c>
      <c r="R178" s="543" t="s">
        <v>7132</v>
      </c>
      <c r="S178" s="544"/>
      <c r="T178" s="544"/>
      <c r="U178" s="544"/>
      <c r="V178" s="544"/>
      <c r="W178" s="544"/>
      <c r="X178" s="544"/>
      <c r="Y178" s="397"/>
      <c r="Z178" s="397"/>
    </row>
    <row r="179" spans="1:26">
      <c r="A179" s="402"/>
      <c r="C179" s="37" t="s">
        <v>7133</v>
      </c>
      <c r="D179" s="402" t="s">
        <v>7134</v>
      </c>
      <c r="E179" s="37" t="s">
        <v>7135</v>
      </c>
      <c r="F179" s="402" t="s">
        <v>2781</v>
      </c>
      <c r="G179" s="402">
        <v>6</v>
      </c>
      <c r="H179" s="402"/>
      <c r="I179" s="402"/>
      <c r="R179" s="543" t="s">
        <v>7136</v>
      </c>
      <c r="S179" s="544"/>
      <c r="T179" s="544"/>
      <c r="U179" s="544"/>
      <c r="V179" s="544"/>
      <c r="W179" s="544"/>
      <c r="X179" s="544"/>
      <c r="Y179" s="544"/>
      <c r="Z179" s="544"/>
    </row>
    <row r="180" spans="1:26">
      <c r="R180" s="543" t="s">
        <v>7137</v>
      </c>
      <c r="S180" s="544"/>
      <c r="T180" s="544"/>
      <c r="U180" s="544"/>
      <c r="V180" s="544"/>
      <c r="W180" s="544"/>
      <c r="X180" s="544"/>
      <c r="Y180" s="544"/>
      <c r="Z180" s="544"/>
    </row>
    <row r="181" spans="1:26">
      <c r="R181" s="543" t="s">
        <v>7138</v>
      </c>
      <c r="S181" s="544"/>
      <c r="T181" s="544"/>
      <c r="U181" s="544"/>
      <c r="V181" s="544"/>
      <c r="W181" s="544"/>
      <c r="X181" s="544"/>
      <c r="Y181" s="544"/>
      <c r="Z181" s="544"/>
    </row>
    <row r="182" spans="1:26">
      <c r="R182" s="543" t="s">
        <v>7139</v>
      </c>
      <c r="S182" s="544"/>
      <c r="T182" s="544"/>
      <c r="U182" s="544"/>
      <c r="V182" s="544"/>
      <c r="W182" s="544"/>
      <c r="X182" s="544"/>
      <c r="Y182" s="544"/>
      <c r="Z182" s="397"/>
    </row>
    <row r="183" spans="1:26">
      <c r="R183" s="543" t="s">
        <v>7140</v>
      </c>
      <c r="S183" s="544"/>
      <c r="T183" s="544"/>
      <c r="U183" s="544"/>
      <c r="V183" s="544"/>
      <c r="W183" s="544"/>
      <c r="X183" s="397"/>
      <c r="Y183" s="397"/>
      <c r="Z183" s="397"/>
    </row>
    <row r="184" spans="1:26">
      <c r="R184" s="543" t="s">
        <v>7141</v>
      </c>
      <c r="S184" s="544"/>
      <c r="T184" s="544"/>
      <c r="U184" s="544"/>
      <c r="V184" s="544"/>
      <c r="W184" s="544"/>
      <c r="X184" s="544"/>
      <c r="Y184" s="544"/>
      <c r="Z184" s="544"/>
    </row>
    <row r="185" spans="1:26">
      <c r="R185" s="543" t="s">
        <v>7142</v>
      </c>
      <c r="S185" s="544"/>
      <c r="T185" s="544"/>
      <c r="U185" s="544"/>
      <c r="V185" s="544"/>
      <c r="W185" s="544"/>
      <c r="X185" s="544"/>
      <c r="Y185" s="544"/>
      <c r="Z185" s="544"/>
    </row>
    <row r="186" spans="1:26">
      <c r="R186" s="543" t="s">
        <v>7143</v>
      </c>
      <c r="S186" s="544"/>
      <c r="T186" s="544"/>
      <c r="U186" s="544"/>
      <c r="V186" s="544"/>
      <c r="W186" s="544"/>
      <c r="X186" s="544"/>
      <c r="Y186" s="397"/>
      <c r="Z186" s="397"/>
    </row>
    <row r="187" spans="1:26">
      <c r="R187" s="543" t="s">
        <v>7144</v>
      </c>
      <c r="S187" s="544"/>
      <c r="T187" s="544"/>
      <c r="U187" s="544"/>
      <c r="V187" s="544"/>
      <c r="W187" s="544"/>
      <c r="X187" s="544"/>
      <c r="Y187" s="544"/>
      <c r="Z187" s="544"/>
    </row>
    <row r="188" spans="1:26">
      <c r="R188" s="543" t="s">
        <v>7145</v>
      </c>
      <c r="S188" s="544"/>
      <c r="T188" s="544"/>
      <c r="U188" s="544"/>
      <c r="V188" s="544"/>
      <c r="W188" s="544"/>
      <c r="X188" s="544"/>
      <c r="Y188" s="544"/>
      <c r="Z188" s="397"/>
    </row>
    <row r="189" spans="1:26">
      <c r="R189" s="397"/>
      <c r="S189" s="397"/>
      <c r="T189" s="397"/>
      <c r="U189" s="397"/>
      <c r="V189" s="397"/>
      <c r="W189" s="397"/>
      <c r="X189" s="397"/>
      <c r="Y189" s="397"/>
      <c r="Z189" s="397"/>
    </row>
    <row r="190" spans="1:26">
      <c r="R190" s="547" t="s">
        <v>3046</v>
      </c>
      <c r="S190" s="544"/>
      <c r="T190" s="544"/>
      <c r="U190" s="544"/>
      <c r="V190" s="544"/>
      <c r="W190" s="544"/>
      <c r="X190" s="544"/>
      <c r="Y190" s="544"/>
      <c r="Z190" s="544"/>
    </row>
    <row r="191" spans="1:26">
      <c r="R191" s="543" t="s">
        <v>7146</v>
      </c>
      <c r="S191" s="544"/>
      <c r="T191" s="544"/>
      <c r="U191" s="544"/>
      <c r="V191" s="544"/>
      <c r="W191" s="544"/>
      <c r="X191" s="544"/>
      <c r="Y191" s="544"/>
      <c r="Z191" s="544"/>
    </row>
    <row r="192" spans="1:26">
      <c r="R192" s="543" t="s">
        <v>7147</v>
      </c>
      <c r="S192" s="544"/>
      <c r="T192" s="544"/>
      <c r="U192" s="544"/>
      <c r="V192" s="544"/>
      <c r="W192" s="544"/>
      <c r="X192" s="544"/>
      <c r="Y192" s="544"/>
      <c r="Z192" s="397"/>
    </row>
    <row r="193" spans="18:26">
      <c r="R193" s="543" t="s">
        <v>7148</v>
      </c>
      <c r="S193" s="544"/>
      <c r="T193" s="544"/>
      <c r="U193" s="544"/>
      <c r="V193" s="544"/>
      <c r="W193" s="544"/>
      <c r="X193" s="544"/>
      <c r="Y193" s="544"/>
      <c r="Z193" s="544"/>
    </row>
    <row r="194" spans="18:26">
      <c r="R194" s="543" t="s">
        <v>6836</v>
      </c>
      <c r="S194" s="544"/>
      <c r="T194" s="544"/>
      <c r="U194" s="544"/>
      <c r="V194" s="544"/>
      <c r="W194" s="544"/>
      <c r="X194" s="544"/>
      <c r="Y194" s="544"/>
      <c r="Z194" s="544"/>
    </row>
    <row r="195" spans="18:26">
      <c r="R195" s="543" t="s">
        <v>6942</v>
      </c>
      <c r="S195" s="544"/>
      <c r="T195" s="544"/>
      <c r="U195" s="544"/>
      <c r="V195" s="544"/>
      <c r="W195" s="544"/>
      <c r="X195" s="544"/>
      <c r="Y195" s="544"/>
      <c r="Z195" s="397"/>
    </row>
    <row r="196" spans="18:26">
      <c r="R196" s="397"/>
      <c r="S196" s="397"/>
      <c r="T196" s="397"/>
      <c r="U196" s="397"/>
      <c r="V196" s="397"/>
      <c r="W196" s="397"/>
      <c r="X196" s="397"/>
      <c r="Y196" s="397"/>
      <c r="Z196" s="397"/>
    </row>
    <row r="197" spans="18:26">
      <c r="R197" s="547" t="s">
        <v>7149</v>
      </c>
      <c r="S197" s="544"/>
      <c r="T197" s="544"/>
      <c r="U197" s="544"/>
      <c r="V197" s="544"/>
      <c r="W197" s="544"/>
      <c r="X197" s="544"/>
      <c r="Y197" s="544"/>
      <c r="Z197" s="544"/>
    </row>
    <row r="198" spans="18:26">
      <c r="R198" s="543" t="s">
        <v>7150</v>
      </c>
      <c r="S198" s="544"/>
      <c r="T198" s="544"/>
      <c r="U198" s="544"/>
      <c r="V198" s="544"/>
      <c r="W198" s="544"/>
      <c r="X198" s="544"/>
      <c r="Y198" s="544"/>
      <c r="Z198" s="544"/>
    </row>
    <row r="199" spans="18:26">
      <c r="R199" s="543" t="s">
        <v>7151</v>
      </c>
      <c r="S199" s="544"/>
      <c r="T199" s="544"/>
      <c r="U199" s="544"/>
      <c r="V199" s="544"/>
      <c r="W199" s="544"/>
      <c r="X199" s="397"/>
      <c r="Y199" s="397"/>
      <c r="Z199" s="397"/>
    </row>
    <row r="200" spans="18:26">
      <c r="R200" s="397"/>
      <c r="S200" s="397"/>
      <c r="T200" s="397"/>
      <c r="U200" s="397"/>
      <c r="V200" s="397"/>
      <c r="W200" s="397"/>
      <c r="X200" s="397"/>
      <c r="Y200" s="397"/>
      <c r="Z200" s="397"/>
    </row>
    <row r="201" spans="18:26">
      <c r="R201" s="547" t="s">
        <v>7152</v>
      </c>
      <c r="S201" s="544"/>
      <c r="T201" s="544"/>
      <c r="U201" s="544"/>
      <c r="V201" s="544"/>
      <c r="W201" s="544"/>
      <c r="X201" s="544"/>
      <c r="Y201" s="544"/>
      <c r="Z201" s="544"/>
    </row>
    <row r="202" spans="18:26">
      <c r="R202" s="543" t="s">
        <v>7153</v>
      </c>
      <c r="S202" s="544"/>
      <c r="T202" s="544"/>
      <c r="U202" s="544"/>
      <c r="V202" s="544"/>
      <c r="W202" s="397"/>
      <c r="X202" s="397"/>
      <c r="Y202" s="397"/>
      <c r="Z202" s="397"/>
    </row>
    <row r="203" spans="18:26">
      <c r="R203" s="543" t="s">
        <v>7154</v>
      </c>
      <c r="S203" s="544"/>
      <c r="T203" s="544"/>
      <c r="U203" s="544"/>
      <c r="V203" s="544"/>
      <c r="W203" s="544"/>
      <c r="X203" s="544"/>
      <c r="Y203" s="397"/>
      <c r="Z203" s="397"/>
    </row>
    <row r="204" spans="18:26">
      <c r="R204" s="543" t="s">
        <v>7155</v>
      </c>
      <c r="S204" s="544"/>
      <c r="T204" s="544"/>
      <c r="U204" s="544"/>
      <c r="V204" s="544"/>
      <c r="W204" s="397"/>
      <c r="X204" s="397"/>
      <c r="Y204" s="397"/>
      <c r="Z204" s="397"/>
    </row>
    <row r="205" spans="18:26">
      <c r="R205" s="543" t="s">
        <v>7156</v>
      </c>
      <c r="S205" s="544"/>
      <c r="T205" s="544"/>
      <c r="U205" s="544"/>
      <c r="V205" s="544"/>
      <c r="W205" s="397"/>
      <c r="X205" s="397"/>
      <c r="Y205" s="397"/>
      <c r="Z205" s="397"/>
    </row>
    <row r="206" spans="18:26">
      <c r="R206" s="543" t="s">
        <v>7157</v>
      </c>
      <c r="S206" s="544"/>
      <c r="T206" s="544"/>
      <c r="U206" s="544"/>
      <c r="V206" s="544"/>
      <c r="W206" s="544"/>
      <c r="X206" s="544"/>
      <c r="Y206" s="544"/>
      <c r="Z206" s="397"/>
    </row>
    <row r="207" spans="18:26">
      <c r="R207" s="543" t="s">
        <v>7158</v>
      </c>
      <c r="S207" s="544"/>
      <c r="T207" s="544"/>
      <c r="U207" s="544"/>
      <c r="V207" s="544"/>
      <c r="W207" s="544"/>
      <c r="X207" s="544"/>
      <c r="Y207" s="544"/>
      <c r="Z207" s="544"/>
    </row>
    <row r="208" spans="18:26">
      <c r="R208" s="543" t="s">
        <v>7159</v>
      </c>
      <c r="S208" s="544"/>
      <c r="T208" s="544"/>
      <c r="U208" s="544"/>
      <c r="V208" s="544"/>
      <c r="W208" s="544"/>
      <c r="X208" s="544"/>
      <c r="Y208" s="397"/>
      <c r="Z208" s="397"/>
    </row>
    <row r="209" spans="1:26">
      <c r="R209" s="543" t="s">
        <v>7160</v>
      </c>
      <c r="S209" s="544"/>
      <c r="T209" s="544"/>
      <c r="U209" s="544"/>
      <c r="V209" s="544"/>
      <c r="W209" s="544"/>
      <c r="X209" s="544"/>
      <c r="Y209" s="544"/>
      <c r="Z209" s="544"/>
    </row>
    <row r="210" spans="1:26">
      <c r="R210" s="543" t="s">
        <v>7161</v>
      </c>
      <c r="S210" s="544"/>
      <c r="T210" s="544"/>
      <c r="U210" s="544"/>
      <c r="V210" s="544"/>
      <c r="W210" s="544"/>
      <c r="X210" s="397"/>
      <c r="Y210" s="397"/>
      <c r="Z210" s="397"/>
    </row>
    <row r="211" spans="1:26">
      <c r="R211" s="543" t="s">
        <v>7162</v>
      </c>
      <c r="S211" s="544"/>
      <c r="T211" s="544"/>
      <c r="U211" s="544"/>
      <c r="V211" s="544"/>
      <c r="W211" s="544"/>
      <c r="X211" s="544"/>
      <c r="Y211" s="397"/>
      <c r="Z211" s="397"/>
    </row>
    <row r="212" spans="1:26">
      <c r="R212" s="543" t="s">
        <v>7163</v>
      </c>
      <c r="S212" s="544"/>
      <c r="T212" s="544"/>
      <c r="U212" s="544"/>
      <c r="V212" s="544"/>
      <c r="W212" s="544"/>
      <c r="X212" s="397"/>
      <c r="Y212" s="397"/>
      <c r="Z212" s="397"/>
    </row>
    <row r="214" spans="1:26">
      <c r="A214" s="545" t="s">
        <v>7164</v>
      </c>
      <c r="B214" s="545"/>
      <c r="C214" s="545"/>
      <c r="D214" s="545"/>
      <c r="E214" s="545"/>
      <c r="F214" s="545"/>
    </row>
    <row r="215" spans="1:26">
      <c r="A215" s="546"/>
      <c r="B215" s="546"/>
      <c r="C215" s="546"/>
      <c r="D215" s="546"/>
      <c r="E215" s="546"/>
      <c r="F215" s="546"/>
    </row>
    <row r="216" spans="1:26">
      <c r="A216" s="323" t="s">
        <v>7165</v>
      </c>
      <c r="B216" s="323" t="s">
        <v>2935</v>
      </c>
      <c r="C216" s="323" t="s">
        <v>7166</v>
      </c>
      <c r="D216" s="323" t="s">
        <v>2665</v>
      </c>
      <c r="E216" s="323" t="s">
        <v>7167</v>
      </c>
      <c r="F216" s="323" t="s">
        <v>7168</v>
      </c>
    </row>
    <row r="217" spans="1:26">
      <c r="A217" s="534" t="s">
        <v>2793</v>
      </c>
      <c r="B217" s="323">
        <v>1</v>
      </c>
      <c r="C217" s="323" t="s">
        <v>3052</v>
      </c>
      <c r="D217" s="323"/>
      <c r="E217" s="323" t="s">
        <v>7169</v>
      </c>
      <c r="F217" s="323" t="s">
        <v>7170</v>
      </c>
    </row>
    <row r="218" spans="1:26">
      <c r="A218" s="535"/>
      <c r="B218" s="323">
        <v>1</v>
      </c>
      <c r="C218" s="323" t="s">
        <v>7171</v>
      </c>
      <c r="D218" s="323"/>
      <c r="E218" s="323" t="s">
        <v>7172</v>
      </c>
      <c r="F218" s="323" t="s">
        <v>7173</v>
      </c>
    </row>
    <row r="219" spans="1:26">
      <c r="A219" s="535"/>
      <c r="B219" s="323">
        <v>10</v>
      </c>
      <c r="C219" s="323" t="s">
        <v>3044</v>
      </c>
      <c r="D219" s="323"/>
      <c r="E219" s="323" t="s">
        <v>7174</v>
      </c>
      <c r="F219" s="323" t="s">
        <v>5573</v>
      </c>
    </row>
    <row r="220" spans="1:26">
      <c r="A220" s="535"/>
      <c r="B220" s="323">
        <v>12</v>
      </c>
      <c r="C220" s="323" t="s">
        <v>7175</v>
      </c>
      <c r="D220" s="323"/>
      <c r="E220" s="323" t="s">
        <v>7176</v>
      </c>
      <c r="F220" s="323" t="s">
        <v>7170</v>
      </c>
    </row>
    <row r="221" spans="1:26">
      <c r="A221" s="535"/>
      <c r="B221" s="323">
        <v>13</v>
      </c>
      <c r="C221" s="323" t="s">
        <v>7177</v>
      </c>
      <c r="D221" s="323"/>
      <c r="E221" s="323" t="s">
        <v>7178</v>
      </c>
      <c r="F221" s="323" t="s">
        <v>5573</v>
      </c>
    </row>
    <row r="222" spans="1:26">
      <c r="A222" s="535"/>
      <c r="B222" s="323">
        <v>13</v>
      </c>
      <c r="C222" s="323" t="s">
        <v>7179</v>
      </c>
      <c r="D222" s="323"/>
      <c r="E222" s="323" t="s">
        <v>7169</v>
      </c>
      <c r="F222" s="323" t="s">
        <v>7170</v>
      </c>
    </row>
    <row r="223" spans="1:26">
      <c r="A223" s="535"/>
      <c r="B223" s="323">
        <v>15</v>
      </c>
      <c r="C223" s="323" t="s">
        <v>3087</v>
      </c>
      <c r="D223" s="323"/>
      <c r="E223" s="323" t="s">
        <v>7180</v>
      </c>
      <c r="F223" s="323" t="s">
        <v>7170</v>
      </c>
    </row>
    <row r="224" spans="1:26">
      <c r="A224" s="535"/>
      <c r="B224" s="323">
        <v>20</v>
      </c>
      <c r="C224" s="323" t="s">
        <v>3044</v>
      </c>
      <c r="D224" s="323"/>
      <c r="E224" s="323" t="s">
        <v>7174</v>
      </c>
      <c r="F224" s="323" t="s">
        <v>5573</v>
      </c>
    </row>
    <row r="225" spans="1:6">
      <c r="A225" s="535"/>
      <c r="B225" s="323">
        <v>22</v>
      </c>
      <c r="C225" s="323" t="s">
        <v>7181</v>
      </c>
      <c r="D225" s="323"/>
      <c r="E225" s="323" t="s">
        <v>7169</v>
      </c>
      <c r="F225" s="323" t="s">
        <v>7170</v>
      </c>
    </row>
    <row r="226" spans="1:6">
      <c r="A226" s="535"/>
      <c r="B226" s="323">
        <v>30</v>
      </c>
      <c r="C226" s="323" t="s">
        <v>3044</v>
      </c>
      <c r="D226" s="323"/>
      <c r="E226" s="323" t="s">
        <v>7174</v>
      </c>
      <c r="F226" s="323" t="s">
        <v>5573</v>
      </c>
    </row>
    <row r="227" spans="1:6">
      <c r="A227" s="535"/>
      <c r="B227" s="323">
        <v>30</v>
      </c>
      <c r="C227" s="323" t="s">
        <v>7182</v>
      </c>
      <c r="D227" s="323"/>
      <c r="E227" s="323" t="s">
        <v>7183</v>
      </c>
      <c r="F227" s="323" t="s">
        <v>7184</v>
      </c>
    </row>
    <row r="228" spans="1:6">
      <c r="A228" s="535"/>
      <c r="B228" s="323">
        <v>30</v>
      </c>
      <c r="C228" s="323" t="s">
        <v>7185</v>
      </c>
      <c r="D228" s="323"/>
      <c r="E228" s="323" t="s">
        <v>7186</v>
      </c>
      <c r="F228" s="323" t="s">
        <v>7173</v>
      </c>
    </row>
    <row r="229" spans="1:6">
      <c r="A229" s="536"/>
      <c r="B229" s="323">
        <v>30</v>
      </c>
      <c r="C229" s="323" t="s">
        <v>7187</v>
      </c>
      <c r="D229" s="323" t="s">
        <v>7188</v>
      </c>
      <c r="E229" s="323" t="s">
        <v>7189</v>
      </c>
      <c r="F229" s="323" t="s">
        <v>5160</v>
      </c>
    </row>
    <row r="230" spans="1:6">
      <c r="A230" s="537" t="s">
        <v>2884</v>
      </c>
      <c r="B230" s="538"/>
      <c r="C230" s="323" t="s">
        <v>7190</v>
      </c>
      <c r="D230" s="323"/>
      <c r="E230" s="323" t="s">
        <v>2984</v>
      </c>
      <c r="F230" s="323" t="s">
        <v>7170</v>
      </c>
    </row>
    <row r="231" spans="1:6">
      <c r="A231" s="539"/>
      <c r="B231" s="540"/>
      <c r="C231" s="323" t="s">
        <v>7191</v>
      </c>
      <c r="D231" s="323"/>
      <c r="E231" s="323" t="s">
        <v>7192</v>
      </c>
      <c r="F231" s="323" t="s">
        <v>7173</v>
      </c>
    </row>
    <row r="232" spans="1:6">
      <c r="A232" s="539"/>
      <c r="B232" s="540"/>
      <c r="C232" s="323" t="s">
        <v>7193</v>
      </c>
      <c r="D232" s="323"/>
      <c r="E232" s="323" t="s">
        <v>7194</v>
      </c>
      <c r="F232" s="323" t="s">
        <v>7170</v>
      </c>
    </row>
    <row r="233" spans="1:6">
      <c r="A233" s="539"/>
      <c r="B233" s="540"/>
      <c r="C233" s="323" t="s">
        <v>7195</v>
      </c>
      <c r="D233" s="323"/>
      <c r="E233" s="323" t="s">
        <v>7196</v>
      </c>
      <c r="F233" s="323" t="s">
        <v>7170</v>
      </c>
    </row>
    <row r="234" spans="1:6">
      <c r="A234" s="539"/>
      <c r="B234" s="540"/>
      <c r="C234" s="323" t="s">
        <v>2884</v>
      </c>
      <c r="D234" s="323"/>
      <c r="E234" s="323" t="s">
        <v>7197</v>
      </c>
      <c r="F234" s="323" t="s">
        <v>7170</v>
      </c>
    </row>
    <row r="235" spans="1:6">
      <c r="A235" s="539"/>
      <c r="B235" s="540"/>
      <c r="C235" s="323" t="s">
        <v>7198</v>
      </c>
      <c r="D235" s="323"/>
      <c r="E235" s="323" t="s">
        <v>7199</v>
      </c>
      <c r="F235" s="323" t="s">
        <v>5190</v>
      </c>
    </row>
    <row r="236" spans="1:6">
      <c r="A236" s="539"/>
      <c r="B236" s="540"/>
      <c r="C236" s="323" t="s">
        <v>7200</v>
      </c>
      <c r="D236" s="323"/>
      <c r="E236" s="323" t="s">
        <v>7201</v>
      </c>
      <c r="F236" s="323" t="s">
        <v>7170</v>
      </c>
    </row>
    <row r="237" spans="1:6">
      <c r="A237" s="539"/>
      <c r="B237" s="540"/>
      <c r="C237" s="323" t="s">
        <v>7202</v>
      </c>
      <c r="D237" s="323" t="s">
        <v>2893</v>
      </c>
      <c r="E237" s="323" t="s">
        <v>7203</v>
      </c>
      <c r="F237" s="323" t="s">
        <v>5573</v>
      </c>
    </row>
    <row r="238" spans="1:6">
      <c r="A238" s="539"/>
      <c r="B238" s="540"/>
      <c r="C238" s="323" t="s">
        <v>7204</v>
      </c>
      <c r="D238" s="323" t="s">
        <v>7188</v>
      </c>
      <c r="E238" s="323" t="s">
        <v>7205</v>
      </c>
      <c r="F238" s="323" t="s">
        <v>7184</v>
      </c>
    </row>
    <row r="239" spans="1:6">
      <c r="A239" s="539"/>
      <c r="B239" s="540"/>
      <c r="C239" s="323" t="s">
        <v>2884</v>
      </c>
      <c r="D239" s="323" t="s">
        <v>7188</v>
      </c>
      <c r="E239" s="323" t="s">
        <v>7206</v>
      </c>
      <c r="F239" s="323" t="s">
        <v>7170</v>
      </c>
    </row>
    <row r="240" spans="1:6">
      <c r="A240" s="539"/>
      <c r="B240" s="540"/>
      <c r="C240" s="323" t="s">
        <v>7207</v>
      </c>
      <c r="D240" s="323" t="s">
        <v>7188</v>
      </c>
      <c r="E240" s="323" t="s">
        <v>7208</v>
      </c>
      <c r="F240" s="323" t="s">
        <v>5573</v>
      </c>
    </row>
    <row r="241" spans="1:6">
      <c r="A241" s="539"/>
      <c r="B241" s="540"/>
      <c r="C241" s="323" t="s">
        <v>7209</v>
      </c>
      <c r="D241" s="323" t="s">
        <v>7188</v>
      </c>
      <c r="E241" s="323" t="s">
        <v>3202</v>
      </c>
      <c r="F241" s="323" t="s">
        <v>5285</v>
      </c>
    </row>
    <row r="242" spans="1:6">
      <c r="A242" s="541"/>
      <c r="B242" s="542"/>
      <c r="C242" s="323" t="s">
        <v>7210</v>
      </c>
      <c r="D242" s="323" t="s">
        <v>7188</v>
      </c>
      <c r="E242" s="323" t="s">
        <v>7211</v>
      </c>
      <c r="F242" s="323" t="s">
        <v>7170</v>
      </c>
    </row>
    <row r="243" spans="1:6">
      <c r="A243" s="534" t="s">
        <v>2792</v>
      </c>
      <c r="B243" s="323">
        <v>1</v>
      </c>
      <c r="C243" s="323" t="s">
        <v>3052</v>
      </c>
      <c r="D243" s="323"/>
      <c r="E243" s="323" t="s">
        <v>7169</v>
      </c>
      <c r="F243" s="323" t="s">
        <v>7170</v>
      </c>
    </row>
    <row r="244" spans="1:6">
      <c r="A244" s="535"/>
      <c r="B244" s="323">
        <v>10</v>
      </c>
      <c r="C244" s="323" t="s">
        <v>3044</v>
      </c>
      <c r="D244" s="323"/>
      <c r="E244" s="323" t="s">
        <v>7174</v>
      </c>
      <c r="F244" s="323" t="s">
        <v>5573</v>
      </c>
    </row>
    <row r="245" spans="1:6">
      <c r="A245" s="535"/>
      <c r="B245" s="323">
        <v>12</v>
      </c>
      <c r="C245" s="323" t="s">
        <v>7175</v>
      </c>
      <c r="D245" s="323"/>
      <c r="E245" s="323" t="s">
        <v>7176</v>
      </c>
      <c r="F245" s="323" t="s">
        <v>7170</v>
      </c>
    </row>
    <row r="246" spans="1:6">
      <c r="A246" s="535"/>
      <c r="B246" s="323">
        <v>13</v>
      </c>
      <c r="C246" s="323" t="s">
        <v>7177</v>
      </c>
      <c r="D246" s="323"/>
      <c r="E246" s="323" t="s">
        <v>7178</v>
      </c>
      <c r="F246" s="323" t="s">
        <v>5573</v>
      </c>
    </row>
    <row r="247" spans="1:6">
      <c r="A247" s="535"/>
      <c r="B247" s="323">
        <v>13</v>
      </c>
      <c r="C247" s="323" t="s">
        <v>7179</v>
      </c>
      <c r="D247" s="323"/>
      <c r="E247" s="323" t="s">
        <v>7169</v>
      </c>
      <c r="F247" s="323" t="s">
        <v>7170</v>
      </c>
    </row>
    <row r="248" spans="1:6">
      <c r="A248" s="535"/>
      <c r="B248" s="323">
        <v>20</v>
      </c>
      <c r="C248" s="323" t="s">
        <v>3044</v>
      </c>
      <c r="D248" s="323"/>
      <c r="E248" s="323" t="s">
        <v>7174</v>
      </c>
      <c r="F248" s="323" t="s">
        <v>5573</v>
      </c>
    </row>
    <row r="249" spans="1:6">
      <c r="A249" s="535"/>
      <c r="B249" s="323">
        <v>20</v>
      </c>
      <c r="C249" s="323" t="s">
        <v>7212</v>
      </c>
      <c r="D249" s="323"/>
      <c r="E249" s="323" t="s">
        <v>7180</v>
      </c>
      <c r="F249" s="323" t="s">
        <v>7170</v>
      </c>
    </row>
    <row r="250" spans="1:6">
      <c r="A250" s="535"/>
      <c r="B250" s="323">
        <v>22</v>
      </c>
      <c r="C250" s="323" t="s">
        <v>7181</v>
      </c>
      <c r="D250" s="323"/>
      <c r="E250" s="323" t="s">
        <v>7169</v>
      </c>
      <c r="F250" s="323" t="s">
        <v>7170</v>
      </c>
    </row>
    <row r="251" spans="1:6">
      <c r="A251" s="536"/>
      <c r="B251" s="323">
        <v>30</v>
      </c>
      <c r="C251" s="323" t="s">
        <v>3044</v>
      </c>
      <c r="D251" s="323"/>
      <c r="E251" s="323" t="s">
        <v>7174</v>
      </c>
      <c r="F251" s="323" t="s">
        <v>5573</v>
      </c>
    </row>
    <row r="252" spans="1:6">
      <c r="A252" s="534" t="s">
        <v>2791</v>
      </c>
      <c r="B252" s="323">
        <v>1</v>
      </c>
      <c r="C252" s="323" t="s">
        <v>3052</v>
      </c>
      <c r="D252" s="323"/>
      <c r="E252" s="323" t="s">
        <v>7169</v>
      </c>
      <c r="F252" s="323" t="s">
        <v>7170</v>
      </c>
    </row>
    <row r="253" spans="1:6">
      <c r="A253" s="535"/>
      <c r="B253" s="323">
        <v>1</v>
      </c>
      <c r="C253" s="323" t="s">
        <v>7213</v>
      </c>
      <c r="D253" s="323"/>
      <c r="E253" s="323" t="s">
        <v>7214</v>
      </c>
      <c r="F253" s="323" t="s">
        <v>7170</v>
      </c>
    </row>
    <row r="254" spans="1:6">
      <c r="A254" s="535"/>
      <c r="B254" s="323">
        <v>2</v>
      </c>
      <c r="C254" s="323" t="s">
        <v>7213</v>
      </c>
      <c r="D254" s="323"/>
      <c r="E254" s="323" t="s">
        <v>7214</v>
      </c>
      <c r="F254" s="323" t="s">
        <v>7170</v>
      </c>
    </row>
    <row r="255" spans="1:6">
      <c r="A255" s="535"/>
      <c r="B255" s="323">
        <v>3</v>
      </c>
      <c r="C255" s="323" t="s">
        <v>7213</v>
      </c>
      <c r="D255" s="323"/>
      <c r="E255" s="323" t="s">
        <v>7214</v>
      </c>
      <c r="F255" s="323" t="s">
        <v>7170</v>
      </c>
    </row>
    <row r="256" spans="1:6">
      <c r="A256" s="535"/>
      <c r="B256" s="323">
        <v>4</v>
      </c>
      <c r="C256" s="323" t="s">
        <v>7213</v>
      </c>
      <c r="D256" s="323"/>
      <c r="E256" s="323" t="s">
        <v>7214</v>
      </c>
      <c r="F256" s="323" t="s">
        <v>7170</v>
      </c>
    </row>
    <row r="257" spans="1:6">
      <c r="A257" s="535"/>
      <c r="B257" s="323">
        <v>5</v>
      </c>
      <c r="C257" s="323" t="s">
        <v>7213</v>
      </c>
      <c r="D257" s="323"/>
      <c r="E257" s="323" t="s">
        <v>7214</v>
      </c>
      <c r="F257" s="323" t="s">
        <v>7170</v>
      </c>
    </row>
    <row r="258" spans="1:6">
      <c r="A258" s="535"/>
      <c r="B258" s="323">
        <v>6</v>
      </c>
      <c r="C258" s="323" t="s">
        <v>7213</v>
      </c>
      <c r="D258" s="323"/>
      <c r="E258" s="323" t="s">
        <v>7214</v>
      </c>
      <c r="F258" s="323" t="s">
        <v>7170</v>
      </c>
    </row>
    <row r="259" spans="1:6">
      <c r="A259" s="535"/>
      <c r="B259" s="323">
        <v>7</v>
      </c>
      <c r="C259" s="323" t="s">
        <v>7213</v>
      </c>
      <c r="D259" s="323"/>
      <c r="E259" s="323" t="s">
        <v>7214</v>
      </c>
      <c r="F259" s="323" t="s">
        <v>7170</v>
      </c>
    </row>
    <row r="260" spans="1:6">
      <c r="A260" s="535"/>
      <c r="B260" s="323">
        <v>8</v>
      </c>
      <c r="C260" s="323" t="s">
        <v>7213</v>
      </c>
      <c r="D260" s="323"/>
      <c r="E260" s="323" t="s">
        <v>7214</v>
      </c>
      <c r="F260" s="323" t="s">
        <v>7170</v>
      </c>
    </row>
    <row r="261" spans="1:6">
      <c r="A261" s="535"/>
      <c r="B261" s="323">
        <v>9</v>
      </c>
      <c r="C261" s="323" t="s">
        <v>7213</v>
      </c>
      <c r="D261" s="323"/>
      <c r="E261" s="323" t="s">
        <v>7214</v>
      </c>
      <c r="F261" s="323" t="s">
        <v>7170</v>
      </c>
    </row>
    <row r="262" spans="1:6">
      <c r="A262" s="535"/>
      <c r="B262" s="323">
        <v>10</v>
      </c>
      <c r="C262" s="323" t="s">
        <v>3044</v>
      </c>
      <c r="D262" s="323"/>
      <c r="E262" s="323" t="s">
        <v>7174</v>
      </c>
      <c r="F262" s="323" t="s">
        <v>5573</v>
      </c>
    </row>
    <row r="263" spans="1:6">
      <c r="A263" s="535"/>
      <c r="B263" s="323">
        <v>10</v>
      </c>
      <c r="C263" s="323" t="s">
        <v>7213</v>
      </c>
      <c r="D263" s="323"/>
      <c r="E263" s="323" t="s">
        <v>7214</v>
      </c>
      <c r="F263" s="323" t="s">
        <v>7170</v>
      </c>
    </row>
    <row r="264" spans="1:6">
      <c r="A264" s="535"/>
      <c r="B264" s="323">
        <v>12</v>
      </c>
      <c r="C264" s="323" t="s">
        <v>7175</v>
      </c>
      <c r="D264" s="323"/>
      <c r="E264" s="323" t="s">
        <v>7176</v>
      </c>
      <c r="F264" s="323" t="s">
        <v>7170</v>
      </c>
    </row>
    <row r="265" spans="1:6">
      <c r="A265" s="535"/>
      <c r="B265" s="323">
        <v>13</v>
      </c>
      <c r="C265" s="323" t="s">
        <v>7177</v>
      </c>
      <c r="D265" s="323"/>
      <c r="E265" s="323" t="s">
        <v>7178</v>
      </c>
      <c r="F265" s="323" t="s">
        <v>5573</v>
      </c>
    </row>
    <row r="266" spans="1:6">
      <c r="A266" s="535"/>
      <c r="B266" s="323">
        <v>13</v>
      </c>
      <c r="C266" s="323" t="s">
        <v>7179</v>
      </c>
      <c r="D266" s="323"/>
      <c r="E266" s="323" t="s">
        <v>7169</v>
      </c>
      <c r="F266" s="323" t="s">
        <v>7170</v>
      </c>
    </row>
    <row r="267" spans="1:6">
      <c r="A267" s="535"/>
      <c r="B267" s="323">
        <v>19</v>
      </c>
      <c r="C267" s="323" t="s">
        <v>7193</v>
      </c>
      <c r="D267" s="323" t="s">
        <v>7215</v>
      </c>
      <c r="E267" s="323" t="s">
        <v>7194</v>
      </c>
      <c r="F267" s="323" t="s">
        <v>7170</v>
      </c>
    </row>
    <row r="268" spans="1:6">
      <c r="A268" s="535"/>
      <c r="B268" s="323">
        <v>19</v>
      </c>
      <c r="C268" s="323" t="s">
        <v>7216</v>
      </c>
      <c r="D268" s="323" t="s">
        <v>7215</v>
      </c>
      <c r="E268" s="323" t="s">
        <v>7217</v>
      </c>
      <c r="F268" s="323" t="s">
        <v>7170</v>
      </c>
    </row>
    <row r="269" spans="1:6">
      <c r="A269" s="535"/>
      <c r="B269" s="323">
        <v>19</v>
      </c>
      <c r="C269" s="323" t="s">
        <v>7216</v>
      </c>
      <c r="D269" s="323" t="s">
        <v>7215</v>
      </c>
      <c r="E269" s="323" t="s">
        <v>2978</v>
      </c>
      <c r="F269" s="323" t="s">
        <v>7170</v>
      </c>
    </row>
    <row r="270" spans="1:6">
      <c r="A270" s="535"/>
      <c r="B270" s="323">
        <v>19</v>
      </c>
      <c r="C270" s="323" t="s">
        <v>7218</v>
      </c>
      <c r="D270" s="323" t="s">
        <v>7215</v>
      </c>
      <c r="E270" s="323" t="s">
        <v>7219</v>
      </c>
      <c r="F270" s="323" t="s">
        <v>7170</v>
      </c>
    </row>
    <row r="271" spans="1:6">
      <c r="A271" s="535"/>
      <c r="B271" s="323">
        <v>19</v>
      </c>
      <c r="C271" s="323" t="s">
        <v>7220</v>
      </c>
      <c r="D271" s="323" t="s">
        <v>7215</v>
      </c>
      <c r="E271" s="323" t="s">
        <v>7221</v>
      </c>
      <c r="F271" s="323" t="s">
        <v>7170</v>
      </c>
    </row>
    <row r="272" spans="1:6">
      <c r="A272" s="535"/>
      <c r="B272" s="323">
        <v>19</v>
      </c>
      <c r="C272" s="323" t="s">
        <v>7222</v>
      </c>
      <c r="D272" s="323" t="s">
        <v>7215</v>
      </c>
      <c r="E272" s="323" t="s">
        <v>7206</v>
      </c>
      <c r="F272" s="323" t="s">
        <v>7170</v>
      </c>
    </row>
    <row r="273" spans="1:6">
      <c r="A273" s="535"/>
      <c r="B273" s="323">
        <v>19</v>
      </c>
      <c r="C273" s="323" t="s">
        <v>7223</v>
      </c>
      <c r="D273" s="323" t="s">
        <v>7215</v>
      </c>
      <c r="E273" s="323" t="s">
        <v>7176</v>
      </c>
      <c r="F273" s="323" t="s">
        <v>7170</v>
      </c>
    </row>
    <row r="274" spans="1:6">
      <c r="A274" s="535"/>
      <c r="B274" s="323">
        <v>19</v>
      </c>
      <c r="C274" s="323" t="s">
        <v>7224</v>
      </c>
      <c r="D274" s="323" t="s">
        <v>7215</v>
      </c>
      <c r="E274" s="323" t="s">
        <v>7225</v>
      </c>
      <c r="F274" s="323" t="s">
        <v>7170</v>
      </c>
    </row>
    <row r="275" spans="1:6">
      <c r="A275" s="535"/>
      <c r="B275" s="323">
        <v>19</v>
      </c>
      <c r="C275" s="323" t="s">
        <v>7226</v>
      </c>
      <c r="D275" s="323" t="s">
        <v>7215</v>
      </c>
      <c r="E275" s="323" t="s">
        <v>7227</v>
      </c>
      <c r="F275" s="323" t="s">
        <v>5285</v>
      </c>
    </row>
    <row r="276" spans="1:6">
      <c r="A276" s="535"/>
      <c r="B276" s="323">
        <v>19</v>
      </c>
      <c r="C276" s="323" t="s">
        <v>7228</v>
      </c>
      <c r="D276" s="323" t="s">
        <v>7215</v>
      </c>
      <c r="E276" s="323" t="s">
        <v>7229</v>
      </c>
      <c r="F276" s="323" t="s">
        <v>5285</v>
      </c>
    </row>
    <row r="277" spans="1:6">
      <c r="A277" s="535"/>
      <c r="B277" s="323">
        <v>19</v>
      </c>
      <c r="C277" s="323" t="s">
        <v>7230</v>
      </c>
      <c r="D277" s="323" t="s">
        <v>7215</v>
      </c>
      <c r="E277" s="323" t="s">
        <v>7231</v>
      </c>
      <c r="F277" s="323" t="s">
        <v>7184</v>
      </c>
    </row>
    <row r="278" spans="1:6">
      <c r="A278" s="535"/>
      <c r="B278" s="323">
        <v>19</v>
      </c>
      <c r="C278" s="323" t="s">
        <v>3006</v>
      </c>
      <c r="D278" s="323" t="s">
        <v>7215</v>
      </c>
      <c r="E278" s="323" t="s">
        <v>7232</v>
      </c>
      <c r="F278" s="323" t="s">
        <v>7170</v>
      </c>
    </row>
    <row r="279" spans="1:6">
      <c r="A279" s="535"/>
      <c r="B279" s="323">
        <v>19</v>
      </c>
      <c r="C279" s="323" t="s">
        <v>7233</v>
      </c>
      <c r="D279" s="323" t="s">
        <v>7215</v>
      </c>
      <c r="E279" s="323" t="s">
        <v>7234</v>
      </c>
      <c r="F279" s="323" t="s">
        <v>5573</v>
      </c>
    </row>
    <row r="280" spans="1:6">
      <c r="A280" s="535"/>
      <c r="B280" s="323">
        <v>20</v>
      </c>
      <c r="C280" s="323" t="s">
        <v>3044</v>
      </c>
      <c r="D280" s="323"/>
      <c r="E280" s="323" t="s">
        <v>7174</v>
      </c>
      <c r="F280" s="323" t="s">
        <v>5573</v>
      </c>
    </row>
    <row r="281" spans="1:6">
      <c r="A281" s="535"/>
      <c r="B281" s="323">
        <v>22</v>
      </c>
      <c r="C281" s="323" t="s">
        <v>7181</v>
      </c>
      <c r="D281" s="323"/>
      <c r="E281" s="323" t="s">
        <v>7169</v>
      </c>
      <c r="F281" s="323" t="s">
        <v>7170</v>
      </c>
    </row>
    <row r="282" spans="1:6">
      <c r="A282" s="535"/>
      <c r="B282" s="323">
        <v>30</v>
      </c>
      <c r="C282" s="323" t="s">
        <v>3044</v>
      </c>
      <c r="D282" s="323"/>
      <c r="E282" s="323" t="s">
        <v>7174</v>
      </c>
      <c r="F282" s="323" t="s">
        <v>5573</v>
      </c>
    </row>
    <row r="283" spans="1:6">
      <c r="A283" s="536"/>
      <c r="B283" s="323">
        <v>30</v>
      </c>
      <c r="C283" s="323" t="s">
        <v>7235</v>
      </c>
      <c r="D283" s="323"/>
      <c r="E283" s="323" t="s">
        <v>7180</v>
      </c>
      <c r="F283" s="323" t="s">
        <v>7170</v>
      </c>
    </row>
    <row r="284" spans="1:6">
      <c r="A284" s="534" t="s">
        <v>2787</v>
      </c>
      <c r="B284" s="323">
        <v>1</v>
      </c>
      <c r="C284" s="323" t="s">
        <v>7236</v>
      </c>
      <c r="D284" s="323"/>
      <c r="E284" s="323" t="s">
        <v>7201</v>
      </c>
      <c r="F284" s="323" t="s">
        <v>7170</v>
      </c>
    </row>
    <row r="285" spans="1:6">
      <c r="A285" s="535"/>
      <c r="B285" s="323">
        <v>1</v>
      </c>
      <c r="C285" s="323" t="s">
        <v>3052</v>
      </c>
      <c r="D285" s="323"/>
      <c r="E285" s="323" t="s">
        <v>7169</v>
      </c>
      <c r="F285" s="323" t="s">
        <v>7170</v>
      </c>
    </row>
    <row r="286" spans="1:6">
      <c r="A286" s="535"/>
      <c r="B286" s="323">
        <v>10</v>
      </c>
      <c r="C286" s="323" t="s">
        <v>3044</v>
      </c>
      <c r="D286" s="323"/>
      <c r="E286" s="323" t="s">
        <v>7174</v>
      </c>
      <c r="F286" s="323" t="s">
        <v>5573</v>
      </c>
    </row>
    <row r="287" spans="1:6">
      <c r="A287" s="535"/>
      <c r="B287" s="323">
        <v>10</v>
      </c>
      <c r="C287" s="323" t="s">
        <v>7237</v>
      </c>
      <c r="D287" s="323"/>
      <c r="E287" s="323" t="s">
        <v>7180</v>
      </c>
      <c r="F287" s="323" t="s">
        <v>7170</v>
      </c>
    </row>
    <row r="288" spans="1:6">
      <c r="A288" s="535"/>
      <c r="B288" s="323">
        <v>12</v>
      </c>
      <c r="C288" s="323" t="s">
        <v>7175</v>
      </c>
      <c r="D288" s="323"/>
      <c r="E288" s="323" t="s">
        <v>7176</v>
      </c>
      <c r="F288" s="323" t="s">
        <v>7170</v>
      </c>
    </row>
    <row r="289" spans="1:6">
      <c r="A289" s="535"/>
      <c r="B289" s="323">
        <v>13</v>
      </c>
      <c r="C289" s="323" t="s">
        <v>7177</v>
      </c>
      <c r="D289" s="323"/>
      <c r="E289" s="323" t="s">
        <v>7178</v>
      </c>
      <c r="F289" s="323" t="s">
        <v>5573</v>
      </c>
    </row>
    <row r="290" spans="1:6">
      <c r="A290" s="535"/>
      <c r="B290" s="323">
        <v>13</v>
      </c>
      <c r="C290" s="323" t="s">
        <v>7179</v>
      </c>
      <c r="D290" s="323"/>
      <c r="E290" s="323" t="s">
        <v>7169</v>
      </c>
      <c r="F290" s="323" t="s">
        <v>7170</v>
      </c>
    </row>
    <row r="291" spans="1:6">
      <c r="A291" s="535"/>
      <c r="B291" s="323">
        <v>15</v>
      </c>
      <c r="C291" s="323" t="s">
        <v>3078</v>
      </c>
      <c r="D291" s="323"/>
      <c r="E291" s="323" t="s">
        <v>7238</v>
      </c>
      <c r="F291" s="323" t="s">
        <v>7170</v>
      </c>
    </row>
    <row r="292" spans="1:6">
      <c r="A292" s="535"/>
      <c r="B292" s="323">
        <v>20</v>
      </c>
      <c r="C292" s="323" t="s">
        <v>3044</v>
      </c>
      <c r="D292" s="323"/>
      <c r="E292" s="323" t="s">
        <v>7174</v>
      </c>
      <c r="F292" s="323" t="s">
        <v>5573</v>
      </c>
    </row>
    <row r="293" spans="1:6">
      <c r="A293" s="535"/>
      <c r="B293" s="323">
        <v>22</v>
      </c>
      <c r="C293" s="323" t="s">
        <v>7181</v>
      </c>
      <c r="D293" s="323"/>
      <c r="E293" s="323" t="s">
        <v>7169</v>
      </c>
      <c r="F293" s="323" t="s">
        <v>7170</v>
      </c>
    </row>
    <row r="294" spans="1:6">
      <c r="A294" s="536"/>
      <c r="B294" s="323">
        <v>30</v>
      </c>
      <c r="C294" s="323" t="s">
        <v>3044</v>
      </c>
      <c r="D294" s="323"/>
      <c r="E294" s="323" t="s">
        <v>7174</v>
      </c>
      <c r="F294" s="323" t="s">
        <v>5573</v>
      </c>
    </row>
    <row r="295" spans="1:6">
      <c r="A295" s="528" t="s">
        <v>2830</v>
      </c>
      <c r="B295" s="529"/>
      <c r="C295" s="323" t="s">
        <v>7239</v>
      </c>
      <c r="D295" s="323"/>
      <c r="E295" s="323" t="s">
        <v>7240</v>
      </c>
      <c r="F295" s="323" t="s">
        <v>7170</v>
      </c>
    </row>
    <row r="296" spans="1:6">
      <c r="A296" s="530"/>
      <c r="B296" s="531"/>
      <c r="C296" s="323" t="s">
        <v>7190</v>
      </c>
      <c r="D296" s="323"/>
      <c r="E296" s="323" t="s">
        <v>2984</v>
      </c>
      <c r="F296" s="323" t="s">
        <v>7170</v>
      </c>
    </row>
    <row r="297" spans="1:6">
      <c r="A297" s="530"/>
      <c r="B297" s="531"/>
      <c r="C297" s="323" t="s">
        <v>7241</v>
      </c>
      <c r="D297" s="323"/>
      <c r="E297" s="323" t="s">
        <v>7242</v>
      </c>
      <c r="F297" s="323" t="s">
        <v>7173</v>
      </c>
    </row>
    <row r="298" spans="1:6">
      <c r="A298" s="530"/>
      <c r="B298" s="531"/>
      <c r="C298" s="323" t="s">
        <v>7243</v>
      </c>
      <c r="D298" s="323"/>
      <c r="E298" s="323" t="s">
        <v>7244</v>
      </c>
      <c r="F298" s="323" t="s">
        <v>7173</v>
      </c>
    </row>
    <row r="299" spans="1:6">
      <c r="A299" s="530"/>
      <c r="B299" s="531"/>
      <c r="C299" s="323" t="s">
        <v>7193</v>
      </c>
      <c r="D299" s="323"/>
      <c r="E299" s="323" t="s">
        <v>7194</v>
      </c>
      <c r="F299" s="323" t="s">
        <v>7170</v>
      </c>
    </row>
    <row r="300" spans="1:6">
      <c r="A300" s="530"/>
      <c r="B300" s="531"/>
      <c r="C300" s="323" t="s">
        <v>2830</v>
      </c>
      <c r="D300" s="323"/>
      <c r="E300" s="323" t="s">
        <v>7245</v>
      </c>
      <c r="F300" s="323" t="s">
        <v>7170</v>
      </c>
    </row>
    <row r="301" spans="1:6">
      <c r="A301" s="530"/>
      <c r="B301" s="531"/>
      <c r="C301" s="323" t="s">
        <v>7246</v>
      </c>
      <c r="D301" s="323"/>
      <c r="E301" s="323" t="s">
        <v>7247</v>
      </c>
      <c r="F301" s="323" t="s">
        <v>7170</v>
      </c>
    </row>
    <row r="302" spans="1:6">
      <c r="A302" s="530"/>
      <c r="B302" s="531"/>
      <c r="C302" s="323" t="s">
        <v>7248</v>
      </c>
      <c r="D302" s="323"/>
      <c r="E302" s="323" t="s">
        <v>7196</v>
      </c>
      <c r="F302" s="323" t="s">
        <v>7170</v>
      </c>
    </row>
    <row r="303" spans="1:6">
      <c r="A303" s="530"/>
      <c r="B303" s="531"/>
      <c r="C303" s="323" t="s">
        <v>7249</v>
      </c>
      <c r="D303" s="323"/>
      <c r="E303" s="323" t="s">
        <v>7250</v>
      </c>
      <c r="F303" s="323" t="s">
        <v>5160</v>
      </c>
    </row>
    <row r="304" spans="1:6">
      <c r="A304" s="530"/>
      <c r="B304" s="531"/>
      <c r="C304" s="323" t="s">
        <v>7251</v>
      </c>
      <c r="D304" s="323"/>
      <c r="E304" s="323" t="s">
        <v>7252</v>
      </c>
      <c r="F304" s="323" t="s">
        <v>5190</v>
      </c>
    </row>
    <row r="305" spans="1:6">
      <c r="A305" s="530"/>
      <c r="B305" s="531"/>
      <c r="C305" s="323" t="s">
        <v>7253</v>
      </c>
      <c r="D305" s="323"/>
      <c r="E305" s="323" t="s">
        <v>7254</v>
      </c>
      <c r="F305" s="323" t="s">
        <v>5190</v>
      </c>
    </row>
    <row r="306" spans="1:6">
      <c r="A306" s="530"/>
      <c r="B306" s="531"/>
      <c r="C306" s="323" t="s">
        <v>7255</v>
      </c>
      <c r="D306" s="323"/>
      <c r="E306" s="323" t="s">
        <v>7256</v>
      </c>
      <c r="F306" s="323" t="s">
        <v>7170</v>
      </c>
    </row>
    <row r="307" spans="1:6">
      <c r="A307" s="530"/>
      <c r="B307" s="531"/>
      <c r="C307" s="323" t="s">
        <v>7257</v>
      </c>
      <c r="D307" s="323"/>
      <c r="E307" s="323" t="s">
        <v>7258</v>
      </c>
      <c r="F307" s="323" t="s">
        <v>7170</v>
      </c>
    </row>
    <row r="308" spans="1:6">
      <c r="A308" s="530"/>
      <c r="B308" s="531"/>
      <c r="C308" s="323" t="s">
        <v>7259</v>
      </c>
      <c r="D308" s="323"/>
      <c r="E308" s="323" t="s">
        <v>7260</v>
      </c>
      <c r="F308" s="323" t="s">
        <v>7173</v>
      </c>
    </row>
    <row r="309" spans="1:6">
      <c r="A309" s="530"/>
      <c r="B309" s="531"/>
      <c r="C309" s="323" t="s">
        <v>7261</v>
      </c>
      <c r="D309" s="323"/>
      <c r="E309" s="323" t="s">
        <v>7262</v>
      </c>
      <c r="F309" s="323" t="s">
        <v>7173</v>
      </c>
    </row>
    <row r="310" spans="1:6">
      <c r="A310" s="532"/>
      <c r="B310" s="533"/>
      <c r="C310" s="323" t="s">
        <v>7263</v>
      </c>
      <c r="D310" s="323"/>
      <c r="E310" s="323" t="s">
        <v>2978</v>
      </c>
      <c r="F310" s="323" t="s">
        <v>7170</v>
      </c>
    </row>
    <row r="311" spans="1:6">
      <c r="A311" s="534" t="s">
        <v>2786</v>
      </c>
      <c r="B311" s="323">
        <v>1</v>
      </c>
      <c r="C311" s="323" t="s">
        <v>7264</v>
      </c>
      <c r="D311" s="323"/>
      <c r="E311" s="323" t="s">
        <v>2996</v>
      </c>
      <c r="F311" s="323" t="s">
        <v>7170</v>
      </c>
    </row>
    <row r="312" spans="1:6">
      <c r="A312" s="535"/>
      <c r="B312" s="323">
        <v>1</v>
      </c>
      <c r="C312" s="323" t="s">
        <v>3052</v>
      </c>
      <c r="D312" s="323"/>
      <c r="E312" s="323" t="s">
        <v>7169</v>
      </c>
      <c r="F312" s="323" t="s">
        <v>7170</v>
      </c>
    </row>
    <row r="313" spans="1:6">
      <c r="A313" s="535"/>
      <c r="B313" s="323">
        <v>1</v>
      </c>
      <c r="C313" s="323" t="s">
        <v>7265</v>
      </c>
      <c r="D313" s="323"/>
      <c r="E313" s="323" t="s">
        <v>7266</v>
      </c>
      <c r="F313" s="323" t="s">
        <v>5190</v>
      </c>
    </row>
    <row r="314" spans="1:6">
      <c r="A314" s="535"/>
      <c r="B314" s="323">
        <v>2</v>
      </c>
      <c r="C314" s="323" t="s">
        <v>7264</v>
      </c>
      <c r="D314" s="323"/>
      <c r="E314" s="323" t="s">
        <v>2996</v>
      </c>
      <c r="F314" s="323" t="s">
        <v>7170</v>
      </c>
    </row>
    <row r="315" spans="1:6">
      <c r="A315" s="535"/>
      <c r="B315" s="323">
        <v>3</v>
      </c>
      <c r="C315" s="323" t="s">
        <v>7264</v>
      </c>
      <c r="D315" s="323"/>
      <c r="E315" s="323" t="s">
        <v>2996</v>
      </c>
      <c r="F315" s="323" t="s">
        <v>7170</v>
      </c>
    </row>
    <row r="316" spans="1:6">
      <c r="A316" s="535"/>
      <c r="B316" s="323">
        <v>4</v>
      </c>
      <c r="C316" s="323" t="s">
        <v>7264</v>
      </c>
      <c r="D316" s="323"/>
      <c r="E316" s="323" t="s">
        <v>2996</v>
      </c>
      <c r="F316" s="323" t="s">
        <v>7170</v>
      </c>
    </row>
    <row r="317" spans="1:6">
      <c r="A317" s="535"/>
      <c r="B317" s="323">
        <v>5</v>
      </c>
      <c r="C317" s="323" t="s">
        <v>7264</v>
      </c>
      <c r="D317" s="323"/>
      <c r="E317" s="323" t="s">
        <v>2996</v>
      </c>
      <c r="F317" s="323" t="s">
        <v>7170</v>
      </c>
    </row>
    <row r="318" spans="1:6">
      <c r="A318" s="535"/>
      <c r="B318" s="323">
        <v>5</v>
      </c>
      <c r="C318" s="323" t="s">
        <v>7267</v>
      </c>
      <c r="D318" s="323"/>
      <c r="E318" s="323" t="s">
        <v>7186</v>
      </c>
      <c r="F318" s="323" t="s">
        <v>7173</v>
      </c>
    </row>
    <row r="319" spans="1:6">
      <c r="A319" s="535"/>
      <c r="B319" s="323">
        <v>6</v>
      </c>
      <c r="C319" s="323" t="s">
        <v>7264</v>
      </c>
      <c r="D319" s="323"/>
      <c r="E319" s="323" t="s">
        <v>2996</v>
      </c>
      <c r="F319" s="323" t="s">
        <v>7170</v>
      </c>
    </row>
    <row r="320" spans="1:6">
      <c r="A320" s="535"/>
      <c r="B320" s="323">
        <v>7</v>
      </c>
      <c r="C320" s="323" t="s">
        <v>7264</v>
      </c>
      <c r="D320" s="323"/>
      <c r="E320" s="323" t="s">
        <v>2996</v>
      </c>
      <c r="F320" s="323" t="s">
        <v>7170</v>
      </c>
    </row>
    <row r="321" spans="1:6">
      <c r="A321" s="535"/>
      <c r="B321" s="323">
        <v>8</v>
      </c>
      <c r="C321" s="323" t="s">
        <v>7264</v>
      </c>
      <c r="D321" s="323"/>
      <c r="E321" s="323" t="s">
        <v>2996</v>
      </c>
      <c r="F321" s="323" t="s">
        <v>7170</v>
      </c>
    </row>
    <row r="322" spans="1:6">
      <c r="A322" s="535"/>
      <c r="B322" s="323">
        <v>9</v>
      </c>
      <c r="C322" s="323" t="s">
        <v>7264</v>
      </c>
      <c r="D322" s="323"/>
      <c r="E322" s="323" t="s">
        <v>2996</v>
      </c>
      <c r="F322" s="323" t="s">
        <v>7170</v>
      </c>
    </row>
    <row r="323" spans="1:6">
      <c r="A323" s="535"/>
      <c r="B323" s="323">
        <v>10</v>
      </c>
      <c r="C323" s="323" t="s">
        <v>3044</v>
      </c>
      <c r="D323" s="323"/>
      <c r="E323" s="323" t="s">
        <v>7174</v>
      </c>
      <c r="F323" s="323" t="s">
        <v>5573</v>
      </c>
    </row>
    <row r="324" spans="1:6">
      <c r="A324" s="535"/>
      <c r="B324" s="323">
        <v>10</v>
      </c>
      <c r="C324" s="323" t="s">
        <v>7264</v>
      </c>
      <c r="D324" s="323"/>
      <c r="E324" s="323" t="s">
        <v>2996</v>
      </c>
      <c r="F324" s="323" t="s">
        <v>7170</v>
      </c>
    </row>
    <row r="325" spans="1:6">
      <c r="A325" s="535"/>
      <c r="B325" s="323">
        <v>11</v>
      </c>
      <c r="C325" s="323" t="s">
        <v>7264</v>
      </c>
      <c r="D325" s="323"/>
      <c r="E325" s="323" t="s">
        <v>2996</v>
      </c>
      <c r="F325" s="323" t="s">
        <v>7170</v>
      </c>
    </row>
    <row r="326" spans="1:6">
      <c r="A326" s="535"/>
      <c r="B326" s="323">
        <v>12</v>
      </c>
      <c r="C326" s="323" t="s">
        <v>7175</v>
      </c>
      <c r="D326" s="323"/>
      <c r="E326" s="323" t="s">
        <v>7176</v>
      </c>
      <c r="F326" s="323" t="s">
        <v>7170</v>
      </c>
    </row>
    <row r="327" spans="1:6">
      <c r="A327" s="535"/>
      <c r="B327" s="323">
        <v>12</v>
      </c>
      <c r="C327" s="323" t="s">
        <v>7264</v>
      </c>
      <c r="D327" s="323"/>
      <c r="E327" s="323" t="s">
        <v>2996</v>
      </c>
      <c r="F327" s="323" t="s">
        <v>7170</v>
      </c>
    </row>
    <row r="328" spans="1:6">
      <c r="A328" s="535"/>
      <c r="B328" s="323">
        <v>12</v>
      </c>
      <c r="C328" s="323" t="s">
        <v>3074</v>
      </c>
      <c r="D328" s="323"/>
      <c r="E328" s="323" t="s">
        <v>7180</v>
      </c>
      <c r="F328" s="323" t="s">
        <v>7170</v>
      </c>
    </row>
    <row r="329" spans="1:6">
      <c r="A329" s="535"/>
      <c r="B329" s="323">
        <v>13</v>
      </c>
      <c r="C329" s="323" t="s">
        <v>7177</v>
      </c>
      <c r="D329" s="323"/>
      <c r="E329" s="323" t="s">
        <v>7178</v>
      </c>
      <c r="F329" s="323" t="s">
        <v>5573</v>
      </c>
    </row>
    <row r="330" spans="1:6">
      <c r="A330" s="535"/>
      <c r="B330" s="323">
        <v>13</v>
      </c>
      <c r="C330" s="323" t="s">
        <v>7179</v>
      </c>
      <c r="D330" s="323"/>
      <c r="E330" s="323" t="s">
        <v>7169</v>
      </c>
      <c r="F330" s="323" t="s">
        <v>7170</v>
      </c>
    </row>
    <row r="331" spans="1:6">
      <c r="A331" s="535"/>
      <c r="B331" s="323">
        <v>20</v>
      </c>
      <c r="C331" s="323" t="s">
        <v>3044</v>
      </c>
      <c r="D331" s="323"/>
      <c r="E331" s="323" t="s">
        <v>7174</v>
      </c>
      <c r="F331" s="323" t="s">
        <v>5573</v>
      </c>
    </row>
    <row r="332" spans="1:6">
      <c r="A332" s="535"/>
      <c r="B332" s="323">
        <v>22</v>
      </c>
      <c r="C332" s="323" t="s">
        <v>7181</v>
      </c>
      <c r="D332" s="323"/>
      <c r="E332" s="323" t="s">
        <v>7169</v>
      </c>
      <c r="F332" s="323" t="s">
        <v>7170</v>
      </c>
    </row>
    <row r="333" spans="1:6">
      <c r="A333" s="536"/>
      <c r="B333" s="323">
        <v>30</v>
      </c>
      <c r="C333" s="323" t="s">
        <v>3044</v>
      </c>
      <c r="D333" s="323"/>
      <c r="E333" s="323" t="s">
        <v>7174</v>
      </c>
      <c r="F333" s="323" t="s">
        <v>5573</v>
      </c>
    </row>
    <row r="334" spans="1:6">
      <c r="A334" s="534" t="s">
        <v>2785</v>
      </c>
      <c r="B334" s="323">
        <v>1</v>
      </c>
      <c r="C334" s="323" t="s">
        <v>7268</v>
      </c>
      <c r="D334" s="323"/>
      <c r="E334" s="323" t="s">
        <v>7269</v>
      </c>
      <c r="F334" s="323" t="s">
        <v>5190</v>
      </c>
    </row>
    <row r="335" spans="1:6">
      <c r="A335" s="535"/>
      <c r="B335" s="323">
        <v>1</v>
      </c>
      <c r="C335" s="323" t="s">
        <v>3052</v>
      </c>
      <c r="D335" s="323"/>
      <c r="E335" s="323" t="s">
        <v>7169</v>
      </c>
      <c r="F335" s="323" t="s">
        <v>7170</v>
      </c>
    </row>
    <row r="336" spans="1:6">
      <c r="A336" s="535"/>
      <c r="B336" s="323">
        <v>10</v>
      </c>
      <c r="C336" s="323" t="s">
        <v>3044</v>
      </c>
      <c r="D336" s="323"/>
      <c r="E336" s="323" t="s">
        <v>7174</v>
      </c>
      <c r="F336" s="323" t="s">
        <v>5573</v>
      </c>
    </row>
    <row r="337" spans="1:6">
      <c r="A337" s="535"/>
      <c r="B337" s="323">
        <v>12</v>
      </c>
      <c r="C337" s="323" t="s">
        <v>7175</v>
      </c>
      <c r="D337" s="323"/>
      <c r="E337" s="323" t="s">
        <v>7176</v>
      </c>
      <c r="F337" s="323" t="s">
        <v>7170</v>
      </c>
    </row>
    <row r="338" spans="1:6">
      <c r="A338" s="535"/>
      <c r="B338" s="323">
        <v>13</v>
      </c>
      <c r="C338" s="323" t="s">
        <v>7177</v>
      </c>
      <c r="D338" s="323"/>
      <c r="E338" s="323" t="s">
        <v>7178</v>
      </c>
      <c r="F338" s="323" t="s">
        <v>5573</v>
      </c>
    </row>
    <row r="339" spans="1:6">
      <c r="A339" s="535"/>
      <c r="B339" s="323">
        <v>13</v>
      </c>
      <c r="C339" s="323" t="s">
        <v>7179</v>
      </c>
      <c r="D339" s="323"/>
      <c r="E339" s="323" t="s">
        <v>7169</v>
      </c>
      <c r="F339" s="323" t="s">
        <v>7170</v>
      </c>
    </row>
    <row r="340" spans="1:6">
      <c r="A340" s="535"/>
      <c r="B340" s="323">
        <v>20</v>
      </c>
      <c r="C340" s="323" t="s">
        <v>7270</v>
      </c>
      <c r="D340" s="323" t="s">
        <v>7271</v>
      </c>
      <c r="E340" s="323" t="s">
        <v>7272</v>
      </c>
      <c r="F340" s="323" t="s">
        <v>5190</v>
      </c>
    </row>
    <row r="341" spans="1:6">
      <c r="A341" s="535"/>
      <c r="B341" s="323">
        <v>20</v>
      </c>
      <c r="C341" s="323" t="s">
        <v>7193</v>
      </c>
      <c r="D341" s="323" t="s">
        <v>7271</v>
      </c>
      <c r="E341" s="323" t="s">
        <v>7194</v>
      </c>
      <c r="F341" s="323" t="s">
        <v>7170</v>
      </c>
    </row>
    <row r="342" spans="1:6">
      <c r="A342" s="535"/>
      <c r="B342" s="323">
        <v>20</v>
      </c>
      <c r="C342" s="323" t="s">
        <v>7216</v>
      </c>
      <c r="D342" s="323" t="s">
        <v>7271</v>
      </c>
      <c r="E342" s="323" t="s">
        <v>2978</v>
      </c>
      <c r="F342" s="323" t="s">
        <v>7170</v>
      </c>
    </row>
    <row r="343" spans="1:6">
      <c r="A343" s="535"/>
      <c r="B343" s="323">
        <v>20</v>
      </c>
      <c r="C343" s="323" t="s">
        <v>7216</v>
      </c>
      <c r="D343" s="323" t="s">
        <v>7271</v>
      </c>
      <c r="E343" s="323" t="s">
        <v>7217</v>
      </c>
      <c r="F343" s="323" t="s">
        <v>7170</v>
      </c>
    </row>
    <row r="344" spans="1:6">
      <c r="A344" s="535"/>
      <c r="B344" s="323">
        <v>20</v>
      </c>
      <c r="C344" s="323" t="s">
        <v>3044</v>
      </c>
      <c r="D344" s="323" t="s">
        <v>7271</v>
      </c>
      <c r="E344" s="323" t="s">
        <v>7174</v>
      </c>
      <c r="F344" s="323" t="s">
        <v>5573</v>
      </c>
    </row>
    <row r="345" spans="1:6">
      <c r="A345" s="535"/>
      <c r="B345" s="323">
        <v>20</v>
      </c>
      <c r="C345" s="323" t="s">
        <v>7218</v>
      </c>
      <c r="D345" s="323" t="s">
        <v>7271</v>
      </c>
      <c r="E345" s="323" t="s">
        <v>7219</v>
      </c>
      <c r="F345" s="323" t="s">
        <v>7170</v>
      </c>
    </row>
    <row r="346" spans="1:6">
      <c r="A346" s="535"/>
      <c r="B346" s="323">
        <v>20</v>
      </c>
      <c r="C346" s="323" t="s">
        <v>7220</v>
      </c>
      <c r="D346" s="323" t="s">
        <v>7271</v>
      </c>
      <c r="E346" s="323" t="s">
        <v>7221</v>
      </c>
      <c r="F346" s="323" t="s">
        <v>7170</v>
      </c>
    </row>
    <row r="347" spans="1:6">
      <c r="A347" s="535"/>
      <c r="B347" s="323">
        <v>20</v>
      </c>
      <c r="C347" s="323" t="s">
        <v>7223</v>
      </c>
      <c r="D347" s="323" t="s">
        <v>7271</v>
      </c>
      <c r="E347" s="323" t="s">
        <v>7176</v>
      </c>
      <c r="F347" s="323" t="s">
        <v>7170</v>
      </c>
    </row>
    <row r="348" spans="1:6">
      <c r="A348" s="535"/>
      <c r="B348" s="323">
        <v>20</v>
      </c>
      <c r="C348" s="323" t="s">
        <v>7230</v>
      </c>
      <c r="D348" s="323" t="s">
        <v>7271</v>
      </c>
      <c r="E348" s="323" t="s">
        <v>7231</v>
      </c>
      <c r="F348" s="323" t="s">
        <v>7184</v>
      </c>
    </row>
    <row r="349" spans="1:6">
      <c r="A349" s="535"/>
      <c r="B349" s="323">
        <v>20</v>
      </c>
      <c r="C349" s="323" t="s">
        <v>7233</v>
      </c>
      <c r="D349" s="323" t="s">
        <v>7271</v>
      </c>
      <c r="E349" s="323" t="s">
        <v>7234</v>
      </c>
      <c r="F349" s="323" t="s">
        <v>5573</v>
      </c>
    </row>
    <row r="350" spans="1:6">
      <c r="A350" s="535"/>
      <c r="B350" s="323">
        <v>21</v>
      </c>
      <c r="C350" s="323" t="s">
        <v>7273</v>
      </c>
      <c r="D350" s="323"/>
      <c r="E350" s="323" t="s">
        <v>7180</v>
      </c>
      <c r="F350" s="323" t="s">
        <v>7170</v>
      </c>
    </row>
    <row r="351" spans="1:6">
      <c r="A351" s="535"/>
      <c r="B351" s="323">
        <v>21</v>
      </c>
      <c r="C351" s="323" t="s">
        <v>7274</v>
      </c>
      <c r="D351" s="323"/>
      <c r="E351" s="323" t="s">
        <v>7214</v>
      </c>
      <c r="F351" s="323" t="s">
        <v>7170</v>
      </c>
    </row>
    <row r="352" spans="1:6">
      <c r="A352" s="535"/>
      <c r="B352" s="323">
        <v>22</v>
      </c>
      <c r="C352" s="323" t="s">
        <v>7181</v>
      </c>
      <c r="D352" s="323"/>
      <c r="E352" s="323" t="s">
        <v>7169</v>
      </c>
      <c r="F352" s="323" t="s">
        <v>7170</v>
      </c>
    </row>
    <row r="353" spans="1:6">
      <c r="A353" s="535"/>
      <c r="B353" s="323">
        <v>22</v>
      </c>
      <c r="C353" s="323" t="s">
        <v>7274</v>
      </c>
      <c r="D353" s="323"/>
      <c r="E353" s="323" t="s">
        <v>7214</v>
      </c>
      <c r="F353" s="323" t="s">
        <v>7170</v>
      </c>
    </row>
    <row r="354" spans="1:6">
      <c r="A354" s="535"/>
      <c r="B354" s="323">
        <v>23</v>
      </c>
      <c r="C354" s="323" t="s">
        <v>7274</v>
      </c>
      <c r="D354" s="323"/>
      <c r="E354" s="323" t="s">
        <v>7214</v>
      </c>
      <c r="F354" s="323" t="s">
        <v>7170</v>
      </c>
    </row>
    <row r="355" spans="1:6">
      <c r="A355" s="535"/>
      <c r="B355" s="323">
        <v>24</v>
      </c>
      <c r="C355" s="323" t="s">
        <v>7274</v>
      </c>
      <c r="D355" s="323"/>
      <c r="E355" s="323" t="s">
        <v>7214</v>
      </c>
      <c r="F355" s="323" t="s">
        <v>7170</v>
      </c>
    </row>
    <row r="356" spans="1:6">
      <c r="A356" s="535"/>
      <c r="B356" s="323">
        <v>25</v>
      </c>
      <c r="C356" s="323" t="s">
        <v>7274</v>
      </c>
      <c r="D356" s="323"/>
      <c r="E356" s="323" t="s">
        <v>7214</v>
      </c>
      <c r="F356" s="323" t="s">
        <v>7170</v>
      </c>
    </row>
    <row r="357" spans="1:6">
      <c r="A357" s="535"/>
      <c r="B357" s="323">
        <v>26</v>
      </c>
      <c r="C357" s="323" t="s">
        <v>7274</v>
      </c>
      <c r="D357" s="323"/>
      <c r="E357" s="323" t="s">
        <v>7214</v>
      </c>
      <c r="F357" s="323" t="s">
        <v>7170</v>
      </c>
    </row>
    <row r="358" spans="1:6">
      <c r="A358" s="535"/>
      <c r="B358" s="323">
        <v>27</v>
      </c>
      <c r="C358" s="323" t="s">
        <v>7274</v>
      </c>
      <c r="D358" s="323"/>
      <c r="E358" s="323" t="s">
        <v>7214</v>
      </c>
      <c r="F358" s="323" t="s">
        <v>7170</v>
      </c>
    </row>
    <row r="359" spans="1:6">
      <c r="A359" s="535"/>
      <c r="B359" s="323">
        <v>28</v>
      </c>
      <c r="C359" s="323" t="s">
        <v>7274</v>
      </c>
      <c r="D359" s="323"/>
      <c r="E359" s="323" t="s">
        <v>7214</v>
      </c>
      <c r="F359" s="323" t="s">
        <v>7170</v>
      </c>
    </row>
    <row r="360" spans="1:6">
      <c r="A360" s="535"/>
      <c r="B360" s="323">
        <v>29</v>
      </c>
      <c r="C360" s="323" t="s">
        <v>7274</v>
      </c>
      <c r="D360" s="323"/>
      <c r="E360" s="323" t="s">
        <v>7214</v>
      </c>
      <c r="F360" s="323" t="s">
        <v>7170</v>
      </c>
    </row>
    <row r="361" spans="1:6">
      <c r="A361" s="535"/>
      <c r="B361" s="323">
        <v>30</v>
      </c>
      <c r="C361" s="323" t="s">
        <v>3044</v>
      </c>
      <c r="D361" s="323"/>
      <c r="E361" s="323" t="s">
        <v>7174</v>
      </c>
      <c r="F361" s="323" t="s">
        <v>5573</v>
      </c>
    </row>
    <row r="362" spans="1:6">
      <c r="A362" s="536"/>
      <c r="B362" s="323">
        <v>30</v>
      </c>
      <c r="C362" s="323" t="s">
        <v>7274</v>
      </c>
      <c r="D362" s="323"/>
      <c r="E362" s="323"/>
      <c r="F362" s="323" t="s">
        <v>7170</v>
      </c>
    </row>
    <row r="363" spans="1:6">
      <c r="A363" s="534" t="s">
        <v>2781</v>
      </c>
      <c r="B363" s="323">
        <v>1</v>
      </c>
      <c r="C363" s="323" t="s">
        <v>3052</v>
      </c>
      <c r="D363" s="323"/>
      <c r="E363" s="323" t="s">
        <v>7169</v>
      </c>
      <c r="F363" s="323" t="s">
        <v>7170</v>
      </c>
    </row>
    <row r="364" spans="1:6">
      <c r="A364" s="535"/>
      <c r="B364" s="323">
        <v>3</v>
      </c>
      <c r="C364" s="323" t="s">
        <v>2979</v>
      </c>
      <c r="D364" s="323"/>
      <c r="E364" s="323" t="s">
        <v>7180</v>
      </c>
      <c r="F364" s="323" t="s">
        <v>7170</v>
      </c>
    </row>
    <row r="365" spans="1:6">
      <c r="A365" s="535"/>
      <c r="B365" s="323">
        <v>4</v>
      </c>
      <c r="C365" s="323" t="s">
        <v>2979</v>
      </c>
      <c r="D365" s="323"/>
      <c r="E365" s="323" t="s">
        <v>7180</v>
      </c>
      <c r="F365" s="323" t="s">
        <v>7170</v>
      </c>
    </row>
    <row r="366" spans="1:6">
      <c r="A366" s="535"/>
      <c r="B366" s="323">
        <v>5</v>
      </c>
      <c r="C366" s="323" t="s">
        <v>2979</v>
      </c>
      <c r="D366" s="323"/>
      <c r="E366" s="323" t="s">
        <v>7180</v>
      </c>
      <c r="F366" s="323" t="s">
        <v>7170</v>
      </c>
    </row>
    <row r="367" spans="1:6">
      <c r="A367" s="535"/>
      <c r="B367" s="323">
        <v>10</v>
      </c>
      <c r="C367" s="323" t="s">
        <v>3044</v>
      </c>
      <c r="D367" s="323"/>
      <c r="E367" s="323" t="s">
        <v>7174</v>
      </c>
      <c r="F367" s="323" t="s">
        <v>5573</v>
      </c>
    </row>
    <row r="368" spans="1:6">
      <c r="A368" s="535"/>
      <c r="B368" s="323">
        <v>12</v>
      </c>
      <c r="C368" s="323" t="s">
        <v>7175</v>
      </c>
      <c r="D368" s="323"/>
      <c r="E368" s="323" t="s">
        <v>7176</v>
      </c>
      <c r="F368" s="323" t="s">
        <v>7170</v>
      </c>
    </row>
    <row r="369" spans="1:6">
      <c r="A369" s="535"/>
      <c r="B369" s="323">
        <v>13</v>
      </c>
      <c r="C369" s="323" t="s">
        <v>7177</v>
      </c>
      <c r="D369" s="323"/>
      <c r="E369" s="323" t="s">
        <v>7178</v>
      </c>
      <c r="F369" s="323" t="s">
        <v>5573</v>
      </c>
    </row>
    <row r="370" spans="1:6">
      <c r="A370" s="535"/>
      <c r="B370" s="323">
        <v>13</v>
      </c>
      <c r="C370" s="323" t="s">
        <v>7179</v>
      </c>
      <c r="D370" s="323"/>
      <c r="E370" s="323" t="s">
        <v>7169</v>
      </c>
      <c r="F370" s="323" t="s">
        <v>7170</v>
      </c>
    </row>
    <row r="371" spans="1:6">
      <c r="A371" s="535"/>
      <c r="B371" s="323">
        <v>20</v>
      </c>
      <c r="C371" s="323" t="s">
        <v>3044</v>
      </c>
      <c r="D371" s="323"/>
      <c r="E371" s="323" t="s">
        <v>7174</v>
      </c>
      <c r="F371" s="323" t="s">
        <v>5573</v>
      </c>
    </row>
    <row r="372" spans="1:6">
      <c r="A372" s="535"/>
      <c r="B372" s="323">
        <v>22</v>
      </c>
      <c r="C372" s="323" t="s">
        <v>7181</v>
      </c>
      <c r="D372" s="323"/>
      <c r="E372" s="323" t="s">
        <v>7169</v>
      </c>
      <c r="F372" s="323" t="s">
        <v>7170</v>
      </c>
    </row>
    <row r="373" spans="1:6">
      <c r="A373" s="535"/>
      <c r="B373" s="323">
        <v>30</v>
      </c>
      <c r="C373" s="323" t="s">
        <v>7275</v>
      </c>
      <c r="D373" s="323"/>
      <c r="E373" s="323" t="s">
        <v>7269</v>
      </c>
      <c r="F373" s="323" t="s">
        <v>5190</v>
      </c>
    </row>
    <row r="374" spans="1:6">
      <c r="A374" s="535"/>
      <c r="B374" s="323">
        <v>30</v>
      </c>
      <c r="C374" s="323" t="s">
        <v>3044</v>
      </c>
      <c r="D374" s="323"/>
      <c r="E374" s="323" t="s">
        <v>7174</v>
      </c>
      <c r="F374" s="323" t="s">
        <v>5573</v>
      </c>
    </row>
    <row r="375" spans="1:6">
      <c r="A375" s="535"/>
      <c r="B375" s="323">
        <v>30</v>
      </c>
      <c r="C375" s="323" t="s">
        <v>7276</v>
      </c>
      <c r="D375" s="323" t="s">
        <v>7188</v>
      </c>
      <c r="E375" s="323" t="s">
        <v>7256</v>
      </c>
      <c r="F375" s="323" t="s">
        <v>7170</v>
      </c>
    </row>
    <row r="376" spans="1:6">
      <c r="A376" s="535"/>
      <c r="B376" s="323">
        <v>30</v>
      </c>
      <c r="C376" s="323" t="s">
        <v>7193</v>
      </c>
      <c r="D376" s="323" t="s">
        <v>7188</v>
      </c>
      <c r="E376" s="323" t="s">
        <v>7194</v>
      </c>
      <c r="F376" s="323" t="s">
        <v>7170</v>
      </c>
    </row>
    <row r="377" spans="1:6">
      <c r="A377" s="536"/>
      <c r="B377" s="323">
        <v>30</v>
      </c>
      <c r="C377" s="323" t="s">
        <v>7277</v>
      </c>
      <c r="D377" s="323" t="s">
        <v>7188</v>
      </c>
      <c r="E377" s="323" t="s">
        <v>7278</v>
      </c>
      <c r="F377" s="323" t="s">
        <v>7170</v>
      </c>
    </row>
    <row r="378" spans="1:6">
      <c r="A378" s="528" t="s">
        <v>2824</v>
      </c>
      <c r="B378" s="529"/>
      <c r="C378" s="323" t="s">
        <v>7279</v>
      </c>
      <c r="D378" s="323"/>
      <c r="E378" s="323" t="s">
        <v>7262</v>
      </c>
      <c r="F378" s="323" t="s">
        <v>7173</v>
      </c>
    </row>
    <row r="379" spans="1:6">
      <c r="A379" s="530"/>
      <c r="B379" s="531"/>
      <c r="C379" s="323" t="s">
        <v>7190</v>
      </c>
      <c r="D379" s="323"/>
      <c r="E379" s="323" t="s">
        <v>2984</v>
      </c>
      <c r="F379" s="323" t="s">
        <v>7170</v>
      </c>
    </row>
    <row r="380" spans="1:6">
      <c r="A380" s="530"/>
      <c r="B380" s="531"/>
      <c r="C380" s="323" t="s">
        <v>7193</v>
      </c>
      <c r="D380" s="323"/>
      <c r="E380" s="323" t="s">
        <v>7194</v>
      </c>
      <c r="F380" s="323" t="s">
        <v>7170</v>
      </c>
    </row>
    <row r="381" spans="1:6">
      <c r="A381" s="530"/>
      <c r="B381" s="531"/>
      <c r="C381" s="323" t="s">
        <v>7280</v>
      </c>
      <c r="D381" s="323"/>
      <c r="E381" s="323" t="s">
        <v>7240</v>
      </c>
      <c r="F381" s="323" t="s">
        <v>7170</v>
      </c>
    </row>
    <row r="382" spans="1:6">
      <c r="A382" s="530"/>
      <c r="B382" s="531"/>
      <c r="C382" s="323" t="s">
        <v>7281</v>
      </c>
      <c r="D382" s="323"/>
      <c r="E382" s="323" t="s">
        <v>7282</v>
      </c>
      <c r="F382" s="323" t="s">
        <v>5573</v>
      </c>
    </row>
    <row r="383" spans="1:6">
      <c r="A383" s="530"/>
      <c r="B383" s="531"/>
      <c r="C383" s="323" t="s">
        <v>7195</v>
      </c>
      <c r="D383" s="323"/>
      <c r="E383" s="323" t="s">
        <v>7196</v>
      </c>
      <c r="F383" s="323" t="s">
        <v>7170</v>
      </c>
    </row>
    <row r="384" spans="1:6">
      <c r="A384" s="530"/>
      <c r="B384" s="531"/>
      <c r="C384" s="323" t="s">
        <v>2824</v>
      </c>
      <c r="D384" s="323"/>
      <c r="E384" s="323" t="s">
        <v>7283</v>
      </c>
      <c r="F384" s="323" t="s">
        <v>7170</v>
      </c>
    </row>
    <row r="385" spans="1:6">
      <c r="A385" s="530"/>
      <c r="B385" s="531"/>
      <c r="C385" s="323" t="s">
        <v>2824</v>
      </c>
      <c r="D385" s="323"/>
      <c r="E385" s="323" t="s">
        <v>7284</v>
      </c>
      <c r="F385" s="323" t="s">
        <v>7170</v>
      </c>
    </row>
    <row r="386" spans="1:6">
      <c r="A386" s="530"/>
      <c r="B386" s="531"/>
      <c r="C386" s="323" t="s">
        <v>2824</v>
      </c>
      <c r="D386" s="323"/>
      <c r="E386" s="323" t="s">
        <v>7285</v>
      </c>
      <c r="F386" s="323" t="s">
        <v>7170</v>
      </c>
    </row>
    <row r="387" spans="1:6">
      <c r="A387" s="530"/>
      <c r="B387" s="531"/>
      <c r="C387" s="323" t="s">
        <v>7286</v>
      </c>
      <c r="D387" s="323"/>
      <c r="E387" s="323" t="s">
        <v>7287</v>
      </c>
      <c r="F387" s="323" t="s">
        <v>5190</v>
      </c>
    </row>
    <row r="388" spans="1:6">
      <c r="A388" s="530"/>
      <c r="B388" s="531"/>
      <c r="C388" s="323" t="s">
        <v>7224</v>
      </c>
      <c r="D388" s="323"/>
      <c r="E388" s="323" t="s">
        <v>7225</v>
      </c>
      <c r="F388" s="323" t="s">
        <v>7170</v>
      </c>
    </row>
    <row r="389" spans="1:6">
      <c r="A389" s="530"/>
      <c r="B389" s="531"/>
      <c r="C389" s="323" t="s">
        <v>7263</v>
      </c>
      <c r="D389" s="323"/>
      <c r="E389" s="323" t="s">
        <v>2978</v>
      </c>
      <c r="F389" s="323" t="s">
        <v>7170</v>
      </c>
    </row>
    <row r="390" spans="1:6">
      <c r="A390" s="530"/>
      <c r="B390" s="531"/>
      <c r="C390" s="323" t="s">
        <v>7288</v>
      </c>
      <c r="D390" s="323" t="s">
        <v>7188</v>
      </c>
      <c r="E390" s="323" t="s">
        <v>7189</v>
      </c>
      <c r="F390" s="323" t="s">
        <v>5160</v>
      </c>
    </row>
    <row r="391" spans="1:6">
      <c r="A391" s="530"/>
      <c r="B391" s="531"/>
      <c r="C391" s="323" t="s">
        <v>7241</v>
      </c>
      <c r="D391" s="323" t="s">
        <v>7188</v>
      </c>
      <c r="E391" s="323" t="s">
        <v>7242</v>
      </c>
      <c r="F391" s="323" t="s">
        <v>7173</v>
      </c>
    </row>
    <row r="392" spans="1:6">
      <c r="A392" s="530"/>
      <c r="B392" s="531"/>
      <c r="C392" s="323" t="s">
        <v>7289</v>
      </c>
      <c r="D392" s="323" t="s">
        <v>7188</v>
      </c>
      <c r="E392" s="323" t="s">
        <v>7192</v>
      </c>
      <c r="F392" s="323" t="s">
        <v>7173</v>
      </c>
    </row>
    <row r="393" spans="1:6">
      <c r="A393" s="530"/>
      <c r="B393" s="531"/>
      <c r="C393" s="323" t="s">
        <v>7257</v>
      </c>
      <c r="D393" s="323" t="s">
        <v>7188</v>
      </c>
      <c r="E393" s="323" t="s">
        <v>7290</v>
      </c>
      <c r="F393" s="323" t="s">
        <v>7170</v>
      </c>
    </row>
    <row r="394" spans="1:6">
      <c r="A394" s="532"/>
      <c r="B394" s="533"/>
      <c r="C394" s="323" t="s">
        <v>7291</v>
      </c>
      <c r="D394" s="323" t="s">
        <v>7292</v>
      </c>
      <c r="E394" s="323" t="s">
        <v>7203</v>
      </c>
      <c r="F394" s="323" t="s">
        <v>5573</v>
      </c>
    </row>
    <row r="395" spans="1:6">
      <c r="A395" s="528" t="s">
        <v>2973</v>
      </c>
      <c r="B395" s="529"/>
      <c r="C395" s="323" t="s">
        <v>7190</v>
      </c>
      <c r="D395" s="323"/>
      <c r="E395" s="323" t="s">
        <v>2984</v>
      </c>
      <c r="F395" s="323" t="s">
        <v>7170</v>
      </c>
    </row>
    <row r="396" spans="1:6">
      <c r="A396" s="530"/>
      <c r="B396" s="531"/>
      <c r="C396" s="323" t="s">
        <v>7293</v>
      </c>
      <c r="D396" s="323"/>
      <c r="E396" s="323" t="s">
        <v>7294</v>
      </c>
      <c r="F396" s="323" t="s">
        <v>7170</v>
      </c>
    </row>
    <row r="397" spans="1:6">
      <c r="A397" s="530"/>
      <c r="B397" s="531"/>
      <c r="C397" s="323" t="s">
        <v>7295</v>
      </c>
      <c r="D397" s="323"/>
      <c r="E397" s="323" t="s">
        <v>7296</v>
      </c>
      <c r="F397" s="323" t="s">
        <v>7170</v>
      </c>
    </row>
    <row r="398" spans="1:6">
      <c r="A398" s="530"/>
      <c r="B398" s="531"/>
      <c r="C398" s="323" t="s">
        <v>7297</v>
      </c>
      <c r="D398" s="323"/>
      <c r="E398" s="323" t="s">
        <v>7298</v>
      </c>
      <c r="F398" s="323" t="s">
        <v>7170</v>
      </c>
    </row>
    <row r="399" spans="1:6">
      <c r="A399" s="530"/>
      <c r="B399" s="531"/>
      <c r="C399" s="323" t="s">
        <v>7193</v>
      </c>
      <c r="D399" s="323"/>
      <c r="E399" s="323" t="s">
        <v>7194</v>
      </c>
      <c r="F399" s="323" t="s">
        <v>7170</v>
      </c>
    </row>
    <row r="400" spans="1:6">
      <c r="A400" s="530"/>
      <c r="B400" s="531"/>
      <c r="C400" s="323" t="s">
        <v>7299</v>
      </c>
      <c r="D400" s="323"/>
      <c r="E400" s="323" t="s">
        <v>7300</v>
      </c>
      <c r="F400" s="323" t="s">
        <v>7173</v>
      </c>
    </row>
    <row r="401" spans="1:6">
      <c r="A401" s="530"/>
      <c r="B401" s="531"/>
      <c r="C401" s="323" t="s">
        <v>7195</v>
      </c>
      <c r="D401" s="323"/>
      <c r="E401" s="323" t="s">
        <v>7196</v>
      </c>
      <c r="F401" s="323" t="s">
        <v>7170</v>
      </c>
    </row>
    <row r="402" spans="1:6">
      <c r="A402" s="530"/>
      <c r="B402" s="531"/>
      <c r="C402" s="323" t="s">
        <v>7301</v>
      </c>
      <c r="D402" s="323"/>
      <c r="E402" s="323" t="s">
        <v>2968</v>
      </c>
      <c r="F402" s="323" t="s">
        <v>7170</v>
      </c>
    </row>
    <row r="403" spans="1:6">
      <c r="A403" s="530"/>
      <c r="B403" s="531"/>
      <c r="C403" s="323" t="s">
        <v>2973</v>
      </c>
      <c r="D403" s="323"/>
      <c r="E403" s="323" t="s">
        <v>7285</v>
      </c>
      <c r="F403" s="323" t="s">
        <v>7170</v>
      </c>
    </row>
    <row r="404" spans="1:6">
      <c r="A404" s="530"/>
      <c r="B404" s="531"/>
      <c r="C404" s="323" t="s">
        <v>2973</v>
      </c>
      <c r="D404" s="323"/>
      <c r="E404" s="323" t="s">
        <v>7284</v>
      </c>
      <c r="F404" s="323" t="s">
        <v>7170</v>
      </c>
    </row>
    <row r="405" spans="1:6">
      <c r="A405" s="530"/>
      <c r="B405" s="531"/>
      <c r="C405" s="323" t="s">
        <v>7263</v>
      </c>
      <c r="D405" s="323"/>
      <c r="E405" s="323" t="s">
        <v>2978</v>
      </c>
      <c r="F405" s="323" t="s">
        <v>7170</v>
      </c>
    </row>
    <row r="406" spans="1:6">
      <c r="A406" s="530"/>
      <c r="B406" s="531"/>
      <c r="C406" s="323" t="s">
        <v>7302</v>
      </c>
      <c r="D406" s="323" t="s">
        <v>7303</v>
      </c>
      <c r="E406" s="323" t="s">
        <v>7304</v>
      </c>
      <c r="F406" s="323" t="s">
        <v>5285</v>
      </c>
    </row>
    <row r="407" spans="1:6">
      <c r="A407" s="530"/>
      <c r="B407" s="531"/>
      <c r="C407" s="323" t="s">
        <v>7302</v>
      </c>
      <c r="D407" s="323" t="s">
        <v>7303</v>
      </c>
      <c r="E407" s="323" t="s">
        <v>7305</v>
      </c>
      <c r="F407" s="323" t="s">
        <v>5285</v>
      </c>
    </row>
    <row r="408" spans="1:6">
      <c r="A408" s="532"/>
      <c r="B408" s="533"/>
      <c r="C408" s="323" t="s">
        <v>7306</v>
      </c>
      <c r="D408" s="323" t="s">
        <v>7303</v>
      </c>
      <c r="E408" s="323" t="s">
        <v>7307</v>
      </c>
      <c r="F408" s="323" t="s">
        <v>5285</v>
      </c>
    </row>
    <row r="409" spans="1:6">
      <c r="A409" s="534" t="s">
        <v>2855</v>
      </c>
      <c r="B409" s="323">
        <v>1</v>
      </c>
      <c r="C409" s="323" t="s">
        <v>3052</v>
      </c>
      <c r="D409" s="323"/>
      <c r="E409" s="323" t="s">
        <v>7169</v>
      </c>
      <c r="F409" s="323" t="s">
        <v>7170</v>
      </c>
    </row>
    <row r="410" spans="1:6">
      <c r="A410" s="535"/>
      <c r="B410" s="323">
        <v>1</v>
      </c>
      <c r="C410" s="323" t="s">
        <v>7299</v>
      </c>
      <c r="D410" s="323" t="s">
        <v>7308</v>
      </c>
      <c r="E410" s="323" t="s">
        <v>7300</v>
      </c>
      <c r="F410" s="323" t="s">
        <v>7173</v>
      </c>
    </row>
    <row r="411" spans="1:6">
      <c r="A411" s="535"/>
      <c r="B411" s="323">
        <v>2</v>
      </c>
      <c r="C411" s="323" t="s">
        <v>7299</v>
      </c>
      <c r="D411" s="323" t="s">
        <v>7308</v>
      </c>
      <c r="E411" s="323" t="s">
        <v>7300</v>
      </c>
      <c r="F411" s="323" t="s">
        <v>7173</v>
      </c>
    </row>
    <row r="412" spans="1:6">
      <c r="A412" s="535"/>
      <c r="B412" s="323">
        <v>3</v>
      </c>
      <c r="C412" s="323" t="s">
        <v>7299</v>
      </c>
      <c r="D412" s="323" t="s">
        <v>7308</v>
      </c>
      <c r="E412" s="323" t="s">
        <v>7300</v>
      </c>
      <c r="F412" s="323" t="s">
        <v>7173</v>
      </c>
    </row>
    <row r="413" spans="1:6">
      <c r="A413" s="535"/>
      <c r="B413" s="323">
        <v>4</v>
      </c>
      <c r="C413" s="323" t="s">
        <v>7299</v>
      </c>
      <c r="D413" s="323" t="s">
        <v>7308</v>
      </c>
      <c r="E413" s="323" t="s">
        <v>7300</v>
      </c>
      <c r="F413" s="323" t="s">
        <v>7173</v>
      </c>
    </row>
    <row r="414" spans="1:6">
      <c r="A414" s="535"/>
      <c r="B414" s="323">
        <v>5</v>
      </c>
      <c r="C414" s="323" t="s">
        <v>7299</v>
      </c>
      <c r="D414" s="323" t="s">
        <v>7308</v>
      </c>
      <c r="E414" s="323" t="s">
        <v>7300</v>
      </c>
      <c r="F414" s="323" t="s">
        <v>7173</v>
      </c>
    </row>
    <row r="415" spans="1:6">
      <c r="A415" s="535"/>
      <c r="B415" s="323">
        <v>6</v>
      </c>
      <c r="C415" s="323" t="s">
        <v>7299</v>
      </c>
      <c r="D415" s="323" t="s">
        <v>7308</v>
      </c>
      <c r="E415" s="323" t="s">
        <v>7300</v>
      </c>
      <c r="F415" s="323" t="s">
        <v>7173</v>
      </c>
    </row>
    <row r="416" spans="1:6">
      <c r="A416" s="535"/>
      <c r="B416" s="323">
        <v>7</v>
      </c>
      <c r="C416" s="323" t="s">
        <v>7299</v>
      </c>
      <c r="D416" s="323" t="s">
        <v>7308</v>
      </c>
      <c r="E416" s="323" t="s">
        <v>7300</v>
      </c>
      <c r="F416" s="323" t="s">
        <v>7173</v>
      </c>
    </row>
    <row r="417" spans="1:6">
      <c r="A417" s="535"/>
      <c r="B417" s="323">
        <v>8</v>
      </c>
      <c r="C417" s="323" t="s">
        <v>7299</v>
      </c>
      <c r="D417" s="323" t="s">
        <v>7308</v>
      </c>
      <c r="E417" s="323" t="s">
        <v>7300</v>
      </c>
      <c r="F417" s="323" t="s">
        <v>7173</v>
      </c>
    </row>
    <row r="418" spans="1:6">
      <c r="A418" s="535"/>
      <c r="B418" s="323">
        <v>9</v>
      </c>
      <c r="C418" s="323" t="s">
        <v>7299</v>
      </c>
      <c r="D418" s="323" t="s">
        <v>7308</v>
      </c>
      <c r="E418" s="323" t="s">
        <v>7300</v>
      </c>
      <c r="F418" s="323" t="s">
        <v>7173</v>
      </c>
    </row>
    <row r="419" spans="1:6">
      <c r="A419" s="535"/>
      <c r="B419" s="323">
        <v>10</v>
      </c>
      <c r="C419" s="323" t="s">
        <v>3044</v>
      </c>
      <c r="D419" s="323"/>
      <c r="E419" s="323" t="s">
        <v>7174</v>
      </c>
      <c r="F419" s="323" t="s">
        <v>5573</v>
      </c>
    </row>
    <row r="420" spans="1:6">
      <c r="A420" s="535"/>
      <c r="B420" s="323">
        <v>12</v>
      </c>
      <c r="C420" s="323" t="s">
        <v>7175</v>
      </c>
      <c r="D420" s="323"/>
      <c r="E420" s="323" t="s">
        <v>7176</v>
      </c>
      <c r="F420" s="323" t="s">
        <v>7170</v>
      </c>
    </row>
    <row r="421" spans="1:6">
      <c r="A421" s="535"/>
      <c r="B421" s="323">
        <v>13</v>
      </c>
      <c r="C421" s="323" t="s">
        <v>2969</v>
      </c>
      <c r="D421" s="323"/>
      <c r="E421" s="323" t="s">
        <v>2968</v>
      </c>
      <c r="F421" s="323" t="s">
        <v>7170</v>
      </c>
    </row>
    <row r="422" spans="1:6">
      <c r="A422" s="535"/>
      <c r="B422" s="323">
        <v>13</v>
      </c>
      <c r="C422" s="323" t="s">
        <v>7177</v>
      </c>
      <c r="D422" s="323"/>
      <c r="E422" s="323" t="s">
        <v>7178</v>
      </c>
      <c r="F422" s="323" t="s">
        <v>5573</v>
      </c>
    </row>
    <row r="423" spans="1:6">
      <c r="A423" s="535"/>
      <c r="B423" s="323">
        <v>13</v>
      </c>
      <c r="C423" s="323" t="s">
        <v>7179</v>
      </c>
      <c r="D423" s="323"/>
      <c r="E423" s="323" t="s">
        <v>7169</v>
      </c>
      <c r="F423" s="323" t="s">
        <v>7170</v>
      </c>
    </row>
    <row r="424" spans="1:6">
      <c r="A424" s="535"/>
      <c r="B424" s="323">
        <v>17</v>
      </c>
      <c r="C424" s="323" t="s">
        <v>3064</v>
      </c>
      <c r="D424" s="323"/>
      <c r="E424" s="323" t="s">
        <v>7180</v>
      </c>
      <c r="F424" s="323" t="s">
        <v>7170</v>
      </c>
    </row>
    <row r="425" spans="1:6">
      <c r="A425" s="535"/>
      <c r="B425" s="323">
        <v>20</v>
      </c>
      <c r="C425" s="323" t="s">
        <v>3044</v>
      </c>
      <c r="D425" s="323"/>
      <c r="E425" s="323" t="s">
        <v>7174</v>
      </c>
      <c r="F425" s="323" t="s">
        <v>5573</v>
      </c>
    </row>
    <row r="426" spans="1:6">
      <c r="A426" s="535"/>
      <c r="B426" s="323">
        <v>22</v>
      </c>
      <c r="C426" s="323" t="s">
        <v>7181</v>
      </c>
      <c r="D426" s="323"/>
      <c r="E426" s="323" t="s">
        <v>7169</v>
      </c>
      <c r="F426" s="323" t="s">
        <v>7170</v>
      </c>
    </row>
    <row r="427" spans="1:6">
      <c r="A427" s="536"/>
      <c r="B427" s="323">
        <v>30</v>
      </c>
      <c r="C427" s="323" t="s">
        <v>3044</v>
      </c>
      <c r="D427" s="323"/>
      <c r="E427" s="323" t="s">
        <v>7174</v>
      </c>
      <c r="F427" s="323" t="s">
        <v>5573</v>
      </c>
    </row>
    <row r="428" spans="1:6">
      <c r="A428" s="534" t="s">
        <v>2779</v>
      </c>
      <c r="B428" s="323">
        <v>1</v>
      </c>
      <c r="C428" s="323" t="s">
        <v>3052</v>
      </c>
      <c r="D428" s="323"/>
      <c r="E428" s="323" t="s">
        <v>7169</v>
      </c>
      <c r="F428" s="323" t="s">
        <v>7170</v>
      </c>
    </row>
    <row r="429" spans="1:6">
      <c r="A429" s="535"/>
      <c r="B429" s="323">
        <v>7</v>
      </c>
      <c r="C429" s="323" t="s">
        <v>3062</v>
      </c>
      <c r="D429" s="323"/>
      <c r="E429" s="323" t="s">
        <v>7180</v>
      </c>
      <c r="F429" s="323" t="s">
        <v>7170</v>
      </c>
    </row>
    <row r="430" spans="1:6">
      <c r="A430" s="535"/>
      <c r="B430" s="323">
        <v>10</v>
      </c>
      <c r="C430" s="323" t="s">
        <v>3044</v>
      </c>
      <c r="D430" s="323"/>
      <c r="E430" s="323" t="s">
        <v>7174</v>
      </c>
      <c r="F430" s="323" t="s">
        <v>5573</v>
      </c>
    </row>
    <row r="431" spans="1:6">
      <c r="A431" s="535"/>
      <c r="B431" s="323">
        <v>11</v>
      </c>
      <c r="C431" s="323" t="s">
        <v>7309</v>
      </c>
      <c r="D431" s="323"/>
      <c r="E431" s="323" t="s">
        <v>7310</v>
      </c>
      <c r="F431" s="323" t="s">
        <v>7170</v>
      </c>
    </row>
    <row r="432" spans="1:6">
      <c r="A432" s="535"/>
      <c r="B432" s="323">
        <v>12</v>
      </c>
      <c r="C432" s="323" t="s">
        <v>7175</v>
      </c>
      <c r="D432" s="323"/>
      <c r="E432" s="323" t="s">
        <v>7176</v>
      </c>
      <c r="F432" s="323" t="s">
        <v>7170</v>
      </c>
    </row>
    <row r="433" spans="1:6">
      <c r="A433" s="535"/>
      <c r="B433" s="323">
        <v>13</v>
      </c>
      <c r="C433" s="323" t="s">
        <v>7177</v>
      </c>
      <c r="D433" s="323"/>
      <c r="E433" s="323" t="s">
        <v>7178</v>
      </c>
      <c r="F433" s="323" t="s">
        <v>5573</v>
      </c>
    </row>
    <row r="434" spans="1:6">
      <c r="A434" s="535"/>
      <c r="B434" s="323">
        <v>13</v>
      </c>
      <c r="C434" s="323" t="s">
        <v>7179</v>
      </c>
      <c r="D434" s="323"/>
      <c r="E434" s="323" t="s">
        <v>7169</v>
      </c>
      <c r="F434" s="323" t="s">
        <v>7170</v>
      </c>
    </row>
    <row r="435" spans="1:6">
      <c r="A435" s="535"/>
      <c r="B435" s="323">
        <v>20</v>
      </c>
      <c r="C435" s="323" t="s">
        <v>3044</v>
      </c>
      <c r="D435" s="323"/>
      <c r="E435" s="323" t="s">
        <v>7174</v>
      </c>
      <c r="F435" s="323" t="s">
        <v>5573</v>
      </c>
    </row>
    <row r="436" spans="1:6">
      <c r="A436" s="535"/>
      <c r="B436" s="323">
        <v>21</v>
      </c>
      <c r="C436" s="323" t="s">
        <v>7193</v>
      </c>
      <c r="D436" s="323" t="s">
        <v>7311</v>
      </c>
      <c r="E436" s="323" t="s">
        <v>7194</v>
      </c>
      <c r="F436" s="323" t="s">
        <v>7170</v>
      </c>
    </row>
    <row r="437" spans="1:6">
      <c r="A437" s="535"/>
      <c r="B437" s="323">
        <v>21</v>
      </c>
      <c r="C437" s="323" t="s">
        <v>7216</v>
      </c>
      <c r="D437" s="323" t="s">
        <v>7311</v>
      </c>
      <c r="E437" s="323" t="s">
        <v>2978</v>
      </c>
      <c r="F437" s="323" t="s">
        <v>7170</v>
      </c>
    </row>
    <row r="438" spans="1:6">
      <c r="A438" s="535"/>
      <c r="B438" s="323">
        <v>21</v>
      </c>
      <c r="C438" s="323" t="s">
        <v>7216</v>
      </c>
      <c r="D438" s="323" t="s">
        <v>7311</v>
      </c>
      <c r="E438" s="323" t="s">
        <v>7217</v>
      </c>
      <c r="F438" s="323" t="s">
        <v>7170</v>
      </c>
    </row>
    <row r="439" spans="1:6">
      <c r="A439" s="535"/>
      <c r="B439" s="323">
        <v>21</v>
      </c>
      <c r="C439" s="323" t="s">
        <v>7218</v>
      </c>
      <c r="D439" s="323" t="s">
        <v>7311</v>
      </c>
      <c r="E439" s="323" t="s">
        <v>7219</v>
      </c>
      <c r="F439" s="323" t="s">
        <v>7170</v>
      </c>
    </row>
    <row r="440" spans="1:6">
      <c r="A440" s="535"/>
      <c r="B440" s="323">
        <v>21</v>
      </c>
      <c r="C440" s="323" t="s">
        <v>7223</v>
      </c>
      <c r="D440" s="323" t="s">
        <v>7311</v>
      </c>
      <c r="E440" s="323" t="s">
        <v>7176</v>
      </c>
      <c r="F440" s="323" t="s">
        <v>7170</v>
      </c>
    </row>
    <row r="441" spans="1:6">
      <c r="A441" s="535"/>
      <c r="B441" s="323">
        <v>21</v>
      </c>
      <c r="C441" s="323" t="s">
        <v>7312</v>
      </c>
      <c r="D441" s="323" t="s">
        <v>7311</v>
      </c>
      <c r="E441" s="323" t="s">
        <v>7221</v>
      </c>
      <c r="F441" s="323" t="s">
        <v>7170</v>
      </c>
    </row>
    <row r="442" spans="1:6">
      <c r="A442" s="535"/>
      <c r="B442" s="323">
        <v>21</v>
      </c>
      <c r="C442" s="323" t="s">
        <v>7224</v>
      </c>
      <c r="D442" s="323" t="s">
        <v>7311</v>
      </c>
      <c r="E442" s="323" t="s">
        <v>7225</v>
      </c>
      <c r="F442" s="323" t="s">
        <v>7170</v>
      </c>
    </row>
    <row r="443" spans="1:6">
      <c r="A443" s="535"/>
      <c r="B443" s="323">
        <v>21</v>
      </c>
      <c r="C443" s="323" t="s">
        <v>7228</v>
      </c>
      <c r="D443" s="323" t="s">
        <v>7311</v>
      </c>
      <c r="E443" s="323" t="s">
        <v>7229</v>
      </c>
      <c r="F443" s="323" t="s">
        <v>5285</v>
      </c>
    </row>
    <row r="444" spans="1:6">
      <c r="A444" s="535"/>
      <c r="B444" s="323">
        <v>21</v>
      </c>
      <c r="C444" s="323" t="s">
        <v>7230</v>
      </c>
      <c r="D444" s="323" t="s">
        <v>7311</v>
      </c>
      <c r="E444" s="323" t="s">
        <v>7231</v>
      </c>
      <c r="F444" s="323" t="s">
        <v>7184</v>
      </c>
    </row>
    <row r="445" spans="1:6">
      <c r="A445" s="535"/>
      <c r="B445" s="323">
        <v>21</v>
      </c>
      <c r="C445" s="323" t="s">
        <v>7313</v>
      </c>
      <c r="D445" s="323" t="s">
        <v>7311</v>
      </c>
      <c r="E445" s="323" t="s">
        <v>7227</v>
      </c>
      <c r="F445" s="323" t="s">
        <v>5285</v>
      </c>
    </row>
    <row r="446" spans="1:6">
      <c r="A446" s="535"/>
      <c r="B446" s="323">
        <v>21</v>
      </c>
      <c r="C446" s="323" t="s">
        <v>7233</v>
      </c>
      <c r="D446" s="323" t="s">
        <v>7311</v>
      </c>
      <c r="E446" s="323" t="s">
        <v>7234</v>
      </c>
      <c r="F446" s="323" t="s">
        <v>5573</v>
      </c>
    </row>
    <row r="447" spans="1:6">
      <c r="A447" s="535"/>
      <c r="B447" s="323">
        <v>22</v>
      </c>
      <c r="C447" s="323" t="s">
        <v>7181</v>
      </c>
      <c r="D447" s="323"/>
      <c r="E447" s="323" t="s">
        <v>7169</v>
      </c>
      <c r="F447" s="323" t="s">
        <v>7170</v>
      </c>
    </row>
    <row r="448" spans="1:6">
      <c r="A448" s="536"/>
      <c r="B448" s="323">
        <v>30</v>
      </c>
      <c r="C448" s="323" t="s">
        <v>3044</v>
      </c>
      <c r="D448" s="323"/>
      <c r="E448" s="323" t="s">
        <v>7174</v>
      </c>
      <c r="F448" s="323" t="s">
        <v>5573</v>
      </c>
    </row>
    <row r="449" spans="1:6">
      <c r="A449" s="528" t="s">
        <v>2851</v>
      </c>
      <c r="B449" s="529"/>
      <c r="C449" s="323" t="s">
        <v>7190</v>
      </c>
      <c r="D449" s="323"/>
      <c r="E449" s="323" t="s">
        <v>2984</v>
      </c>
      <c r="F449" s="323" t="s">
        <v>7170</v>
      </c>
    </row>
    <row r="450" spans="1:6">
      <c r="A450" s="530"/>
      <c r="B450" s="531"/>
      <c r="C450" s="323" t="s">
        <v>7193</v>
      </c>
      <c r="D450" s="323"/>
      <c r="E450" s="323" t="s">
        <v>7194</v>
      </c>
      <c r="F450" s="323" t="s">
        <v>7170</v>
      </c>
    </row>
    <row r="451" spans="1:6">
      <c r="A451" s="530"/>
      <c r="B451" s="531"/>
      <c r="C451" s="323" t="s">
        <v>7314</v>
      </c>
      <c r="D451" s="323"/>
      <c r="E451" s="323" t="s">
        <v>7219</v>
      </c>
      <c r="F451" s="323" t="s">
        <v>7170</v>
      </c>
    </row>
    <row r="452" spans="1:6">
      <c r="A452" s="530"/>
      <c r="B452" s="531"/>
      <c r="C452" s="323" t="s">
        <v>7315</v>
      </c>
      <c r="D452" s="323"/>
      <c r="E452" s="323" t="s">
        <v>7252</v>
      </c>
      <c r="F452" s="323" t="s">
        <v>5190</v>
      </c>
    </row>
    <row r="453" spans="1:6">
      <c r="A453" s="530"/>
      <c r="B453" s="531"/>
      <c r="C453" s="323" t="s">
        <v>7316</v>
      </c>
      <c r="D453" s="323"/>
      <c r="E453" s="323" t="s">
        <v>7245</v>
      </c>
      <c r="F453" s="323" t="s">
        <v>7170</v>
      </c>
    </row>
    <row r="454" spans="1:6">
      <c r="A454" s="530"/>
      <c r="B454" s="531"/>
      <c r="C454" s="323" t="s">
        <v>7317</v>
      </c>
      <c r="D454" s="323"/>
      <c r="E454" s="323" t="s">
        <v>7196</v>
      </c>
      <c r="F454" s="323" t="s">
        <v>7170</v>
      </c>
    </row>
    <row r="455" spans="1:6">
      <c r="A455" s="530"/>
      <c r="B455" s="531"/>
      <c r="C455" s="323" t="s">
        <v>7318</v>
      </c>
      <c r="D455" s="323"/>
      <c r="E455" s="323" t="s">
        <v>7199</v>
      </c>
      <c r="F455" s="323" t="s">
        <v>5190</v>
      </c>
    </row>
    <row r="456" spans="1:6">
      <c r="A456" s="530"/>
      <c r="B456" s="531"/>
      <c r="C456" s="323" t="s">
        <v>7319</v>
      </c>
      <c r="D456" s="323"/>
      <c r="E456" s="323" t="s">
        <v>7254</v>
      </c>
      <c r="F456" s="323" t="s">
        <v>5190</v>
      </c>
    </row>
    <row r="457" spans="1:6">
      <c r="A457" s="530"/>
      <c r="B457" s="531"/>
      <c r="C457" s="323" t="s">
        <v>7255</v>
      </c>
      <c r="D457" s="323"/>
      <c r="E457" s="323" t="s">
        <v>7256</v>
      </c>
      <c r="F457" s="323" t="s">
        <v>7170</v>
      </c>
    </row>
    <row r="458" spans="1:6">
      <c r="A458" s="532"/>
      <c r="B458" s="533"/>
      <c r="C458" s="323" t="s">
        <v>7259</v>
      </c>
      <c r="D458" s="323"/>
      <c r="E458" s="323" t="s">
        <v>7260</v>
      </c>
      <c r="F458" s="323" t="s">
        <v>7173</v>
      </c>
    </row>
    <row r="459" spans="1:6">
      <c r="A459" s="534" t="s">
        <v>2775</v>
      </c>
      <c r="B459" s="323">
        <v>1</v>
      </c>
      <c r="C459" s="323" t="s">
        <v>7320</v>
      </c>
      <c r="D459" s="323"/>
      <c r="E459" s="323" t="s">
        <v>7180</v>
      </c>
      <c r="F459" s="323" t="s">
        <v>7170</v>
      </c>
    </row>
    <row r="460" spans="1:6">
      <c r="A460" s="535"/>
      <c r="B460" s="323">
        <v>1</v>
      </c>
      <c r="C460" s="323" t="s">
        <v>3052</v>
      </c>
      <c r="D460" s="323"/>
      <c r="E460" s="323" t="s">
        <v>7169</v>
      </c>
      <c r="F460" s="323" t="s">
        <v>7170</v>
      </c>
    </row>
    <row r="461" spans="1:6">
      <c r="A461" s="535"/>
      <c r="B461" s="323">
        <v>10</v>
      </c>
      <c r="C461" s="323" t="s">
        <v>3044</v>
      </c>
      <c r="D461" s="323"/>
      <c r="E461" s="323" t="s">
        <v>7174</v>
      </c>
      <c r="F461" s="323" t="s">
        <v>5573</v>
      </c>
    </row>
    <row r="462" spans="1:6">
      <c r="A462" s="535"/>
      <c r="B462" s="323">
        <v>11</v>
      </c>
      <c r="C462" s="323" t="s">
        <v>7321</v>
      </c>
      <c r="D462" s="323"/>
      <c r="E462" s="323" t="s">
        <v>7310</v>
      </c>
      <c r="F462" s="323" t="s">
        <v>7170</v>
      </c>
    </row>
    <row r="463" spans="1:6">
      <c r="A463" s="535"/>
      <c r="B463" s="323">
        <v>12</v>
      </c>
      <c r="C463" s="323" t="s">
        <v>7175</v>
      </c>
      <c r="D463" s="323"/>
      <c r="E463" s="323" t="s">
        <v>7176</v>
      </c>
      <c r="F463" s="323" t="s">
        <v>7170</v>
      </c>
    </row>
    <row r="464" spans="1:6">
      <c r="A464" s="535"/>
      <c r="B464" s="323">
        <v>13</v>
      </c>
      <c r="C464" s="323" t="s">
        <v>7177</v>
      </c>
      <c r="D464" s="323"/>
      <c r="E464" s="323" t="s">
        <v>7178</v>
      </c>
      <c r="F464" s="323" t="s">
        <v>5573</v>
      </c>
    </row>
    <row r="465" spans="1:6">
      <c r="A465" s="535"/>
      <c r="B465" s="323">
        <v>13</v>
      </c>
      <c r="C465" s="323" t="s">
        <v>7179</v>
      </c>
      <c r="D465" s="323"/>
      <c r="E465" s="323" t="s">
        <v>7169</v>
      </c>
      <c r="F465" s="323" t="s">
        <v>7170</v>
      </c>
    </row>
    <row r="466" spans="1:6">
      <c r="A466" s="535"/>
      <c r="B466" s="323">
        <v>15</v>
      </c>
      <c r="C466" s="323" t="s">
        <v>7322</v>
      </c>
      <c r="D466" s="323"/>
      <c r="E466" s="323" t="s">
        <v>7323</v>
      </c>
      <c r="F466" s="323" t="s">
        <v>7170</v>
      </c>
    </row>
    <row r="467" spans="1:6">
      <c r="A467" s="535"/>
      <c r="B467" s="323">
        <v>15</v>
      </c>
      <c r="C467" s="323" t="s">
        <v>7324</v>
      </c>
      <c r="D467" s="323"/>
      <c r="E467" s="323" t="s">
        <v>2968</v>
      </c>
      <c r="F467" s="323" t="s">
        <v>7170</v>
      </c>
    </row>
    <row r="468" spans="1:6">
      <c r="A468" s="535"/>
      <c r="B468" s="323">
        <v>20</v>
      </c>
      <c r="C468" s="323" t="s">
        <v>3044</v>
      </c>
      <c r="D468" s="323"/>
      <c r="E468" s="323" t="s">
        <v>7174</v>
      </c>
      <c r="F468" s="323" t="s">
        <v>5573</v>
      </c>
    </row>
    <row r="469" spans="1:6">
      <c r="A469" s="535"/>
      <c r="B469" s="323">
        <v>20</v>
      </c>
      <c r="C469" s="323" t="s">
        <v>7325</v>
      </c>
      <c r="D469" s="323"/>
      <c r="E469" s="323" t="s">
        <v>7326</v>
      </c>
      <c r="F469" s="323" t="s">
        <v>7170</v>
      </c>
    </row>
    <row r="470" spans="1:6">
      <c r="A470" s="535"/>
      <c r="B470" s="323">
        <v>22</v>
      </c>
      <c r="C470" s="323" t="s">
        <v>7181</v>
      </c>
      <c r="D470" s="323"/>
      <c r="E470" s="323" t="s">
        <v>7169</v>
      </c>
      <c r="F470" s="323" t="s">
        <v>7170</v>
      </c>
    </row>
    <row r="471" spans="1:6">
      <c r="A471" s="535"/>
      <c r="B471" s="323">
        <v>23</v>
      </c>
      <c r="C471" s="323" t="s">
        <v>7327</v>
      </c>
      <c r="D471" s="323"/>
      <c r="E471" s="323" t="s">
        <v>7328</v>
      </c>
      <c r="F471" s="323" t="s">
        <v>7170</v>
      </c>
    </row>
    <row r="472" spans="1:6">
      <c r="A472" s="536"/>
      <c r="B472" s="323">
        <v>30</v>
      </c>
      <c r="C472" s="323" t="s">
        <v>3044</v>
      </c>
      <c r="D472" s="323"/>
      <c r="E472" s="323" t="s">
        <v>7174</v>
      </c>
      <c r="F472" s="323" t="s">
        <v>5573</v>
      </c>
    </row>
    <row r="473" spans="1:6">
      <c r="A473" s="534" t="s">
        <v>2774</v>
      </c>
      <c r="B473" s="323">
        <v>1</v>
      </c>
      <c r="C473" s="323" t="s">
        <v>3052</v>
      </c>
      <c r="D473" s="323"/>
      <c r="E473" s="323" t="s">
        <v>7169</v>
      </c>
      <c r="F473" s="323" t="s">
        <v>7170</v>
      </c>
    </row>
    <row r="474" spans="1:6">
      <c r="A474" s="535"/>
      <c r="B474" s="323">
        <v>10</v>
      </c>
      <c r="C474" s="323" t="s">
        <v>3044</v>
      </c>
      <c r="D474" s="323"/>
      <c r="E474" s="323" t="s">
        <v>7174</v>
      </c>
      <c r="F474" s="323" t="s">
        <v>5573</v>
      </c>
    </row>
    <row r="475" spans="1:6">
      <c r="A475" s="535"/>
      <c r="B475" s="323">
        <v>10</v>
      </c>
      <c r="C475" s="323" t="s">
        <v>7329</v>
      </c>
      <c r="D475" s="323"/>
      <c r="E475" s="323" t="s">
        <v>7180</v>
      </c>
      <c r="F475" s="323" t="s">
        <v>7170</v>
      </c>
    </row>
    <row r="476" spans="1:6">
      <c r="A476" s="535"/>
      <c r="B476" s="323">
        <v>12</v>
      </c>
      <c r="C476" s="323" t="s">
        <v>7175</v>
      </c>
      <c r="D476" s="323"/>
      <c r="E476" s="323" t="s">
        <v>7176</v>
      </c>
      <c r="F476" s="323" t="s">
        <v>7170</v>
      </c>
    </row>
    <row r="477" spans="1:6">
      <c r="A477" s="535"/>
      <c r="B477" s="323">
        <v>13</v>
      </c>
      <c r="C477" s="323" t="s">
        <v>7177</v>
      </c>
      <c r="D477" s="323"/>
      <c r="E477" s="323" t="s">
        <v>7178</v>
      </c>
      <c r="F477" s="323" t="s">
        <v>5573</v>
      </c>
    </row>
    <row r="478" spans="1:6">
      <c r="A478" s="535"/>
      <c r="B478" s="323">
        <v>13</v>
      </c>
      <c r="C478" s="323" t="s">
        <v>7179</v>
      </c>
      <c r="D478" s="323"/>
      <c r="E478" s="323" t="s">
        <v>7169</v>
      </c>
      <c r="F478" s="323" t="s">
        <v>7170</v>
      </c>
    </row>
    <row r="479" spans="1:6">
      <c r="A479" s="535"/>
      <c r="B479" s="323">
        <v>20</v>
      </c>
      <c r="C479" s="323" t="s">
        <v>3044</v>
      </c>
      <c r="D479" s="323"/>
      <c r="E479" s="323" t="s">
        <v>7174</v>
      </c>
      <c r="F479" s="323" t="s">
        <v>5573</v>
      </c>
    </row>
    <row r="480" spans="1:6">
      <c r="A480" s="535"/>
      <c r="B480" s="323">
        <v>22</v>
      </c>
      <c r="C480" s="323" t="s">
        <v>7181</v>
      </c>
      <c r="D480" s="323"/>
      <c r="E480" s="323" t="s">
        <v>7169</v>
      </c>
      <c r="F480" s="323" t="s">
        <v>7170</v>
      </c>
    </row>
    <row r="481" spans="1:6">
      <c r="A481" s="535"/>
      <c r="B481" s="323">
        <v>30</v>
      </c>
      <c r="C481" s="323" t="s">
        <v>3044</v>
      </c>
      <c r="D481" s="323"/>
      <c r="E481" s="323" t="s">
        <v>7174</v>
      </c>
      <c r="F481" s="323" t="s">
        <v>5573</v>
      </c>
    </row>
    <row r="482" spans="1:6">
      <c r="A482" s="536"/>
      <c r="B482" s="323">
        <v>30</v>
      </c>
      <c r="C482" s="323" t="s">
        <v>3040</v>
      </c>
      <c r="D482" s="323" t="s">
        <v>7188</v>
      </c>
      <c r="E482" s="323" t="s">
        <v>7211</v>
      </c>
      <c r="F482" s="323" t="s">
        <v>7170</v>
      </c>
    </row>
    <row r="483" spans="1:6">
      <c r="A483" s="528" t="s">
        <v>7330</v>
      </c>
      <c r="B483" s="529"/>
      <c r="C483" s="323" t="s">
        <v>7190</v>
      </c>
      <c r="D483" s="323"/>
      <c r="E483" s="323" t="s">
        <v>2984</v>
      </c>
      <c r="F483" s="323" t="s">
        <v>7170</v>
      </c>
    </row>
    <row r="484" spans="1:6">
      <c r="A484" s="530"/>
      <c r="B484" s="531"/>
      <c r="C484" s="323" t="s">
        <v>7331</v>
      </c>
      <c r="D484" s="323"/>
      <c r="E484" s="323" t="s">
        <v>7332</v>
      </c>
      <c r="F484" s="323" t="s">
        <v>5246</v>
      </c>
    </row>
    <row r="485" spans="1:6">
      <c r="A485" s="530"/>
      <c r="B485" s="531"/>
      <c r="C485" s="323" t="s">
        <v>7333</v>
      </c>
      <c r="D485" s="323"/>
      <c r="E485" s="323" t="s">
        <v>7334</v>
      </c>
      <c r="F485" s="323" t="s">
        <v>5160</v>
      </c>
    </row>
    <row r="486" spans="1:6">
      <c r="A486" s="530"/>
      <c r="B486" s="531"/>
      <c r="C486" s="323" t="s">
        <v>7335</v>
      </c>
      <c r="D486" s="323"/>
      <c r="E486" s="323" t="s">
        <v>7262</v>
      </c>
      <c r="F486" s="323" t="s">
        <v>7173</v>
      </c>
    </row>
    <row r="487" spans="1:6">
      <c r="A487" s="530"/>
      <c r="B487" s="531"/>
      <c r="C487" s="323" t="s">
        <v>7297</v>
      </c>
      <c r="D487" s="323"/>
      <c r="E487" s="323" t="s">
        <v>7298</v>
      </c>
      <c r="F487" s="323" t="s">
        <v>7170</v>
      </c>
    </row>
    <row r="488" spans="1:6">
      <c r="A488" s="530"/>
      <c r="B488" s="531"/>
      <c r="C488" s="323" t="s">
        <v>7193</v>
      </c>
      <c r="D488" s="323"/>
      <c r="E488" s="323" t="s">
        <v>7194</v>
      </c>
      <c r="F488" s="323" t="s">
        <v>7170</v>
      </c>
    </row>
    <row r="489" spans="1:6">
      <c r="A489" s="530"/>
      <c r="B489" s="531"/>
      <c r="C489" s="323" t="s">
        <v>7336</v>
      </c>
      <c r="D489" s="323"/>
      <c r="E489" s="323" t="s">
        <v>7337</v>
      </c>
      <c r="F489" s="323" t="s">
        <v>5190</v>
      </c>
    </row>
    <row r="490" spans="1:6">
      <c r="A490" s="530"/>
      <c r="B490" s="531"/>
      <c r="C490" s="323" t="s">
        <v>7195</v>
      </c>
      <c r="D490" s="323"/>
      <c r="E490" s="323" t="s">
        <v>7196</v>
      </c>
      <c r="F490" s="323" t="s">
        <v>7170</v>
      </c>
    </row>
    <row r="491" spans="1:6">
      <c r="A491" s="530"/>
      <c r="B491" s="531"/>
      <c r="C491" s="323" t="s">
        <v>7338</v>
      </c>
      <c r="D491" s="323"/>
      <c r="E491" s="323" t="s">
        <v>7201</v>
      </c>
      <c r="F491" s="323" t="s">
        <v>7170</v>
      </c>
    </row>
    <row r="492" spans="1:6">
      <c r="A492" s="530"/>
      <c r="B492" s="531"/>
      <c r="C492" s="323" t="s">
        <v>7338</v>
      </c>
      <c r="D492" s="323"/>
      <c r="E492" s="323" t="s">
        <v>7339</v>
      </c>
      <c r="F492" s="323" t="s">
        <v>7170</v>
      </c>
    </row>
    <row r="493" spans="1:6">
      <c r="A493" s="530"/>
      <c r="B493" s="531"/>
      <c r="C493" s="323" t="s">
        <v>7340</v>
      </c>
      <c r="D493" s="323"/>
      <c r="E493" s="323" t="s">
        <v>7341</v>
      </c>
      <c r="F493" s="323" t="s">
        <v>5285</v>
      </c>
    </row>
    <row r="494" spans="1:6">
      <c r="A494" s="530"/>
      <c r="B494" s="531"/>
      <c r="C494" s="323" t="s">
        <v>7342</v>
      </c>
      <c r="D494" s="323"/>
      <c r="E494" s="323" t="s">
        <v>7343</v>
      </c>
      <c r="F494" s="323" t="s">
        <v>7170</v>
      </c>
    </row>
    <row r="495" spans="1:6">
      <c r="A495" s="530"/>
      <c r="B495" s="531"/>
      <c r="C495" s="323" t="s">
        <v>7344</v>
      </c>
      <c r="D495" s="323"/>
      <c r="E495" s="323" t="s">
        <v>7345</v>
      </c>
      <c r="F495" s="323" t="s">
        <v>7170</v>
      </c>
    </row>
    <row r="496" spans="1:6">
      <c r="A496" s="532"/>
      <c r="B496" s="533"/>
      <c r="C496" s="323" t="s">
        <v>2811</v>
      </c>
      <c r="D496" s="323" t="s">
        <v>7188</v>
      </c>
      <c r="E496" s="323" t="s">
        <v>7278</v>
      </c>
      <c r="F496" s="323" t="s">
        <v>7170</v>
      </c>
    </row>
    <row r="497" spans="1:6">
      <c r="A497" s="534" t="s">
        <v>2773</v>
      </c>
      <c r="B497" s="323">
        <v>1</v>
      </c>
      <c r="C497" s="323" t="s">
        <v>3052</v>
      </c>
      <c r="D497" s="323"/>
      <c r="E497" s="323" t="s">
        <v>7169</v>
      </c>
      <c r="F497" s="323" t="s">
        <v>7170</v>
      </c>
    </row>
    <row r="498" spans="1:6">
      <c r="A498" s="535"/>
      <c r="B498" s="323">
        <v>10</v>
      </c>
      <c r="C498" s="323" t="s">
        <v>3044</v>
      </c>
      <c r="D498" s="323"/>
      <c r="E498" s="323" t="s">
        <v>7174</v>
      </c>
      <c r="F498" s="323" t="s">
        <v>5573</v>
      </c>
    </row>
    <row r="499" spans="1:6">
      <c r="A499" s="535"/>
      <c r="B499" s="323">
        <v>12</v>
      </c>
      <c r="C499" s="323" t="s">
        <v>7175</v>
      </c>
      <c r="D499" s="323"/>
      <c r="E499" s="323" t="s">
        <v>7176</v>
      </c>
      <c r="F499" s="323" t="s">
        <v>7170</v>
      </c>
    </row>
    <row r="500" spans="1:6">
      <c r="A500" s="535"/>
      <c r="B500" s="323">
        <v>13</v>
      </c>
      <c r="C500" s="323" t="s">
        <v>7177</v>
      </c>
      <c r="D500" s="323"/>
      <c r="E500" s="323" t="s">
        <v>7178</v>
      </c>
      <c r="F500" s="323" t="s">
        <v>5573</v>
      </c>
    </row>
    <row r="501" spans="1:6">
      <c r="A501" s="535"/>
      <c r="B501" s="323">
        <v>13</v>
      </c>
      <c r="C501" s="323" t="s">
        <v>7179</v>
      </c>
      <c r="D501" s="323"/>
      <c r="E501" s="323" t="s">
        <v>7169</v>
      </c>
      <c r="F501" s="323" t="s">
        <v>7170</v>
      </c>
    </row>
    <row r="502" spans="1:6">
      <c r="A502" s="535"/>
      <c r="B502" s="323">
        <v>20</v>
      </c>
      <c r="C502" s="323" t="s">
        <v>7270</v>
      </c>
      <c r="D502" s="323" t="s">
        <v>7346</v>
      </c>
      <c r="E502" s="323" t="s">
        <v>7272</v>
      </c>
      <c r="F502" s="323" t="s">
        <v>5190</v>
      </c>
    </row>
    <row r="503" spans="1:6">
      <c r="A503" s="535"/>
      <c r="B503" s="323">
        <v>20</v>
      </c>
      <c r="C503" s="323" t="s">
        <v>7193</v>
      </c>
      <c r="D503" s="323" t="s">
        <v>7346</v>
      </c>
      <c r="E503" s="323" t="s">
        <v>7194</v>
      </c>
      <c r="F503" s="323" t="s">
        <v>7170</v>
      </c>
    </row>
    <row r="504" spans="1:6">
      <c r="A504" s="535"/>
      <c r="B504" s="323">
        <v>20</v>
      </c>
      <c r="C504" s="323" t="s">
        <v>7216</v>
      </c>
      <c r="D504" s="323" t="s">
        <v>7346</v>
      </c>
      <c r="E504" s="323" t="s">
        <v>2978</v>
      </c>
      <c r="F504" s="323" t="s">
        <v>7170</v>
      </c>
    </row>
    <row r="505" spans="1:6">
      <c r="A505" s="535"/>
      <c r="B505" s="323">
        <v>20</v>
      </c>
      <c r="C505" s="323" t="s">
        <v>7216</v>
      </c>
      <c r="D505" s="323" t="s">
        <v>7346</v>
      </c>
      <c r="E505" s="323" t="s">
        <v>7217</v>
      </c>
      <c r="F505" s="323" t="s">
        <v>7170</v>
      </c>
    </row>
    <row r="506" spans="1:6">
      <c r="A506" s="535"/>
      <c r="B506" s="323">
        <v>20</v>
      </c>
      <c r="C506" s="323" t="s">
        <v>3044</v>
      </c>
      <c r="D506" s="323" t="s">
        <v>7346</v>
      </c>
      <c r="E506" s="323" t="s">
        <v>7174</v>
      </c>
      <c r="F506" s="323" t="s">
        <v>5573</v>
      </c>
    </row>
    <row r="507" spans="1:6">
      <c r="A507" s="535"/>
      <c r="B507" s="323">
        <v>20</v>
      </c>
      <c r="C507" s="323" t="s">
        <v>7218</v>
      </c>
      <c r="D507" s="323" t="s">
        <v>7346</v>
      </c>
      <c r="E507" s="323" t="s">
        <v>7219</v>
      </c>
      <c r="F507" s="323" t="s">
        <v>7170</v>
      </c>
    </row>
    <row r="508" spans="1:6">
      <c r="A508" s="535"/>
      <c r="B508" s="323">
        <v>20</v>
      </c>
      <c r="C508" s="323" t="s">
        <v>7220</v>
      </c>
      <c r="D508" s="323" t="s">
        <v>7346</v>
      </c>
      <c r="E508" s="323" t="s">
        <v>7221</v>
      </c>
      <c r="F508" s="323" t="s">
        <v>7170</v>
      </c>
    </row>
    <row r="509" spans="1:6">
      <c r="A509" s="535"/>
      <c r="B509" s="323">
        <v>20</v>
      </c>
      <c r="C509" s="323" t="s">
        <v>7223</v>
      </c>
      <c r="D509" s="323" t="s">
        <v>7346</v>
      </c>
      <c r="E509" s="323" t="s">
        <v>7176</v>
      </c>
      <c r="F509" s="323" t="s">
        <v>7170</v>
      </c>
    </row>
    <row r="510" spans="1:6">
      <c r="A510" s="535"/>
      <c r="B510" s="323">
        <v>20</v>
      </c>
      <c r="C510" s="323" t="s">
        <v>7347</v>
      </c>
      <c r="D510" s="323" t="s">
        <v>7346</v>
      </c>
      <c r="E510" s="323" t="s">
        <v>7206</v>
      </c>
      <c r="F510" s="323" t="s">
        <v>7170</v>
      </c>
    </row>
    <row r="511" spans="1:6">
      <c r="A511" s="535"/>
      <c r="B511" s="323">
        <v>20</v>
      </c>
      <c r="C511" s="323" t="s">
        <v>7230</v>
      </c>
      <c r="D511" s="323" t="s">
        <v>7346</v>
      </c>
      <c r="E511" s="323" t="s">
        <v>7231</v>
      </c>
      <c r="F511" s="323" t="s">
        <v>7184</v>
      </c>
    </row>
    <row r="512" spans="1:6">
      <c r="A512" s="535"/>
      <c r="B512" s="323">
        <v>20</v>
      </c>
      <c r="C512" s="323" t="s">
        <v>7233</v>
      </c>
      <c r="D512" s="323" t="s">
        <v>7346</v>
      </c>
      <c r="E512" s="323" t="s">
        <v>7234</v>
      </c>
      <c r="F512" s="323" t="s">
        <v>5573</v>
      </c>
    </row>
    <row r="513" spans="1:6">
      <c r="A513" s="535"/>
      <c r="B513" s="323">
        <v>22</v>
      </c>
      <c r="C513" s="323" t="s">
        <v>7181</v>
      </c>
      <c r="D513" s="323"/>
      <c r="E513" s="323" t="s">
        <v>7169</v>
      </c>
      <c r="F513" s="323" t="s">
        <v>7170</v>
      </c>
    </row>
    <row r="514" spans="1:6">
      <c r="A514" s="535"/>
      <c r="B514" s="323">
        <v>25</v>
      </c>
      <c r="C514" s="323" t="s">
        <v>7348</v>
      </c>
      <c r="D514" s="323"/>
      <c r="E514" s="323" t="s">
        <v>7180</v>
      </c>
      <c r="F514" s="323" t="s">
        <v>7170</v>
      </c>
    </row>
    <row r="515" spans="1:6">
      <c r="A515" s="535"/>
      <c r="B515" s="323">
        <v>30</v>
      </c>
      <c r="C515" s="323" t="s">
        <v>7349</v>
      </c>
      <c r="D515" s="323"/>
      <c r="E515" s="323" t="s">
        <v>7266</v>
      </c>
      <c r="F515" s="323" t="s">
        <v>5190</v>
      </c>
    </row>
    <row r="516" spans="1:6">
      <c r="A516" s="535"/>
      <c r="B516" s="323">
        <v>30</v>
      </c>
      <c r="C516" s="323" t="s">
        <v>3044</v>
      </c>
      <c r="D516" s="323"/>
      <c r="E516" s="323" t="s">
        <v>7174</v>
      </c>
      <c r="F516" s="323" t="s">
        <v>5573</v>
      </c>
    </row>
    <row r="517" spans="1:6">
      <c r="A517" s="536"/>
      <c r="B517" s="323">
        <v>30</v>
      </c>
      <c r="C517" s="323" t="s">
        <v>7350</v>
      </c>
      <c r="D517" s="323"/>
      <c r="E517" s="323" t="s">
        <v>7351</v>
      </c>
      <c r="F517" s="323" t="s">
        <v>7170</v>
      </c>
    </row>
    <row r="518" spans="1:6">
      <c r="A518" s="537" t="s">
        <v>578</v>
      </c>
      <c r="B518" s="538"/>
      <c r="C518" s="323" t="s">
        <v>7352</v>
      </c>
      <c r="D518" s="323" t="s">
        <v>7353</v>
      </c>
      <c r="E518" s="323" t="s">
        <v>7354</v>
      </c>
      <c r="F518" s="323" t="s">
        <v>7170</v>
      </c>
    </row>
    <row r="519" spans="1:6">
      <c r="A519" s="539"/>
      <c r="B519" s="540"/>
      <c r="C519" s="323" t="s">
        <v>7355</v>
      </c>
      <c r="D519" s="323" t="s">
        <v>7356</v>
      </c>
      <c r="E519" s="323" t="s">
        <v>7305</v>
      </c>
      <c r="F519" s="323" t="s">
        <v>5285</v>
      </c>
    </row>
    <row r="520" spans="1:6">
      <c r="A520" s="539"/>
      <c r="B520" s="540"/>
      <c r="C520" s="323" t="s">
        <v>7241</v>
      </c>
      <c r="D520" s="323" t="s">
        <v>7357</v>
      </c>
      <c r="E520" s="323" t="s">
        <v>7242</v>
      </c>
      <c r="F520" s="323" t="s">
        <v>7173</v>
      </c>
    </row>
    <row r="521" spans="1:6">
      <c r="A521" s="539"/>
      <c r="B521" s="540"/>
      <c r="C521" s="323" t="s">
        <v>7358</v>
      </c>
      <c r="D521" s="323" t="s">
        <v>7357</v>
      </c>
      <c r="E521" s="323" t="s">
        <v>7359</v>
      </c>
      <c r="F521" s="323" t="s">
        <v>5246</v>
      </c>
    </row>
    <row r="522" spans="1:6">
      <c r="A522" s="539"/>
      <c r="B522" s="540"/>
      <c r="C522" s="323" t="s">
        <v>7193</v>
      </c>
      <c r="D522" s="323" t="s">
        <v>7357</v>
      </c>
      <c r="E522" s="323" t="s">
        <v>7194</v>
      </c>
      <c r="F522" s="323" t="s">
        <v>7170</v>
      </c>
    </row>
    <row r="523" spans="1:6">
      <c r="A523" s="539"/>
      <c r="B523" s="540"/>
      <c r="C523" s="323" t="s">
        <v>7360</v>
      </c>
      <c r="D523" s="323" t="s">
        <v>7357</v>
      </c>
      <c r="E523" s="323" t="s">
        <v>7361</v>
      </c>
      <c r="F523" s="323" t="s">
        <v>5160</v>
      </c>
    </row>
    <row r="524" spans="1:6">
      <c r="A524" s="539"/>
      <c r="B524" s="540"/>
      <c r="C524" s="323" t="s">
        <v>7362</v>
      </c>
      <c r="D524" s="323" t="s">
        <v>7357</v>
      </c>
      <c r="E524" s="323" t="s">
        <v>7363</v>
      </c>
      <c r="F524" s="323" t="s">
        <v>7173</v>
      </c>
    </row>
    <row r="525" spans="1:6">
      <c r="A525" s="539"/>
      <c r="B525" s="540"/>
      <c r="C525" s="323" t="s">
        <v>7364</v>
      </c>
      <c r="D525" s="323" t="s">
        <v>7357</v>
      </c>
      <c r="E525" s="323" t="s">
        <v>7365</v>
      </c>
      <c r="F525" s="323" t="s">
        <v>5246</v>
      </c>
    </row>
    <row r="526" spans="1:6">
      <c r="A526" s="539"/>
      <c r="B526" s="540"/>
      <c r="C526" s="323" t="s">
        <v>7366</v>
      </c>
      <c r="D526" s="323" t="s">
        <v>7357</v>
      </c>
      <c r="E526" s="323" t="s">
        <v>7304</v>
      </c>
      <c r="F526" s="323" t="s">
        <v>5285</v>
      </c>
    </row>
    <row r="527" spans="1:6">
      <c r="A527" s="539"/>
      <c r="B527" s="540"/>
      <c r="C527" s="323" t="s">
        <v>7367</v>
      </c>
      <c r="D527" s="323" t="s">
        <v>7357</v>
      </c>
      <c r="E527" s="323" t="s">
        <v>7341</v>
      </c>
      <c r="F527" s="323" t="s">
        <v>5285</v>
      </c>
    </row>
    <row r="528" spans="1:6">
      <c r="A528" s="539"/>
      <c r="B528" s="540"/>
      <c r="C528" s="323" t="s">
        <v>7368</v>
      </c>
      <c r="D528" s="323" t="s">
        <v>7357</v>
      </c>
      <c r="E528" s="323" t="s">
        <v>7369</v>
      </c>
      <c r="F528" s="323" t="s">
        <v>5285</v>
      </c>
    </row>
    <row r="529" spans="1:6">
      <c r="A529" s="539"/>
      <c r="B529" s="540"/>
      <c r="C529" s="323" t="s">
        <v>7370</v>
      </c>
      <c r="D529" s="323" t="s">
        <v>7357</v>
      </c>
      <c r="E529" s="323" t="s">
        <v>7371</v>
      </c>
      <c r="F529" s="323" t="s">
        <v>5285</v>
      </c>
    </row>
    <row r="530" spans="1:6">
      <c r="A530" s="539"/>
      <c r="B530" s="540"/>
      <c r="C530" s="323" t="s">
        <v>7372</v>
      </c>
      <c r="D530" s="323" t="s">
        <v>7357</v>
      </c>
      <c r="E530" s="323" t="s">
        <v>7354</v>
      </c>
      <c r="F530" s="323" t="s">
        <v>7170</v>
      </c>
    </row>
    <row r="531" spans="1:6">
      <c r="A531" s="539"/>
      <c r="B531" s="540"/>
      <c r="C531" s="323" t="s">
        <v>7373</v>
      </c>
      <c r="D531" s="323" t="s">
        <v>7357</v>
      </c>
      <c r="E531" s="323" t="s">
        <v>7374</v>
      </c>
      <c r="F531" s="323" t="s">
        <v>5573</v>
      </c>
    </row>
    <row r="532" spans="1:6">
      <c r="A532" s="539"/>
      <c r="B532" s="540"/>
      <c r="C532" s="323" t="s">
        <v>7375</v>
      </c>
      <c r="D532" s="323" t="s">
        <v>7376</v>
      </c>
      <c r="E532" s="323" t="s">
        <v>7377</v>
      </c>
      <c r="F532" s="323" t="s">
        <v>5285</v>
      </c>
    </row>
    <row r="533" spans="1:6">
      <c r="A533" s="539"/>
      <c r="B533" s="540"/>
      <c r="C533" s="323" t="s">
        <v>7378</v>
      </c>
      <c r="D533" s="323" t="s">
        <v>7379</v>
      </c>
      <c r="E533" s="323" t="s">
        <v>7377</v>
      </c>
      <c r="F533" s="323" t="s">
        <v>5285</v>
      </c>
    </row>
    <row r="534" spans="1:6">
      <c r="A534" s="539"/>
      <c r="B534" s="540"/>
      <c r="C534" s="323" t="s">
        <v>7380</v>
      </c>
      <c r="D534" s="323" t="s">
        <v>7381</v>
      </c>
      <c r="E534" s="323" t="s">
        <v>7382</v>
      </c>
      <c r="F534" s="323" t="s">
        <v>5246</v>
      </c>
    </row>
    <row r="535" spans="1:6">
      <c r="A535" s="539"/>
      <c r="B535" s="540"/>
      <c r="C535" s="323" t="s">
        <v>7383</v>
      </c>
      <c r="D535" s="323" t="s">
        <v>7381</v>
      </c>
      <c r="E535" s="323" t="s">
        <v>7384</v>
      </c>
      <c r="F535" s="323" t="s">
        <v>5160</v>
      </c>
    </row>
    <row r="536" spans="1:6">
      <c r="A536" s="539"/>
      <c r="B536" s="540"/>
      <c r="C536" s="323" t="s">
        <v>7385</v>
      </c>
      <c r="D536" s="323" t="s">
        <v>7381</v>
      </c>
      <c r="E536" s="323" t="s">
        <v>7386</v>
      </c>
      <c r="F536" s="323" t="s">
        <v>7173</v>
      </c>
    </row>
    <row r="537" spans="1:6">
      <c r="A537" s="539"/>
      <c r="B537" s="540"/>
      <c r="C537" s="323" t="s">
        <v>7362</v>
      </c>
      <c r="D537" s="323" t="s">
        <v>7381</v>
      </c>
      <c r="E537" s="323" t="s">
        <v>7363</v>
      </c>
      <c r="F537" s="323" t="s">
        <v>7173</v>
      </c>
    </row>
    <row r="538" spans="1:6">
      <c r="A538" s="539"/>
      <c r="B538" s="540"/>
      <c r="C538" s="323" t="s">
        <v>7372</v>
      </c>
      <c r="D538" s="323" t="s">
        <v>7381</v>
      </c>
      <c r="E538" s="323" t="s">
        <v>7354</v>
      </c>
      <c r="F538" s="323" t="s">
        <v>7170</v>
      </c>
    </row>
    <row r="539" spans="1:6">
      <c r="A539" s="539"/>
      <c r="B539" s="540"/>
      <c r="C539" s="323" t="s">
        <v>7387</v>
      </c>
      <c r="D539" s="323" t="s">
        <v>7381</v>
      </c>
      <c r="E539" s="323" t="s">
        <v>7388</v>
      </c>
      <c r="F539" s="323" t="s">
        <v>5573</v>
      </c>
    </row>
    <row r="540" spans="1:6">
      <c r="A540" s="539"/>
      <c r="B540" s="540"/>
      <c r="C540" s="323" t="s">
        <v>7389</v>
      </c>
      <c r="D540" s="323" t="s">
        <v>6710</v>
      </c>
      <c r="E540" s="323" t="s">
        <v>7390</v>
      </c>
      <c r="F540" s="323" t="s">
        <v>5285</v>
      </c>
    </row>
    <row r="541" spans="1:6">
      <c r="A541" s="539"/>
      <c r="B541" s="540"/>
      <c r="C541" s="323" t="s">
        <v>7243</v>
      </c>
      <c r="D541" s="323" t="s">
        <v>7391</v>
      </c>
      <c r="E541" s="323" t="s">
        <v>7244</v>
      </c>
      <c r="F541" s="323" t="s">
        <v>7173</v>
      </c>
    </row>
    <row r="542" spans="1:6">
      <c r="A542" s="539"/>
      <c r="B542" s="540"/>
      <c r="C542" s="323" t="s">
        <v>7243</v>
      </c>
      <c r="D542" s="323" t="s">
        <v>7392</v>
      </c>
      <c r="E542" s="323" t="s">
        <v>7244</v>
      </c>
      <c r="F542" s="323" t="s">
        <v>7173</v>
      </c>
    </row>
    <row r="543" spans="1:6">
      <c r="A543" s="541"/>
      <c r="B543" s="542"/>
      <c r="C543" s="323" t="s">
        <v>7352</v>
      </c>
      <c r="D543" s="323" t="s">
        <v>7393</v>
      </c>
      <c r="E543" s="323" t="s">
        <v>7354</v>
      </c>
      <c r="F543" s="323" t="s">
        <v>7170</v>
      </c>
    </row>
  </sheetData>
  <mergeCells count="207">
    <mergeCell ref="R1:Z1"/>
    <mergeCell ref="A2:I2"/>
    <mergeCell ref="K2:L2"/>
    <mergeCell ref="R2:Y2"/>
    <mergeCell ref="R3:Z3"/>
    <mergeCell ref="R4:Y4"/>
    <mergeCell ref="R12:Y12"/>
    <mergeCell ref="R13:Z13"/>
    <mergeCell ref="R14:V14"/>
    <mergeCell ref="R15:X15"/>
    <mergeCell ref="R16:X16"/>
    <mergeCell ref="R17:Y17"/>
    <mergeCell ref="R5:Y5"/>
    <mergeCell ref="R6:X6"/>
    <mergeCell ref="R7:X7"/>
    <mergeCell ref="R9:Z9"/>
    <mergeCell ref="R10:Y10"/>
    <mergeCell ref="R11:Z11"/>
    <mergeCell ref="R25:Z25"/>
    <mergeCell ref="R27:Z27"/>
    <mergeCell ref="R28:W28"/>
    <mergeCell ref="R29:W29"/>
    <mergeCell ref="R30:X30"/>
    <mergeCell ref="R31:V31"/>
    <mergeCell ref="R19:Z19"/>
    <mergeCell ref="R20:W20"/>
    <mergeCell ref="R21:X21"/>
    <mergeCell ref="R22:W22"/>
    <mergeCell ref="R23:U23"/>
    <mergeCell ref="R24:U24"/>
    <mergeCell ref="R40:W40"/>
    <mergeCell ref="R42:Z42"/>
    <mergeCell ref="R43:V43"/>
    <mergeCell ref="R44:T44"/>
    <mergeCell ref="R45:U45"/>
    <mergeCell ref="R46:V46"/>
    <mergeCell ref="R33:Z33"/>
    <mergeCell ref="R34:Y34"/>
    <mergeCell ref="R35:V35"/>
    <mergeCell ref="R37:Z37"/>
    <mergeCell ref="R38:Z38"/>
    <mergeCell ref="R39:Z39"/>
    <mergeCell ref="R53:Z53"/>
    <mergeCell ref="R54:V54"/>
    <mergeCell ref="R55:U55"/>
    <mergeCell ref="R57:Z57"/>
    <mergeCell ref="R58:U58"/>
    <mergeCell ref="R60:Z60"/>
    <mergeCell ref="R47:Y47"/>
    <mergeCell ref="R48:W48"/>
    <mergeCell ref="R49:V49"/>
    <mergeCell ref="R50:X50"/>
    <mergeCell ref="R51:V51"/>
    <mergeCell ref="R52:W52"/>
    <mergeCell ref="R68:Z68"/>
    <mergeCell ref="R69:T69"/>
    <mergeCell ref="R71:Z71"/>
    <mergeCell ref="R72:Y72"/>
    <mergeCell ref="R73:V73"/>
    <mergeCell ref="R74:Z74"/>
    <mergeCell ref="R61:U61"/>
    <mergeCell ref="R63:Z63"/>
    <mergeCell ref="R64:Z64"/>
    <mergeCell ref="R65:Z65"/>
    <mergeCell ref="R66:Z66"/>
    <mergeCell ref="R67:Z67"/>
    <mergeCell ref="R82:X82"/>
    <mergeCell ref="R83:U83"/>
    <mergeCell ref="R84:V84"/>
    <mergeCell ref="R85:X85"/>
    <mergeCell ref="R86:Z86"/>
    <mergeCell ref="R87:Y87"/>
    <mergeCell ref="R75:Y75"/>
    <mergeCell ref="R77:Z77"/>
    <mergeCell ref="R78:W78"/>
    <mergeCell ref="R79:U79"/>
    <mergeCell ref="R80:Z80"/>
    <mergeCell ref="R81:Y81"/>
    <mergeCell ref="R95:Y95"/>
    <mergeCell ref="R96:Y96"/>
    <mergeCell ref="R97:V97"/>
    <mergeCell ref="R99:Z99"/>
    <mergeCell ref="R100:V100"/>
    <mergeCell ref="R101:Y101"/>
    <mergeCell ref="R88:Z88"/>
    <mergeCell ref="R89:X89"/>
    <mergeCell ref="R90:W90"/>
    <mergeCell ref="R92:Z92"/>
    <mergeCell ref="R93:Z93"/>
    <mergeCell ref="R94:Z94"/>
    <mergeCell ref="R110:Z110"/>
    <mergeCell ref="R111:U111"/>
    <mergeCell ref="R112:W112"/>
    <mergeCell ref="R113:Y113"/>
    <mergeCell ref="R114:W114"/>
    <mergeCell ref="R115:X115"/>
    <mergeCell ref="R102:Z102"/>
    <mergeCell ref="R103:Y103"/>
    <mergeCell ref="R105:Z105"/>
    <mergeCell ref="R106:V106"/>
    <mergeCell ref="R108:Z108"/>
    <mergeCell ref="R109:U109"/>
    <mergeCell ref="R124:Z124"/>
    <mergeCell ref="R125:U125"/>
    <mergeCell ref="R126:X126"/>
    <mergeCell ref="R127:U127"/>
    <mergeCell ref="R128:Z128"/>
    <mergeCell ref="R129:W129"/>
    <mergeCell ref="R117:Z117"/>
    <mergeCell ref="R118:V118"/>
    <mergeCell ref="R119:Z119"/>
    <mergeCell ref="R120:V120"/>
    <mergeCell ref="R122:Z122"/>
    <mergeCell ref="R123:W123"/>
    <mergeCell ref="R136:Y136"/>
    <mergeCell ref="R137:Y137"/>
    <mergeCell ref="R138:Y138"/>
    <mergeCell ref="R140:Z140"/>
    <mergeCell ref="R141:W141"/>
    <mergeCell ref="R142:U142"/>
    <mergeCell ref="R130:X130"/>
    <mergeCell ref="R131:W131"/>
    <mergeCell ref="R132:Y132"/>
    <mergeCell ref="R133:Z133"/>
    <mergeCell ref="R134:Z134"/>
    <mergeCell ref="R135:X135"/>
    <mergeCell ref="R151:Z151"/>
    <mergeCell ref="R152:Z152"/>
    <mergeCell ref="R153:Z153"/>
    <mergeCell ref="R154:W154"/>
    <mergeCell ref="R156:Z156"/>
    <mergeCell ref="R157:W157"/>
    <mergeCell ref="R144:Z144"/>
    <mergeCell ref="R145:V145"/>
    <mergeCell ref="R146:Y146"/>
    <mergeCell ref="R147:Y147"/>
    <mergeCell ref="R149:Z149"/>
    <mergeCell ref="R150:Z150"/>
    <mergeCell ref="R165:Z165"/>
    <mergeCell ref="R166:V166"/>
    <mergeCell ref="R167:Z167"/>
    <mergeCell ref="R168:W168"/>
    <mergeCell ref="R169:W169"/>
    <mergeCell ref="R170:W170"/>
    <mergeCell ref="R158:Z158"/>
    <mergeCell ref="R159:Z159"/>
    <mergeCell ref="R160:X160"/>
    <mergeCell ref="R161:W161"/>
    <mergeCell ref="R162:Y162"/>
    <mergeCell ref="R163:V163"/>
    <mergeCell ref="R179:Z179"/>
    <mergeCell ref="R180:Z180"/>
    <mergeCell ref="R181:Z181"/>
    <mergeCell ref="R182:Y182"/>
    <mergeCell ref="R183:W183"/>
    <mergeCell ref="R184:Z184"/>
    <mergeCell ref="R172:Z172"/>
    <mergeCell ref="R173:V173"/>
    <mergeCell ref="R175:Z175"/>
    <mergeCell ref="R176:W176"/>
    <mergeCell ref="R177:Z177"/>
    <mergeCell ref="R178:X178"/>
    <mergeCell ref="R192:Y192"/>
    <mergeCell ref="R193:Z193"/>
    <mergeCell ref="R194:Z194"/>
    <mergeCell ref="R195:Y195"/>
    <mergeCell ref="R197:Z197"/>
    <mergeCell ref="R198:Z198"/>
    <mergeCell ref="R185:Z185"/>
    <mergeCell ref="R186:X186"/>
    <mergeCell ref="R187:Z187"/>
    <mergeCell ref="R188:Y188"/>
    <mergeCell ref="R190:Z190"/>
    <mergeCell ref="R191:Z191"/>
    <mergeCell ref="R206:Y206"/>
    <mergeCell ref="R207:Z207"/>
    <mergeCell ref="R208:X208"/>
    <mergeCell ref="R209:Z209"/>
    <mergeCell ref="R210:W210"/>
    <mergeCell ref="R211:X211"/>
    <mergeCell ref="R199:W199"/>
    <mergeCell ref="R201:Z201"/>
    <mergeCell ref="R202:V202"/>
    <mergeCell ref="R203:X203"/>
    <mergeCell ref="R204:V204"/>
    <mergeCell ref="R205:V205"/>
    <mergeCell ref="A284:A294"/>
    <mergeCell ref="A295:B310"/>
    <mergeCell ref="A311:A333"/>
    <mergeCell ref="A334:A362"/>
    <mergeCell ref="A363:A377"/>
    <mergeCell ref="A378:B394"/>
    <mergeCell ref="R212:W212"/>
    <mergeCell ref="A214:F215"/>
    <mergeCell ref="A217:A229"/>
    <mergeCell ref="A230:B242"/>
    <mergeCell ref="A243:A251"/>
    <mergeCell ref="A252:A283"/>
    <mergeCell ref="A483:B496"/>
    <mergeCell ref="A497:A517"/>
    <mergeCell ref="A518:B543"/>
    <mergeCell ref="A395:B408"/>
    <mergeCell ref="A409:A427"/>
    <mergeCell ref="A428:A448"/>
    <mergeCell ref="A449:B458"/>
    <mergeCell ref="A459:A472"/>
    <mergeCell ref="A473:A482"/>
  </mergeCells>
  <pageMargins left="0.7" right="0.7" top="0.75" bottom="0.75" header="0.3" footer="0.3"/>
  <pageSetup paperSize="9"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2FA38-6178-4199-9689-790C096679AC}">
  <dimension ref="B2:I2"/>
  <sheetViews>
    <sheetView workbookViewId="0">
      <selection activeCell="M9" sqref="M9"/>
    </sheetView>
  </sheetViews>
  <sheetFormatPr defaultRowHeight="15"/>
  <cols>
    <col min="1" max="16384" width="9" style="37"/>
  </cols>
  <sheetData>
    <row r="2" spans="2:9">
      <c r="B2" s="342" t="s">
        <v>2796</v>
      </c>
      <c r="C2" s="37" t="s">
        <v>2800</v>
      </c>
      <c r="D2" s="37" t="s">
        <v>2798</v>
      </c>
      <c r="E2" s="37" t="s">
        <v>2802</v>
      </c>
      <c r="F2" s="37" t="s">
        <v>2810</v>
      </c>
      <c r="G2" s="37" t="s">
        <v>2808</v>
      </c>
      <c r="H2" s="37" t="s">
        <v>2806</v>
      </c>
      <c r="I2" s="37" t="s">
        <v>2804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33E3-6120-4EF8-AC63-1D656BA5087C}">
  <sheetPr>
    <tabColor theme="7" tint="-0.499984740745262"/>
  </sheetPr>
  <dimension ref="A1:N107"/>
  <sheetViews>
    <sheetView topLeftCell="A41" zoomScale="160" zoomScaleNormal="160" workbookViewId="0">
      <selection activeCell="F22" sqref="F22"/>
    </sheetView>
  </sheetViews>
  <sheetFormatPr defaultRowHeight="15"/>
  <cols>
    <col min="1" max="1" width="12.5" style="37" bestFit="1" customWidth="1"/>
    <col min="2" max="2" width="9" style="37"/>
    <col min="3" max="3" width="9.75" style="37" bestFit="1" customWidth="1"/>
    <col min="4" max="4" width="8.75" style="37" bestFit="1" customWidth="1"/>
    <col min="5" max="5" width="11.25" style="37" bestFit="1" customWidth="1"/>
    <col min="6" max="6" width="10.625" style="37" bestFit="1" customWidth="1"/>
    <col min="7" max="7" width="11" style="37" bestFit="1" customWidth="1"/>
    <col min="8" max="8" width="10.5" style="37" customWidth="1"/>
    <col min="9" max="9" width="9" style="37"/>
    <col min="10" max="10" width="12.5" style="37" bestFit="1" customWidth="1"/>
    <col min="11" max="11" width="7.25" style="37" bestFit="1" customWidth="1"/>
    <col min="12" max="12" width="13.125" style="37" bestFit="1" customWidth="1"/>
    <col min="13" max="16384" width="9" style="37"/>
  </cols>
  <sheetData>
    <row r="1" spans="1:14">
      <c r="A1" s="341" t="s">
        <v>5702</v>
      </c>
      <c r="B1" s="341" t="s">
        <v>5701</v>
      </c>
      <c r="C1" s="341" t="s">
        <v>1074</v>
      </c>
      <c r="D1" s="341" t="s">
        <v>5700</v>
      </c>
      <c r="E1" s="341" t="s">
        <v>5699</v>
      </c>
      <c r="F1" s="341" t="s">
        <v>5698</v>
      </c>
      <c r="G1" s="341" t="s">
        <v>5697</v>
      </c>
      <c r="H1" s="341" t="s">
        <v>5696</v>
      </c>
      <c r="I1" s="341" t="s">
        <v>5695</v>
      </c>
      <c r="J1" s="341" t="s">
        <v>5694</v>
      </c>
      <c r="K1" s="341" t="s">
        <v>12</v>
      </c>
      <c r="L1" s="341" t="s">
        <v>45</v>
      </c>
    </row>
    <row r="2" spans="1:14">
      <c r="A2" s="340" t="s">
        <v>5693</v>
      </c>
      <c r="B2" s="340"/>
      <c r="C2" s="340">
        <v>1</v>
      </c>
      <c r="D2" s="340">
        <v>2</v>
      </c>
      <c r="E2" s="340">
        <v>10</v>
      </c>
      <c r="F2" s="340">
        <v>50</v>
      </c>
      <c r="G2" s="340">
        <v>100</v>
      </c>
      <c r="H2" s="340">
        <v>200</v>
      </c>
      <c r="I2" s="340">
        <v>500</v>
      </c>
      <c r="J2" s="340">
        <v>1000</v>
      </c>
      <c r="K2" s="340">
        <v>2000</v>
      </c>
      <c r="L2" s="340">
        <v>5000</v>
      </c>
    </row>
    <row r="3" spans="1:14">
      <c r="A3" s="323" t="s">
        <v>5692</v>
      </c>
      <c r="B3" s="323"/>
      <c r="C3" s="323" t="s">
        <v>5691</v>
      </c>
      <c r="D3" s="323"/>
      <c r="E3" s="323" t="s">
        <v>5690</v>
      </c>
      <c r="F3" s="323" t="s">
        <v>5689</v>
      </c>
      <c r="G3" s="323" t="s">
        <v>5688</v>
      </c>
      <c r="H3" s="323"/>
      <c r="I3" s="323"/>
      <c r="J3" s="323" t="s">
        <v>5687</v>
      </c>
      <c r="K3" s="323"/>
      <c r="L3" s="323"/>
      <c r="N3" s="37" t="s">
        <v>5686</v>
      </c>
    </row>
    <row r="4" spans="1:14" ht="15.75" thickBot="1">
      <c r="A4" s="322" t="s">
        <v>5686</v>
      </c>
      <c r="B4" s="322"/>
      <c r="C4" s="322" t="s">
        <v>5685</v>
      </c>
      <c r="D4" s="322"/>
      <c r="E4" s="322" t="s">
        <v>5537</v>
      </c>
      <c r="F4" s="322" t="s">
        <v>606</v>
      </c>
      <c r="G4" s="322" t="s">
        <v>5684</v>
      </c>
      <c r="H4" s="322"/>
      <c r="I4" s="322"/>
      <c r="J4" s="322" t="s">
        <v>606</v>
      </c>
      <c r="K4" s="322"/>
      <c r="L4" s="322"/>
    </row>
    <row r="5" spans="1:14" ht="15.75" thickBot="1">
      <c r="A5" s="330" t="s">
        <v>5399</v>
      </c>
      <c r="B5" s="329"/>
      <c r="C5" s="329"/>
      <c r="D5" s="329"/>
      <c r="E5" s="329"/>
      <c r="F5" s="329"/>
      <c r="G5" s="329"/>
      <c r="H5" s="329"/>
      <c r="I5" s="329"/>
      <c r="J5" s="329"/>
      <c r="K5" s="329"/>
      <c r="L5" s="328"/>
      <c r="N5" s="37" t="s">
        <v>5683</v>
      </c>
    </row>
    <row r="6" spans="1:14">
      <c r="A6" s="338" t="s">
        <v>5682</v>
      </c>
      <c r="B6" s="337"/>
      <c r="C6" s="337" t="s">
        <v>5681</v>
      </c>
      <c r="D6" s="337"/>
      <c r="E6" s="337" t="s">
        <v>5680</v>
      </c>
      <c r="F6" s="337" t="s">
        <v>5679</v>
      </c>
      <c r="G6" s="337" t="s">
        <v>5678</v>
      </c>
      <c r="H6" s="337"/>
      <c r="I6" s="337"/>
      <c r="J6" s="337" t="s">
        <v>5677</v>
      </c>
      <c r="K6" s="337"/>
      <c r="L6" s="336"/>
      <c r="N6" s="37" t="s">
        <v>5676</v>
      </c>
    </row>
    <row r="7" spans="1:14">
      <c r="A7" s="335" t="s">
        <v>5675</v>
      </c>
      <c r="B7" s="323"/>
      <c r="C7" s="323" t="s">
        <v>5674</v>
      </c>
      <c r="D7" s="323"/>
      <c r="E7" s="323" t="s">
        <v>606</v>
      </c>
      <c r="F7" s="323" t="s">
        <v>5673</v>
      </c>
      <c r="G7" s="323" t="s">
        <v>606</v>
      </c>
      <c r="H7" s="323"/>
      <c r="I7" s="323"/>
      <c r="J7" s="323" t="s">
        <v>606</v>
      </c>
      <c r="K7" s="323"/>
      <c r="L7" s="334"/>
      <c r="N7" s="40" t="s">
        <v>5672</v>
      </c>
    </row>
    <row r="8" spans="1:14">
      <c r="A8" s="335" t="s">
        <v>5671</v>
      </c>
      <c r="B8" s="323"/>
      <c r="C8" s="323" t="s">
        <v>5670</v>
      </c>
      <c r="D8" s="323"/>
      <c r="E8" s="323" t="s">
        <v>606</v>
      </c>
      <c r="F8" s="323" t="s">
        <v>606</v>
      </c>
      <c r="G8" s="323" t="s">
        <v>5669</v>
      </c>
      <c r="H8" s="323"/>
      <c r="I8" s="323"/>
      <c r="J8" s="323" t="s">
        <v>606</v>
      </c>
      <c r="K8" s="323"/>
      <c r="L8" s="334"/>
      <c r="N8" s="40" t="s">
        <v>5668</v>
      </c>
    </row>
    <row r="9" spans="1:14">
      <c r="A9" s="335" t="s">
        <v>5667</v>
      </c>
      <c r="B9" s="323"/>
      <c r="C9" s="323" t="s">
        <v>5666</v>
      </c>
      <c r="D9" s="323"/>
      <c r="E9" s="323" t="s">
        <v>606</v>
      </c>
      <c r="F9" s="323" t="s">
        <v>5665</v>
      </c>
      <c r="G9" s="323" t="s">
        <v>606</v>
      </c>
      <c r="H9" s="323"/>
      <c r="I9" s="323"/>
      <c r="J9" s="323" t="s">
        <v>5664</v>
      </c>
      <c r="K9" s="323"/>
      <c r="L9" s="334"/>
      <c r="N9" s="40" t="s">
        <v>5663</v>
      </c>
    </row>
    <row r="10" spans="1:14">
      <c r="A10" s="335" t="s">
        <v>5662</v>
      </c>
      <c r="B10" s="323"/>
      <c r="C10" s="323" t="s">
        <v>606</v>
      </c>
      <c r="D10" s="323"/>
      <c r="E10" s="323" t="s">
        <v>5661</v>
      </c>
      <c r="F10" s="323" t="s">
        <v>606</v>
      </c>
      <c r="G10" s="323" t="s">
        <v>606</v>
      </c>
      <c r="H10" s="323"/>
      <c r="I10" s="323"/>
      <c r="J10" s="323" t="s">
        <v>5660</v>
      </c>
      <c r="K10" s="323"/>
      <c r="L10" s="334"/>
      <c r="N10" s="40" t="s">
        <v>5659</v>
      </c>
    </row>
    <row r="11" spans="1:14">
      <c r="A11" s="335" t="s">
        <v>5658</v>
      </c>
      <c r="B11" s="323"/>
      <c r="C11" s="323" t="s">
        <v>606</v>
      </c>
      <c r="D11" s="323"/>
      <c r="E11" s="323" t="s">
        <v>5657</v>
      </c>
      <c r="F11" s="323" t="s">
        <v>5656</v>
      </c>
      <c r="G11" s="323" t="s">
        <v>5655</v>
      </c>
      <c r="H11" s="323"/>
      <c r="I11" s="323"/>
      <c r="J11" s="323" t="s">
        <v>606</v>
      </c>
      <c r="K11" s="323"/>
      <c r="L11" s="334"/>
      <c r="N11" s="40" t="s">
        <v>5654</v>
      </c>
    </row>
    <row r="12" spans="1:14" ht="15.75" thickBot="1">
      <c r="A12" s="333" t="s">
        <v>5653</v>
      </c>
      <c r="B12" s="332"/>
      <c r="C12" s="332" t="s">
        <v>606</v>
      </c>
      <c r="D12" s="332"/>
      <c r="E12" s="332" t="s">
        <v>5652</v>
      </c>
      <c r="F12" s="332" t="s">
        <v>606</v>
      </c>
      <c r="G12" s="332" t="s">
        <v>5651</v>
      </c>
      <c r="H12" s="332"/>
      <c r="I12" s="332"/>
      <c r="J12" s="332" t="s">
        <v>5650</v>
      </c>
      <c r="K12" s="332"/>
      <c r="L12" s="331"/>
      <c r="N12" s="37" t="s">
        <v>5649</v>
      </c>
    </row>
    <row r="13" spans="1:14">
      <c r="A13" s="324" t="s">
        <v>5346</v>
      </c>
      <c r="B13" s="324"/>
      <c r="C13" s="324" t="s">
        <v>606</v>
      </c>
      <c r="D13" s="324" t="s">
        <v>5648</v>
      </c>
      <c r="E13" s="324" t="s">
        <v>5647</v>
      </c>
      <c r="F13" s="324" t="s">
        <v>606</v>
      </c>
      <c r="G13" s="324" t="s">
        <v>5646</v>
      </c>
      <c r="H13" s="324"/>
      <c r="I13" s="324"/>
      <c r="J13" s="324" t="s">
        <v>5645</v>
      </c>
      <c r="K13" s="324" t="s">
        <v>5644</v>
      </c>
      <c r="L13" s="324"/>
      <c r="N13" s="37" t="s">
        <v>5643</v>
      </c>
    </row>
    <row r="14" spans="1:14">
      <c r="A14" s="323" t="s">
        <v>5642</v>
      </c>
      <c r="B14" s="323"/>
      <c r="C14" s="323" t="s">
        <v>5641</v>
      </c>
      <c r="D14" s="323"/>
      <c r="E14" s="323" t="s">
        <v>5640</v>
      </c>
      <c r="F14" s="323" t="s">
        <v>5639</v>
      </c>
      <c r="G14" s="323" t="s">
        <v>5638</v>
      </c>
      <c r="H14" s="323"/>
      <c r="I14" s="323"/>
      <c r="J14" s="323" t="s">
        <v>5637</v>
      </c>
      <c r="K14" s="323"/>
      <c r="L14" s="323"/>
      <c r="N14" s="37" t="s">
        <v>5636</v>
      </c>
    </row>
    <row r="15" spans="1:14">
      <c r="A15" s="323" t="s">
        <v>5635</v>
      </c>
      <c r="B15" s="323"/>
      <c r="C15" s="323" t="s">
        <v>5634</v>
      </c>
      <c r="D15" s="323"/>
      <c r="E15" s="323" t="s">
        <v>5633</v>
      </c>
      <c r="F15" s="323" t="s">
        <v>5555</v>
      </c>
      <c r="G15" s="323" t="s">
        <v>5632</v>
      </c>
      <c r="H15" s="323"/>
      <c r="I15" s="323"/>
      <c r="J15" s="323" t="s">
        <v>5631</v>
      </c>
      <c r="K15" s="323"/>
      <c r="L15" s="323"/>
      <c r="N15" s="37" t="s">
        <v>5630</v>
      </c>
    </row>
    <row r="16" spans="1:14">
      <c r="A16" s="323" t="s">
        <v>5629</v>
      </c>
      <c r="B16" s="323"/>
      <c r="C16" s="323" t="s">
        <v>5628</v>
      </c>
      <c r="D16" s="323"/>
      <c r="E16" s="323" t="s">
        <v>5627</v>
      </c>
      <c r="F16" s="323" t="s">
        <v>606</v>
      </c>
      <c r="G16" s="323" t="s">
        <v>5626</v>
      </c>
      <c r="H16" s="323"/>
      <c r="I16" s="323"/>
      <c r="J16" s="323" t="s">
        <v>606</v>
      </c>
      <c r="K16" s="323"/>
      <c r="L16" s="323"/>
      <c r="N16" s="37" t="s">
        <v>5625</v>
      </c>
    </row>
    <row r="17" spans="1:14">
      <c r="A17" s="323" t="s">
        <v>5624</v>
      </c>
      <c r="B17" s="323"/>
      <c r="C17" s="323" t="s">
        <v>5552</v>
      </c>
      <c r="D17" s="323"/>
      <c r="E17" s="323" t="s">
        <v>5597</v>
      </c>
      <c r="F17" s="323" t="s">
        <v>606</v>
      </c>
      <c r="G17" s="323" t="s">
        <v>5623</v>
      </c>
      <c r="H17" s="323"/>
      <c r="I17" s="323" t="s">
        <v>5622</v>
      </c>
      <c r="J17" s="323" t="s">
        <v>606</v>
      </c>
      <c r="K17" s="323"/>
      <c r="L17" s="323"/>
      <c r="N17" s="37" t="s">
        <v>5621</v>
      </c>
    </row>
    <row r="18" spans="1:14">
      <c r="A18" s="323" t="s">
        <v>5620</v>
      </c>
      <c r="B18" s="323"/>
      <c r="C18" s="323" t="s">
        <v>5619</v>
      </c>
      <c r="D18" s="323"/>
      <c r="E18" s="323" t="s">
        <v>5618</v>
      </c>
      <c r="F18" s="323" t="s">
        <v>5596</v>
      </c>
      <c r="G18" s="323" t="s">
        <v>5595</v>
      </c>
      <c r="H18" s="323"/>
      <c r="I18" s="323"/>
      <c r="J18" s="323" t="s">
        <v>606</v>
      </c>
      <c r="K18" s="323"/>
      <c r="L18" s="323"/>
      <c r="N18" s="37" t="s">
        <v>5617</v>
      </c>
    </row>
    <row r="19" spans="1:14">
      <c r="A19" s="323" t="s">
        <v>5616</v>
      </c>
      <c r="B19" s="323"/>
      <c r="C19" s="323" t="s">
        <v>5615</v>
      </c>
      <c r="D19" s="323"/>
      <c r="E19" s="323" t="s">
        <v>5614</v>
      </c>
      <c r="F19" s="323" t="s">
        <v>5613</v>
      </c>
      <c r="G19" s="323" t="s">
        <v>5612</v>
      </c>
      <c r="H19" s="323"/>
      <c r="I19" s="323"/>
      <c r="J19" s="323" t="s">
        <v>5611</v>
      </c>
      <c r="K19" s="323"/>
      <c r="L19" s="323"/>
      <c r="N19" s="37" t="s">
        <v>5610</v>
      </c>
    </row>
    <row r="20" spans="1:14">
      <c r="A20" s="323" t="s">
        <v>5609</v>
      </c>
      <c r="B20" s="323"/>
      <c r="C20" s="323" t="s">
        <v>5608</v>
      </c>
      <c r="D20" s="323"/>
      <c r="E20" s="323" t="s">
        <v>5607</v>
      </c>
      <c r="F20" s="323" t="s">
        <v>606</v>
      </c>
      <c r="G20" s="323" t="s">
        <v>5577</v>
      </c>
      <c r="H20" s="323"/>
      <c r="I20" s="323"/>
      <c r="J20" s="323" t="s">
        <v>606</v>
      </c>
      <c r="K20" s="323"/>
      <c r="L20" s="323"/>
    </row>
    <row r="21" spans="1:14">
      <c r="A21" s="323" t="s">
        <v>5606</v>
      </c>
      <c r="B21" s="323"/>
      <c r="C21" s="323" t="s">
        <v>5605</v>
      </c>
      <c r="D21" s="323"/>
      <c r="E21" s="323" t="s">
        <v>5604</v>
      </c>
      <c r="F21" s="323" t="s">
        <v>606</v>
      </c>
      <c r="G21" s="323" t="s">
        <v>606</v>
      </c>
      <c r="H21" s="323"/>
      <c r="I21" s="323" t="s">
        <v>5603</v>
      </c>
      <c r="J21" s="323" t="s">
        <v>606</v>
      </c>
      <c r="K21" s="323"/>
      <c r="L21" s="323"/>
    </row>
    <row r="22" spans="1:14">
      <c r="A22" s="323" t="s">
        <v>5602</v>
      </c>
      <c r="B22" s="323"/>
      <c r="C22" s="323" t="s">
        <v>5601</v>
      </c>
      <c r="D22" s="323"/>
      <c r="E22" s="323" t="s">
        <v>5600</v>
      </c>
      <c r="F22" s="323" t="s">
        <v>606</v>
      </c>
      <c r="G22" s="323" t="s">
        <v>5599</v>
      </c>
      <c r="H22" s="323"/>
      <c r="I22" s="323"/>
      <c r="J22" s="323" t="s">
        <v>606</v>
      </c>
      <c r="K22" s="323"/>
      <c r="L22" s="323"/>
    </row>
    <row r="23" spans="1:14" ht="15.75" thickBot="1">
      <c r="A23" s="322" t="s">
        <v>5598</v>
      </c>
      <c r="B23" s="322"/>
      <c r="C23" s="322" t="s">
        <v>5552</v>
      </c>
      <c r="D23" s="322"/>
      <c r="E23" s="322" t="s">
        <v>5597</v>
      </c>
      <c r="F23" s="322" t="s">
        <v>5596</v>
      </c>
      <c r="G23" s="322" t="s">
        <v>5595</v>
      </c>
      <c r="H23" s="322"/>
      <c r="I23" s="322"/>
      <c r="J23" s="322" t="s">
        <v>5594</v>
      </c>
      <c r="K23" s="322"/>
      <c r="L23" s="322"/>
    </row>
    <row r="24" spans="1:14" ht="15.75" thickBot="1">
      <c r="A24" s="327" t="s">
        <v>5593</v>
      </c>
      <c r="B24" s="326"/>
      <c r="C24" s="326" t="s">
        <v>606</v>
      </c>
      <c r="D24" s="326"/>
      <c r="E24" s="326" t="s">
        <v>606</v>
      </c>
      <c r="F24" s="326" t="s">
        <v>606</v>
      </c>
      <c r="G24" s="326" t="s">
        <v>606</v>
      </c>
      <c r="H24" s="326"/>
      <c r="I24" s="326"/>
      <c r="J24" s="326" t="s">
        <v>5592</v>
      </c>
      <c r="K24" s="326" t="s">
        <v>5591</v>
      </c>
      <c r="L24" s="325"/>
    </row>
    <row r="25" spans="1:14" ht="15.75" thickBot="1">
      <c r="A25" s="339" t="s">
        <v>5590</v>
      </c>
      <c r="B25" s="339"/>
      <c r="C25" s="339" t="s">
        <v>5589</v>
      </c>
      <c r="D25" s="339"/>
      <c r="E25" s="339" t="s">
        <v>5588</v>
      </c>
      <c r="F25" s="339" t="s">
        <v>606</v>
      </c>
      <c r="G25" s="339" t="s">
        <v>5558</v>
      </c>
      <c r="H25" s="339"/>
      <c r="I25" s="339"/>
      <c r="J25" s="339" t="s">
        <v>606</v>
      </c>
      <c r="K25" s="339"/>
      <c r="L25" s="339"/>
    </row>
    <row r="26" spans="1:14" ht="15.75" thickBot="1">
      <c r="A26" s="330" t="s">
        <v>5587</v>
      </c>
      <c r="B26" s="329"/>
      <c r="C26" s="329"/>
      <c r="D26" s="329"/>
      <c r="E26" s="329"/>
      <c r="F26" s="329"/>
      <c r="G26" s="329"/>
      <c r="H26" s="329"/>
      <c r="I26" s="329"/>
      <c r="J26" s="329"/>
      <c r="K26" s="329"/>
      <c r="L26" s="328"/>
    </row>
    <row r="27" spans="1:14">
      <c r="A27" s="338" t="s">
        <v>5586</v>
      </c>
      <c r="B27" s="337"/>
      <c r="C27" s="337" t="s">
        <v>5585</v>
      </c>
      <c r="D27" s="337"/>
      <c r="E27" s="337" t="s">
        <v>5584</v>
      </c>
      <c r="F27" s="337" t="s">
        <v>5537</v>
      </c>
      <c r="G27" s="337" t="s">
        <v>5583</v>
      </c>
      <c r="H27" s="337"/>
      <c r="I27" s="337"/>
      <c r="J27" s="337" t="s">
        <v>5582</v>
      </c>
      <c r="K27" s="337"/>
      <c r="L27" s="336"/>
    </row>
    <row r="28" spans="1:14">
      <c r="A28" s="335" t="s">
        <v>5581</v>
      </c>
      <c r="B28" s="323"/>
      <c r="C28" s="323" t="s">
        <v>5580</v>
      </c>
      <c r="D28" s="323"/>
      <c r="E28" s="323" t="s">
        <v>5579</v>
      </c>
      <c r="F28" s="323" t="s">
        <v>5578</v>
      </c>
      <c r="G28" s="323" t="s">
        <v>5577</v>
      </c>
      <c r="H28" s="323"/>
      <c r="I28" s="323"/>
      <c r="J28" s="323" t="s">
        <v>5576</v>
      </c>
      <c r="K28" s="323"/>
      <c r="L28" s="334"/>
    </row>
    <row r="29" spans="1:14" ht="15.75" thickBot="1">
      <c r="A29" s="333" t="s">
        <v>5575</v>
      </c>
      <c r="B29" s="332"/>
      <c r="C29" s="332" t="s">
        <v>5246</v>
      </c>
      <c r="D29" s="332"/>
      <c r="E29" s="332" t="s">
        <v>5574</v>
      </c>
      <c r="F29" s="332" t="s">
        <v>5573</v>
      </c>
      <c r="G29" s="332" t="s">
        <v>5572</v>
      </c>
      <c r="H29" s="332"/>
      <c r="I29" s="332"/>
      <c r="J29" s="332" t="s">
        <v>5571</v>
      </c>
      <c r="K29" s="332"/>
      <c r="L29" s="331"/>
    </row>
    <row r="30" spans="1:14">
      <c r="A30" s="324" t="s">
        <v>5570</v>
      </c>
      <c r="B30" s="324"/>
      <c r="C30" s="324" t="s">
        <v>5569</v>
      </c>
      <c r="D30" s="324"/>
      <c r="E30" s="324" t="s">
        <v>5568</v>
      </c>
      <c r="F30" s="324" t="s">
        <v>5567</v>
      </c>
      <c r="G30" s="324" t="s">
        <v>5515</v>
      </c>
      <c r="H30" s="324"/>
      <c r="I30" s="324"/>
      <c r="J30" s="324" t="s">
        <v>5566</v>
      </c>
      <c r="K30" s="324"/>
      <c r="L30" s="324"/>
    </row>
    <row r="31" spans="1:14">
      <c r="A31" s="323" t="s">
        <v>5565</v>
      </c>
      <c r="B31" s="323"/>
      <c r="C31" s="323" t="s">
        <v>5564</v>
      </c>
      <c r="D31" s="323"/>
      <c r="E31" s="323" t="s">
        <v>5563</v>
      </c>
      <c r="F31" s="323" t="s">
        <v>606</v>
      </c>
      <c r="G31" s="323" t="s">
        <v>5562</v>
      </c>
      <c r="H31" s="323"/>
      <c r="I31" s="323"/>
      <c r="J31" s="323" t="s">
        <v>606</v>
      </c>
      <c r="K31" s="323"/>
      <c r="L31" s="323"/>
    </row>
    <row r="32" spans="1:14" ht="15.75" thickBot="1">
      <c r="A32" s="322" t="s">
        <v>5561</v>
      </c>
      <c r="B32" s="322"/>
      <c r="C32" s="322" t="s">
        <v>5560</v>
      </c>
      <c r="D32" s="322"/>
      <c r="E32" s="322" t="s">
        <v>5559</v>
      </c>
      <c r="F32" s="322" t="s">
        <v>606</v>
      </c>
      <c r="G32" s="322" t="s">
        <v>5558</v>
      </c>
      <c r="H32" s="322"/>
      <c r="I32" s="322"/>
      <c r="J32" s="322" t="s">
        <v>606</v>
      </c>
      <c r="K32" s="322"/>
      <c r="L32" s="322"/>
    </row>
    <row r="33" spans="1:12" ht="15.75" thickBot="1">
      <c r="A33" s="330" t="s">
        <v>5455</v>
      </c>
      <c r="B33" s="329"/>
      <c r="C33" s="329" t="s">
        <v>5557</v>
      </c>
      <c r="D33" s="329"/>
      <c r="E33" s="329" t="s">
        <v>5556</v>
      </c>
      <c r="F33" s="329" t="s">
        <v>5555</v>
      </c>
      <c r="G33" s="329" t="s">
        <v>5554</v>
      </c>
      <c r="H33" s="329"/>
      <c r="I33" s="329"/>
      <c r="J33" s="329" t="s">
        <v>606</v>
      </c>
      <c r="K33" s="329"/>
      <c r="L33" s="328"/>
    </row>
    <row r="34" spans="1:12" ht="15.75" thickBot="1">
      <c r="A34" s="327" t="s">
        <v>5553</v>
      </c>
      <c r="B34" s="326"/>
      <c r="C34" s="326" t="s">
        <v>5552</v>
      </c>
      <c r="D34" s="326"/>
      <c r="E34" s="326" t="s">
        <v>5551</v>
      </c>
      <c r="F34" s="326" t="s">
        <v>5550</v>
      </c>
      <c r="G34" s="326" t="s">
        <v>5549</v>
      </c>
      <c r="H34" s="326"/>
      <c r="I34" s="326"/>
      <c r="J34" s="326" t="s">
        <v>5513</v>
      </c>
      <c r="K34" s="326"/>
      <c r="L34" s="325"/>
    </row>
    <row r="35" spans="1:12">
      <c r="A35" s="324" t="s">
        <v>5548</v>
      </c>
      <c r="B35" s="324"/>
      <c r="C35" s="324" t="s">
        <v>5547</v>
      </c>
      <c r="D35" s="324"/>
      <c r="E35" s="324" t="s">
        <v>5546</v>
      </c>
      <c r="F35" s="324" t="s">
        <v>606</v>
      </c>
      <c r="G35" s="324" t="s">
        <v>5545</v>
      </c>
      <c r="H35" s="324"/>
      <c r="I35" s="324"/>
      <c r="J35" s="324" t="s">
        <v>5544</v>
      </c>
      <c r="K35" s="324"/>
      <c r="L35" s="324"/>
    </row>
    <row r="36" spans="1:12" ht="15.75" thickBot="1">
      <c r="A36" s="322" t="s">
        <v>4980</v>
      </c>
      <c r="B36" s="322"/>
      <c r="C36" s="322" t="s">
        <v>5525</v>
      </c>
      <c r="D36" s="322"/>
      <c r="E36" s="322" t="s">
        <v>5543</v>
      </c>
      <c r="F36" s="322" t="s">
        <v>606</v>
      </c>
      <c r="G36" s="322" t="s">
        <v>5542</v>
      </c>
      <c r="H36" s="322"/>
      <c r="I36" s="322"/>
      <c r="J36" s="322" t="s">
        <v>5541</v>
      </c>
      <c r="K36" s="322"/>
      <c r="L36" s="322"/>
    </row>
    <row r="37" spans="1:12" ht="15.75" thickBot="1">
      <c r="A37" s="327" t="s">
        <v>5540</v>
      </c>
      <c r="B37" s="326"/>
      <c r="C37" s="326" t="s">
        <v>5539</v>
      </c>
      <c r="D37" s="326"/>
      <c r="E37" s="326" t="s">
        <v>5538</v>
      </c>
      <c r="F37" s="326" t="s">
        <v>5537</v>
      </c>
      <c r="G37" s="326" t="s">
        <v>5515</v>
      </c>
      <c r="H37" s="326"/>
      <c r="I37" s="326"/>
      <c r="J37" s="326" t="s">
        <v>5536</v>
      </c>
      <c r="K37" s="326" t="s">
        <v>5535</v>
      </c>
      <c r="L37" s="325" t="s">
        <v>5534</v>
      </c>
    </row>
    <row r="38" spans="1:12">
      <c r="A38" s="324" t="s">
        <v>5533</v>
      </c>
      <c r="B38" s="324"/>
      <c r="C38" s="324" t="s">
        <v>5532</v>
      </c>
      <c r="D38" s="324"/>
      <c r="E38" s="324" t="s">
        <v>5531</v>
      </c>
      <c r="F38" s="324" t="s">
        <v>5530</v>
      </c>
      <c r="G38" s="324" t="s">
        <v>5529</v>
      </c>
      <c r="H38" s="324" t="s">
        <v>5528</v>
      </c>
      <c r="I38" s="324"/>
      <c r="J38" s="324" t="s">
        <v>606</v>
      </c>
      <c r="K38" s="324" t="s">
        <v>606</v>
      </c>
      <c r="L38" s="324" t="s">
        <v>606</v>
      </c>
    </row>
    <row r="39" spans="1:12">
      <c r="A39" s="323" t="s">
        <v>5527</v>
      </c>
      <c r="B39" s="323" t="s">
        <v>5526</v>
      </c>
      <c r="C39" s="323" t="s">
        <v>5525</v>
      </c>
      <c r="D39" s="323"/>
      <c r="E39" s="323" t="s">
        <v>5524</v>
      </c>
      <c r="F39" s="323" t="s">
        <v>606</v>
      </c>
      <c r="G39" s="323" t="s">
        <v>5523</v>
      </c>
      <c r="H39" s="323" t="s">
        <v>606</v>
      </c>
      <c r="I39" s="323"/>
      <c r="J39" s="323" t="s">
        <v>5522</v>
      </c>
      <c r="K39" s="323" t="s">
        <v>606</v>
      </c>
      <c r="L39" s="323" t="s">
        <v>606</v>
      </c>
    </row>
    <row r="40" spans="1:12">
      <c r="A40" s="323" t="s">
        <v>4986</v>
      </c>
      <c r="B40" s="323" t="s">
        <v>5521</v>
      </c>
      <c r="C40" s="323" t="s">
        <v>5520</v>
      </c>
      <c r="D40" s="323"/>
      <c r="E40" s="323" t="s">
        <v>606</v>
      </c>
      <c r="F40" s="323" t="s">
        <v>5519</v>
      </c>
      <c r="G40" s="323" t="s">
        <v>606</v>
      </c>
      <c r="H40" s="323" t="s">
        <v>606</v>
      </c>
      <c r="I40" s="323"/>
      <c r="J40" s="323" t="s">
        <v>606</v>
      </c>
      <c r="K40" s="323" t="s">
        <v>606</v>
      </c>
      <c r="L40" s="323" t="s">
        <v>606</v>
      </c>
    </row>
    <row r="41" spans="1:12">
      <c r="A41" s="323" t="s">
        <v>5449</v>
      </c>
      <c r="B41" s="323" t="s">
        <v>606</v>
      </c>
      <c r="C41" s="323" t="s">
        <v>5518</v>
      </c>
      <c r="D41" s="323"/>
      <c r="E41" s="323" t="s">
        <v>5517</v>
      </c>
      <c r="F41" s="323" t="s">
        <v>5516</v>
      </c>
      <c r="G41" s="323" t="s">
        <v>5515</v>
      </c>
      <c r="H41" s="323" t="s">
        <v>5514</v>
      </c>
      <c r="I41" s="323"/>
      <c r="J41" s="323" t="s">
        <v>5513</v>
      </c>
      <c r="K41" s="323" t="s">
        <v>606</v>
      </c>
      <c r="L41" s="323" t="s">
        <v>5512</v>
      </c>
    </row>
    <row r="42" spans="1:12">
      <c r="A42" s="323" t="s">
        <v>5511</v>
      </c>
      <c r="B42" s="323" t="s">
        <v>606</v>
      </c>
      <c r="C42" s="323" t="s">
        <v>5510</v>
      </c>
      <c r="D42" s="323"/>
      <c r="E42" s="323" t="s">
        <v>5509</v>
      </c>
      <c r="F42" s="323" t="s">
        <v>606</v>
      </c>
      <c r="G42" s="323" t="s">
        <v>5508</v>
      </c>
      <c r="H42" s="323" t="s">
        <v>606</v>
      </c>
      <c r="I42" s="323"/>
      <c r="J42" s="323" t="s">
        <v>606</v>
      </c>
      <c r="K42" s="323" t="s">
        <v>606</v>
      </c>
      <c r="L42" s="323" t="s">
        <v>606</v>
      </c>
    </row>
    <row r="43" spans="1:12">
      <c r="A43" s="322" t="s">
        <v>5447</v>
      </c>
      <c r="B43" s="322" t="s">
        <v>606</v>
      </c>
      <c r="C43" s="322" t="s">
        <v>5507</v>
      </c>
      <c r="D43" s="322"/>
      <c r="E43" s="322" t="s">
        <v>5506</v>
      </c>
      <c r="F43" s="322" t="s">
        <v>5505</v>
      </c>
      <c r="G43" s="322" t="s">
        <v>5504</v>
      </c>
      <c r="H43" s="322" t="s">
        <v>606</v>
      </c>
      <c r="I43" s="322"/>
      <c r="J43" s="322" t="s">
        <v>5503</v>
      </c>
      <c r="K43" s="322" t="s">
        <v>606</v>
      </c>
      <c r="L43" s="322" t="s">
        <v>606</v>
      </c>
    </row>
    <row r="44" spans="1:12">
      <c r="A44" s="553" t="s">
        <v>5502</v>
      </c>
      <c r="B44" s="553"/>
      <c r="C44" s="553"/>
      <c r="D44" s="553"/>
      <c r="E44" s="553"/>
      <c r="F44" s="553"/>
      <c r="G44" s="553"/>
    </row>
    <row r="45" spans="1:12">
      <c r="A45" s="553"/>
      <c r="B45" s="553"/>
      <c r="C45" s="553"/>
      <c r="D45" s="553"/>
      <c r="E45" s="553"/>
      <c r="F45" s="553"/>
      <c r="G45" s="553"/>
    </row>
    <row r="46" spans="1:12">
      <c r="A46" s="554" t="s">
        <v>5501</v>
      </c>
      <c r="B46" s="554"/>
      <c r="C46" s="554"/>
      <c r="D46" s="554"/>
      <c r="E46" s="554"/>
      <c r="F46" s="554"/>
    </row>
    <row r="47" spans="1:12">
      <c r="A47" s="555" t="s">
        <v>5500</v>
      </c>
      <c r="B47" s="555"/>
      <c r="C47" s="555"/>
      <c r="D47" s="555"/>
      <c r="E47" s="555"/>
      <c r="F47" s="555"/>
    </row>
    <row r="48" spans="1:12">
      <c r="A48" s="37" t="s">
        <v>5499</v>
      </c>
    </row>
    <row r="49" spans="1:6">
      <c r="A49" s="555" t="s">
        <v>5498</v>
      </c>
      <c r="B49" s="555"/>
      <c r="C49" s="555"/>
      <c r="D49" s="555"/>
      <c r="E49" s="555"/>
      <c r="F49" s="555"/>
    </row>
    <row r="50" spans="1:6">
      <c r="A50" s="37" t="s">
        <v>5497</v>
      </c>
    </row>
    <row r="51" spans="1:6">
      <c r="A51" s="555" t="s">
        <v>5496</v>
      </c>
      <c r="B51" s="555"/>
      <c r="C51" s="555"/>
      <c r="D51" s="555"/>
      <c r="E51" s="555"/>
      <c r="F51" s="555"/>
    </row>
    <row r="52" spans="1:6">
      <c r="A52" s="37" t="s">
        <v>5495</v>
      </c>
    </row>
    <row r="53" spans="1:6">
      <c r="A53" s="555" t="s">
        <v>5494</v>
      </c>
      <c r="B53" s="555"/>
      <c r="C53" s="555"/>
      <c r="D53" s="555"/>
      <c r="E53" s="555"/>
      <c r="F53" s="555"/>
    </row>
    <row r="54" spans="1:6">
      <c r="A54" s="37" t="s">
        <v>5493</v>
      </c>
    </row>
    <row r="55" spans="1:6">
      <c r="A55" s="555" t="s">
        <v>5492</v>
      </c>
      <c r="B55" s="555"/>
      <c r="C55" s="555"/>
      <c r="D55" s="555"/>
      <c r="E55" s="555"/>
      <c r="F55" s="555"/>
    </row>
    <row r="56" spans="1:6">
      <c r="A56" s="37" t="s">
        <v>5491</v>
      </c>
    </row>
    <row r="57" spans="1:6">
      <c r="A57" s="555" t="s">
        <v>5490</v>
      </c>
      <c r="B57" s="555"/>
      <c r="C57" s="555"/>
      <c r="D57" s="555"/>
      <c r="E57" s="555"/>
      <c r="F57" s="555"/>
    </row>
    <row r="58" spans="1:6">
      <c r="A58" s="37" t="s">
        <v>5489</v>
      </c>
    </row>
    <row r="59" spans="1:6">
      <c r="A59" s="555" t="s">
        <v>5488</v>
      </c>
      <c r="B59" s="555"/>
      <c r="C59" s="555"/>
      <c r="D59" s="555"/>
      <c r="E59" s="555"/>
      <c r="F59" s="555"/>
    </row>
    <row r="60" spans="1:6">
      <c r="A60" s="37" t="s">
        <v>5487</v>
      </c>
    </row>
    <row r="61" spans="1:6">
      <c r="A61" s="555" t="s">
        <v>5486</v>
      </c>
      <c r="B61" s="555"/>
      <c r="C61" s="555"/>
      <c r="D61" s="555"/>
      <c r="E61" s="555"/>
      <c r="F61" s="555"/>
    </row>
    <row r="62" spans="1:6">
      <c r="A62" s="37" t="s">
        <v>5485</v>
      </c>
    </row>
    <row r="63" spans="1:6">
      <c r="A63" s="555" t="s">
        <v>5484</v>
      </c>
      <c r="B63" s="555"/>
      <c r="C63" s="555"/>
      <c r="D63" s="555"/>
      <c r="E63" s="555"/>
      <c r="F63" s="555"/>
    </row>
    <row r="64" spans="1:6">
      <c r="A64" s="37" t="s">
        <v>5483</v>
      </c>
    </row>
    <row r="65" spans="1:6">
      <c r="A65" s="555" t="s">
        <v>5482</v>
      </c>
      <c r="B65" s="555"/>
      <c r="C65" s="555"/>
      <c r="D65" s="555"/>
      <c r="E65" s="555"/>
      <c r="F65" s="555"/>
    </row>
    <row r="66" spans="1:6">
      <c r="A66" s="37" t="s">
        <v>5481</v>
      </c>
    </row>
    <row r="67" spans="1:6">
      <c r="A67" s="37" t="s">
        <v>5480</v>
      </c>
    </row>
    <row r="68" spans="1:6">
      <c r="A68" s="555" t="s">
        <v>5479</v>
      </c>
      <c r="B68" s="555"/>
      <c r="C68" s="555"/>
      <c r="D68" s="555"/>
      <c r="E68" s="555"/>
      <c r="F68" s="555"/>
    </row>
    <row r="69" spans="1:6">
      <c r="A69" s="37" t="s">
        <v>5478</v>
      </c>
    </row>
    <row r="70" spans="1:6">
      <c r="A70" s="37" t="s">
        <v>5477</v>
      </c>
    </row>
    <row r="71" spans="1:6">
      <c r="A71" s="37" t="s">
        <v>5476</v>
      </c>
    </row>
    <row r="72" spans="1:6">
      <c r="A72" s="37" t="s">
        <v>5475</v>
      </c>
    </row>
    <row r="73" spans="1:6">
      <c r="A73" s="37" t="s">
        <v>5474</v>
      </c>
    </row>
    <row r="74" spans="1:6">
      <c r="A74" s="37" t="s">
        <v>5473</v>
      </c>
    </row>
    <row r="75" spans="1:6">
      <c r="A75" s="37" t="s">
        <v>5472</v>
      </c>
    </row>
    <row r="76" spans="1:6">
      <c r="A76" s="37" t="s">
        <v>5471</v>
      </c>
    </row>
    <row r="80" spans="1:6">
      <c r="A80" s="37" t="s">
        <v>5470</v>
      </c>
    </row>
    <row r="81" spans="1:6">
      <c r="A81" s="37" t="s">
        <v>5469</v>
      </c>
    </row>
    <row r="82" spans="1:6">
      <c r="A82" s="555" t="s">
        <v>5399</v>
      </c>
      <c r="B82" s="555"/>
      <c r="C82" s="555"/>
      <c r="D82" s="555"/>
      <c r="E82" s="555"/>
      <c r="F82" s="555"/>
    </row>
    <row r="83" spans="1:6">
      <c r="A83" s="37" t="s">
        <v>5468</v>
      </c>
    </row>
    <row r="84" spans="1:6">
      <c r="A84" s="555" t="s">
        <v>5467</v>
      </c>
      <c r="B84" s="555"/>
      <c r="C84" s="555"/>
      <c r="D84" s="555"/>
      <c r="E84" s="555"/>
      <c r="F84" s="555"/>
    </row>
    <row r="85" spans="1:6">
      <c r="A85" s="37" t="s">
        <v>5466</v>
      </c>
    </row>
    <row r="86" spans="1:6">
      <c r="A86" s="555" t="s">
        <v>5465</v>
      </c>
      <c r="B86" s="555"/>
      <c r="C86" s="555"/>
      <c r="D86" s="555"/>
      <c r="E86" s="555"/>
      <c r="F86" s="555"/>
    </row>
    <row r="87" spans="1:6">
      <c r="A87" s="37" t="s">
        <v>5464</v>
      </c>
    </row>
    <row r="88" spans="1:6">
      <c r="A88" s="555" t="s">
        <v>4980</v>
      </c>
      <c r="B88" s="555"/>
      <c r="C88" s="555"/>
      <c r="D88" s="555"/>
      <c r="E88" s="555"/>
      <c r="F88" s="555"/>
    </row>
    <row r="89" spans="1:6">
      <c r="A89" s="37" t="s">
        <v>5463</v>
      </c>
    </row>
    <row r="90" spans="1:6">
      <c r="A90" s="555" t="s">
        <v>5152</v>
      </c>
      <c r="B90" s="555"/>
      <c r="C90" s="555"/>
      <c r="D90" s="555"/>
      <c r="E90" s="555"/>
      <c r="F90" s="555"/>
    </row>
    <row r="91" spans="1:6">
      <c r="A91" s="37" t="s">
        <v>5462</v>
      </c>
    </row>
    <row r="92" spans="1:6">
      <c r="A92" s="555" t="s">
        <v>5461</v>
      </c>
      <c r="B92" s="555"/>
      <c r="C92" s="555"/>
      <c r="D92" s="555"/>
      <c r="E92" s="555"/>
      <c r="F92" s="555"/>
    </row>
    <row r="93" spans="1:6">
      <c r="A93" s="37" t="s">
        <v>5460</v>
      </c>
    </row>
    <row r="94" spans="1:6">
      <c r="A94" s="555" t="s">
        <v>5459</v>
      </c>
      <c r="B94" s="555"/>
      <c r="C94" s="555"/>
      <c r="D94" s="555"/>
      <c r="E94" s="555"/>
      <c r="F94" s="555"/>
    </row>
    <row r="95" spans="1:6">
      <c r="A95" s="37" t="s">
        <v>5458</v>
      </c>
    </row>
    <row r="96" spans="1:6">
      <c r="A96" s="37" t="s">
        <v>5457</v>
      </c>
    </row>
    <row r="97" spans="1:6">
      <c r="A97" s="37" t="s">
        <v>5456</v>
      </c>
    </row>
    <row r="98" spans="1:6">
      <c r="A98" s="555" t="s">
        <v>5455</v>
      </c>
      <c r="B98" s="555"/>
      <c r="C98" s="555"/>
      <c r="D98" s="555"/>
      <c r="E98" s="555"/>
      <c r="F98" s="555"/>
    </row>
    <row r="99" spans="1:6">
      <c r="A99" s="37" t="s">
        <v>5454</v>
      </c>
    </row>
    <row r="100" spans="1:6">
      <c r="A100" s="555" t="s">
        <v>5453</v>
      </c>
      <c r="B100" s="555"/>
      <c r="C100" s="555"/>
      <c r="D100" s="555"/>
      <c r="E100" s="555"/>
      <c r="F100" s="555"/>
    </row>
    <row r="101" spans="1:6">
      <c r="A101" s="37" t="s">
        <v>5452</v>
      </c>
    </row>
    <row r="102" spans="1:6">
      <c r="A102" s="555" t="s">
        <v>5451</v>
      </c>
      <c r="B102" s="555"/>
      <c r="C102" s="555"/>
      <c r="D102" s="555"/>
      <c r="E102" s="555"/>
      <c r="F102" s="555"/>
    </row>
    <row r="103" spans="1:6">
      <c r="A103" s="37" t="s">
        <v>5450</v>
      </c>
    </row>
    <row r="104" spans="1:6">
      <c r="A104" s="555" t="s">
        <v>5449</v>
      </c>
      <c r="B104" s="555"/>
      <c r="C104" s="555"/>
      <c r="D104" s="555"/>
      <c r="E104" s="555"/>
      <c r="F104" s="555"/>
    </row>
    <row r="105" spans="1:6">
      <c r="A105" s="37" t="s">
        <v>5448</v>
      </c>
    </row>
    <row r="106" spans="1:6">
      <c r="A106" s="555" t="s">
        <v>5447</v>
      </c>
      <c r="B106" s="555"/>
      <c r="C106" s="555"/>
      <c r="D106" s="555"/>
      <c r="E106" s="555"/>
      <c r="F106" s="555"/>
    </row>
    <row r="107" spans="1:6">
      <c r="A107" s="37" t="s">
        <v>5446</v>
      </c>
    </row>
  </sheetData>
  <mergeCells count="25">
    <mergeCell ref="A86:F86"/>
    <mergeCell ref="A88:F88"/>
    <mergeCell ref="A90:F90"/>
    <mergeCell ref="A106:F106"/>
    <mergeCell ref="A92:F92"/>
    <mergeCell ref="A94:F94"/>
    <mergeCell ref="A98:F98"/>
    <mergeCell ref="A100:F100"/>
    <mergeCell ref="A102:F102"/>
    <mergeCell ref="A104:F104"/>
    <mergeCell ref="A63:F63"/>
    <mergeCell ref="A65:F65"/>
    <mergeCell ref="A68:F68"/>
    <mergeCell ref="A82:F82"/>
    <mergeCell ref="A84:F84"/>
    <mergeCell ref="A53:F53"/>
    <mergeCell ref="A55:F55"/>
    <mergeCell ref="A57:F57"/>
    <mergeCell ref="A59:F59"/>
    <mergeCell ref="A61:F61"/>
    <mergeCell ref="A44:G45"/>
    <mergeCell ref="A46:F46"/>
    <mergeCell ref="A47:F47"/>
    <mergeCell ref="A49:F49"/>
    <mergeCell ref="A51:F51"/>
  </mergeCells>
  <dataValidations count="1">
    <dataValidation type="list" allowBlank="1" showInputMessage="1" showErrorMessage="1" sqref="N3" xr:uid="{65FFC0EC-8431-4F7B-B4C5-812438FEC274}">
      <formula1>$A$3:$A$43</formula1>
    </dataValidation>
  </dataValidation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77D66-C43B-4682-8450-A37268347821}">
  <sheetPr>
    <tabColor theme="7" tint="-0.499984740745262"/>
  </sheetPr>
  <dimension ref="A1:AR1694"/>
  <sheetViews>
    <sheetView showWhiteSpace="0" topLeftCell="A48" zoomScale="115" zoomScaleNormal="115" workbookViewId="0">
      <selection activeCell="A233" sqref="A233"/>
    </sheetView>
  </sheetViews>
  <sheetFormatPr defaultColWidth="8" defaultRowHeight="15"/>
  <cols>
    <col min="1" max="1" width="10.375" style="281" customWidth="1"/>
    <col min="2" max="4" width="10.375" style="281" hidden="1" customWidth="1"/>
    <col min="5" max="5" width="24" style="281" hidden="1" customWidth="1"/>
    <col min="6" max="8" width="24" style="281" customWidth="1"/>
    <col min="9" max="10" width="15.125" style="281" customWidth="1"/>
    <col min="11" max="11" width="11.625" style="281" customWidth="1"/>
    <col min="12" max="12" width="16.25" style="281" customWidth="1"/>
    <col min="13" max="13" width="18" style="281" customWidth="1"/>
    <col min="14" max="14" width="16.25" style="281" customWidth="1"/>
    <col min="15" max="15" width="18.25" style="281" customWidth="1"/>
    <col min="16" max="16" width="8" style="281"/>
    <col min="17" max="17" width="9.875" style="281" customWidth="1"/>
    <col min="18" max="18" width="7.875" style="281" customWidth="1"/>
    <col min="19" max="19" width="9.375" style="281" customWidth="1"/>
    <col min="20" max="39" width="8" style="281"/>
    <col min="40" max="40" width="13.375" style="281" customWidth="1"/>
    <col min="41" max="16384" width="8" style="281"/>
  </cols>
  <sheetData>
    <row r="1" spans="1:44" ht="29.25" customHeight="1">
      <c r="A1" s="557" t="s">
        <v>5429</v>
      </c>
      <c r="B1" s="558"/>
      <c r="C1" s="558"/>
      <c r="D1" s="558"/>
      <c r="E1" s="558"/>
      <c r="F1" s="558"/>
      <c r="G1" s="558"/>
      <c r="H1" s="558"/>
      <c r="I1" s="558"/>
      <c r="J1" s="558"/>
      <c r="K1" s="558"/>
      <c r="L1" s="558"/>
      <c r="M1" s="558"/>
      <c r="N1" s="558"/>
      <c r="O1" s="558"/>
    </row>
    <row r="2" spans="1:44">
      <c r="A2" s="321" t="s">
        <v>5445</v>
      </c>
      <c r="B2" s="321" t="s">
        <v>5444</v>
      </c>
      <c r="C2" s="321" t="s">
        <v>5443</v>
      </c>
      <c r="D2" s="321" t="s">
        <v>5442</v>
      </c>
      <c r="E2" s="320" t="s">
        <v>5441</v>
      </c>
      <c r="F2" s="320" t="s">
        <v>5440</v>
      </c>
      <c r="G2" s="320" t="s">
        <v>5439</v>
      </c>
      <c r="H2" s="320" t="s">
        <v>5438</v>
      </c>
      <c r="I2" s="320" t="s">
        <v>5437</v>
      </c>
      <c r="J2" s="320" t="s">
        <v>5436</v>
      </c>
      <c r="K2" s="320" t="s">
        <v>5435</v>
      </c>
      <c r="L2" s="320" t="s">
        <v>5434</v>
      </c>
      <c r="M2" s="320" t="s">
        <v>5433</v>
      </c>
      <c r="N2" s="319" t="s">
        <v>5432</v>
      </c>
      <c r="O2" s="319" t="s">
        <v>5431</v>
      </c>
      <c r="P2" s="319" t="s">
        <v>5430</v>
      </c>
      <c r="S2" s="317" t="s">
        <v>5429</v>
      </c>
      <c r="Z2" s="281" t="s">
        <v>5428</v>
      </c>
    </row>
    <row r="3" spans="1:44" ht="16.5">
      <c r="A3" s="313" t="s">
        <v>5427</v>
      </c>
      <c r="B3" s="313"/>
      <c r="C3" s="313"/>
      <c r="D3" s="313"/>
      <c r="E3" s="296"/>
      <c r="F3" s="296"/>
      <c r="G3" s="296"/>
      <c r="H3" s="296"/>
      <c r="I3" s="296"/>
      <c r="J3" s="296" t="s">
        <v>5426</v>
      </c>
      <c r="K3" s="296"/>
      <c r="L3" s="296"/>
      <c r="M3" s="296" t="s">
        <v>5027</v>
      </c>
      <c r="N3" s="297" t="s">
        <v>4993</v>
      </c>
      <c r="O3" s="297"/>
      <c r="P3" s="297" t="s">
        <v>5026</v>
      </c>
      <c r="Z3" s="281" t="s">
        <v>5425</v>
      </c>
      <c r="AP3" s="281" t="e">
        <f>LEFT(AO3,FIND(":",AO3)-1)</f>
        <v>#VALUE!</v>
      </c>
      <c r="AQ3" s="281" t="e">
        <f>LEFT(RIGHT(AO3,LEN(AO3)-FIND(":",AO3)-1),FIND(".",RIGHT(AO3,LEN(AO3)-FIND(":",AO3)-1))-1)</f>
        <v>#VALUE!</v>
      </c>
      <c r="AR3" s="281" t="e">
        <f>RIGHT(RIGHT(AO3,LEN(AO3)-FIND(":",AO3)-1),LEN(RIGHT(AO3,LEN(AO3)-FIND(":",AO3)-1))-FIND(".",RIGHT(AO3,LEN(AO3)-FIND(":",AO3)-1),1))</f>
        <v>#VALUE!</v>
      </c>
    </row>
    <row r="4" spans="1:44" ht="16.5">
      <c r="A4" s="313" t="s">
        <v>5424</v>
      </c>
      <c r="B4" s="291"/>
      <c r="C4" s="313"/>
      <c r="D4" s="313"/>
      <c r="E4" s="303" t="s">
        <v>5423</v>
      </c>
      <c r="F4" s="303"/>
      <c r="G4" s="303"/>
      <c r="H4" s="303"/>
      <c r="I4" s="303" t="s">
        <v>5183</v>
      </c>
      <c r="J4" s="303"/>
      <c r="K4" s="303"/>
      <c r="L4" s="303" t="s">
        <v>5422</v>
      </c>
      <c r="M4" s="296" t="s">
        <v>4994</v>
      </c>
      <c r="N4" s="297" t="s">
        <v>4993</v>
      </c>
      <c r="O4" s="314" t="s">
        <v>5421</v>
      </c>
      <c r="P4" s="297" t="s">
        <v>4991</v>
      </c>
      <c r="S4" s="281" t="s">
        <v>5420</v>
      </c>
      <c r="T4" s="281" t="s">
        <v>5419</v>
      </c>
      <c r="AP4" s="281" t="e">
        <f>LEFT(AO4,FIND(":",AO4)-1)</f>
        <v>#VALUE!</v>
      </c>
      <c r="AQ4" s="281" t="e">
        <f>LEFT(RIGHT(AO4,LEN(AO4)-FIND(":",AO4)-1),FIND(".",RIGHT(AO4,LEN(AO4)-FIND(":",AO4)-1))-1)</f>
        <v>#VALUE!</v>
      </c>
      <c r="AR4" s="281" t="e">
        <f>RIGHT(RIGHT(AO4,LEN(AO4)-FIND(":",AO4)-1),LEN(RIGHT(AO4,LEN(AO4)-FIND(":",AO4)-1))-FIND(".",RIGHT(AO4,LEN(AO4)-FIND(":",AO4)-1),1))</f>
        <v>#VALUE!</v>
      </c>
    </row>
    <row r="5" spans="1:44" ht="16.5">
      <c r="A5" s="292" t="s">
        <v>5418</v>
      </c>
      <c r="B5" s="292"/>
      <c r="C5" s="292"/>
      <c r="D5" s="292"/>
      <c r="E5" s="296"/>
      <c r="F5" s="296"/>
      <c r="G5" s="296"/>
      <c r="H5" s="296"/>
      <c r="I5" s="296"/>
      <c r="J5" s="296" t="s">
        <v>5038</v>
      </c>
      <c r="K5" s="296" t="s">
        <v>5038</v>
      </c>
      <c r="L5" s="296"/>
      <c r="M5" s="296" t="s">
        <v>5037</v>
      </c>
      <c r="N5" s="297" t="s">
        <v>5082</v>
      </c>
      <c r="O5" s="297" t="s">
        <v>5417</v>
      </c>
      <c r="P5" s="297"/>
      <c r="S5" s="281" t="s">
        <v>5416</v>
      </c>
      <c r="T5" s="281" t="s">
        <v>5415</v>
      </c>
      <c r="AP5" s="281" t="e">
        <f>LEFT(AO5,FIND(":",AO5)-1)</f>
        <v>#VALUE!</v>
      </c>
      <c r="AQ5" s="281" t="e">
        <f>LEFT(RIGHT(AO5,LEN(AO5)-FIND(":",AO5)-1),FIND(".",RIGHT(AO5,LEN(AO5)-FIND(":",AO5)-1))-1)</f>
        <v>#VALUE!</v>
      </c>
      <c r="AR5" s="281" t="e">
        <f>RIGHT(RIGHT(AO5,LEN(AO5)-FIND(":",AO5)-1),LEN(RIGHT(AO5,LEN(AO5)-FIND(":",AO5)-1))-FIND(".",RIGHT(AO5,LEN(AO5)-FIND(":",AO5)-1),1))</f>
        <v>#VALUE!</v>
      </c>
    </row>
    <row r="6" spans="1:44" ht="16.5">
      <c r="A6" s="292" t="s">
        <v>5414</v>
      </c>
      <c r="B6" s="292"/>
      <c r="C6" s="292"/>
      <c r="D6" s="292"/>
      <c r="E6" s="296" t="s">
        <v>5413</v>
      </c>
      <c r="F6" s="296"/>
      <c r="G6" s="296"/>
      <c r="H6" s="296"/>
      <c r="I6" s="296" t="s">
        <v>4995</v>
      </c>
      <c r="J6" s="296"/>
      <c r="K6" s="296" t="s">
        <v>5412</v>
      </c>
      <c r="L6" s="296"/>
      <c r="M6" s="296" t="s">
        <v>5411</v>
      </c>
      <c r="N6" s="297" t="s">
        <v>4984</v>
      </c>
      <c r="O6" s="314" t="s">
        <v>5410</v>
      </c>
      <c r="P6" s="297"/>
      <c r="S6" s="281" t="s">
        <v>579</v>
      </c>
      <c r="T6" s="281" t="s">
        <v>5409</v>
      </c>
      <c r="AP6" s="281" t="e">
        <f>LEFT(AO6,FIND(":",AO6)-1)</f>
        <v>#VALUE!</v>
      </c>
      <c r="AQ6" s="281" t="e">
        <f>LEFT(RIGHT(AO6,LEN(AO6)-FIND(":",AO6)-1),FIND(".",RIGHT(AO6,LEN(AO6)-FIND(":",AO6)-1))-1)</f>
        <v>#VALUE!</v>
      </c>
      <c r="AR6" s="281" t="e">
        <f>RIGHT(RIGHT(AO6,LEN(AO6)-FIND(":",AO6)-1),LEN(RIGHT(AO6,LEN(AO6)-FIND(":",AO6)-1))-FIND(".",RIGHT(AO6,LEN(AO6)-FIND(":",AO6)-1),1))</f>
        <v>#VALUE!</v>
      </c>
    </row>
    <row r="7" spans="1:44" ht="16.5">
      <c r="A7" s="292" t="s">
        <v>5408</v>
      </c>
      <c r="B7" s="292"/>
      <c r="C7" s="292"/>
      <c r="D7" s="292"/>
      <c r="E7" s="296"/>
      <c r="F7" s="296"/>
      <c r="G7" s="296"/>
      <c r="H7" s="296"/>
      <c r="I7" s="296"/>
      <c r="J7" s="296"/>
      <c r="K7" s="296"/>
      <c r="L7" s="296"/>
      <c r="M7" s="296"/>
      <c r="N7" s="297"/>
      <c r="O7" s="297" t="s">
        <v>5407</v>
      </c>
      <c r="P7" s="297"/>
      <c r="AP7" s="281" t="e">
        <f>LEFT(AO7,FIND(":",AO7)-1)</f>
        <v>#VALUE!</v>
      </c>
      <c r="AQ7" s="281" t="e">
        <f>LEFT(RIGHT(AO7,LEN(AO7)-FIND(":",AO7)-1),FIND(".",RIGHT(AO7,LEN(AO7)-FIND(":",AO7)-1))-1)</f>
        <v>#VALUE!</v>
      </c>
      <c r="AR7" s="281" t="e">
        <f>RIGHT(RIGHT(AO7,LEN(AO7)-FIND(":",AO7)-1),LEN(RIGHT(AO7,LEN(AO7)-FIND(":",AO7)-1))-FIND(".",RIGHT(AO7,LEN(AO7)-FIND(":",AO7)-1),1))</f>
        <v>#VALUE!</v>
      </c>
    </row>
    <row r="8" spans="1:44" ht="16.5">
      <c r="A8" s="292" t="s">
        <v>5406</v>
      </c>
      <c r="B8" s="292"/>
      <c r="C8" s="292"/>
      <c r="D8" s="292"/>
      <c r="E8" s="296"/>
      <c r="F8" s="296"/>
      <c r="G8" s="296"/>
      <c r="H8" s="296"/>
      <c r="I8" s="296"/>
      <c r="J8" s="296"/>
      <c r="K8" s="296" t="s">
        <v>5405</v>
      </c>
      <c r="L8" s="296"/>
      <c r="M8" s="296"/>
      <c r="N8" s="297"/>
      <c r="O8" s="287"/>
      <c r="P8" s="297"/>
    </row>
    <row r="9" spans="1:44" ht="16.5">
      <c r="A9" s="292" t="s">
        <v>5404</v>
      </c>
      <c r="B9" s="292"/>
      <c r="C9" s="292"/>
      <c r="D9" s="292"/>
      <c r="E9" s="296"/>
      <c r="F9" s="296"/>
      <c r="G9" s="296"/>
      <c r="H9" s="296"/>
      <c r="I9" s="296"/>
      <c r="J9" s="296"/>
      <c r="K9" s="296"/>
      <c r="L9" s="296"/>
      <c r="M9" s="296"/>
      <c r="N9" s="297"/>
      <c r="O9" s="288" t="s">
        <v>5403</v>
      </c>
      <c r="P9" s="297"/>
      <c r="AP9" s="281" t="e">
        <f>LEFT(AO9,FIND(":",AO9)-1)</f>
        <v>#VALUE!</v>
      </c>
      <c r="AQ9" s="281" t="e">
        <f>LEFT(RIGHT(AO9,LEN(AO9)-FIND(":",AO9)-1),FIND(".",RIGHT(AO9,LEN(AO9)-FIND(":",AO9)-1))-1)</f>
        <v>#VALUE!</v>
      </c>
      <c r="AR9" s="281" t="e">
        <f>RIGHT(RIGHT(AO9,LEN(AO9)-FIND(":",AO9)-1),LEN(RIGHT(AO9,LEN(AO9)-FIND(":",AO9)-1))-FIND(".",RIGHT(AO9,LEN(AO9)-FIND(":",AO9)-1),1))</f>
        <v>#VALUE!</v>
      </c>
    </row>
    <row r="10" spans="1:44" ht="16.5">
      <c r="A10" s="292" t="s">
        <v>5402</v>
      </c>
      <c r="B10" s="292"/>
      <c r="C10" s="292"/>
      <c r="D10" s="292"/>
      <c r="E10" s="296"/>
      <c r="F10" s="296"/>
      <c r="G10" s="296"/>
      <c r="H10" s="296"/>
      <c r="I10" s="296"/>
      <c r="J10" s="296"/>
      <c r="K10" s="296"/>
      <c r="L10" s="296"/>
      <c r="M10" s="296"/>
      <c r="N10" s="297"/>
      <c r="O10" s="297" t="s">
        <v>5401</v>
      </c>
      <c r="P10" s="297"/>
      <c r="AP10" s="281" t="e">
        <f>LEFT(AO10,FIND(":",AO10)-1)</f>
        <v>#VALUE!</v>
      </c>
      <c r="AQ10" s="281" t="e">
        <f>LEFT(RIGHT(AO10,LEN(AO10)-FIND(":",AO10)-1),FIND(".",RIGHT(AO10,LEN(AO10)-FIND(":",AO10)-1))-1)</f>
        <v>#VALUE!</v>
      </c>
      <c r="AR10" s="281" t="e">
        <f>RIGHT(RIGHT(AO10,LEN(AO10)-FIND(":",AO10)-1),LEN(RIGHT(AO10,LEN(AO10)-FIND(":",AO10)-1))-FIND(".",RIGHT(AO10,LEN(AO10)-FIND(":",AO10)-1),1))</f>
        <v>#VALUE!</v>
      </c>
    </row>
    <row r="11" spans="1:44" ht="15" customHeight="1">
      <c r="A11" s="292" t="s">
        <v>5400</v>
      </c>
      <c r="B11" s="293"/>
      <c r="C11" s="292" t="s">
        <v>4989</v>
      </c>
      <c r="D11" s="292" t="s">
        <v>4988</v>
      </c>
      <c r="E11" s="296" t="s">
        <v>5399</v>
      </c>
      <c r="F11" s="296"/>
      <c r="G11" s="296"/>
      <c r="H11" s="296"/>
      <c r="I11" s="296" t="s">
        <v>4961</v>
      </c>
      <c r="J11" s="296"/>
      <c r="K11" s="296" t="s">
        <v>5399</v>
      </c>
      <c r="L11" s="296"/>
      <c r="M11" s="296" t="s">
        <v>4985</v>
      </c>
      <c r="N11" s="297" t="s">
        <v>4984</v>
      </c>
      <c r="O11" s="297" t="s">
        <v>5398</v>
      </c>
      <c r="P11" s="297"/>
      <c r="AH11" s="559" t="s">
        <v>5397</v>
      </c>
      <c r="AI11" s="559"/>
      <c r="AJ11" s="559"/>
    </row>
    <row r="12" spans="1:44" ht="15" customHeight="1">
      <c r="A12" s="292" t="s">
        <v>5396</v>
      </c>
      <c r="B12" s="292"/>
      <c r="C12" s="292" t="s">
        <v>4989</v>
      </c>
      <c r="D12" s="292" t="s">
        <v>4988</v>
      </c>
      <c r="E12" s="296"/>
      <c r="F12" s="296"/>
      <c r="G12" s="296"/>
      <c r="H12" s="296"/>
      <c r="I12" s="296"/>
      <c r="J12" s="296"/>
      <c r="K12" s="296"/>
      <c r="L12" s="296"/>
      <c r="M12" s="296"/>
      <c r="N12" s="297"/>
      <c r="O12" s="297" t="s">
        <v>5395</v>
      </c>
      <c r="P12" s="297"/>
      <c r="AH12" s="559"/>
      <c r="AI12" s="559"/>
      <c r="AJ12" s="559"/>
    </row>
    <row r="13" spans="1:44" ht="15" customHeight="1">
      <c r="A13" s="292" t="s">
        <v>5394</v>
      </c>
      <c r="B13" s="292"/>
      <c r="C13" s="292"/>
      <c r="D13" s="292"/>
      <c r="E13" s="296" t="s">
        <v>4980</v>
      </c>
      <c r="F13" s="296"/>
      <c r="G13" s="296"/>
      <c r="H13" s="296"/>
      <c r="I13" s="296"/>
      <c r="J13" s="296"/>
      <c r="K13" s="296"/>
      <c r="L13" s="296" t="s">
        <v>4980</v>
      </c>
      <c r="M13" s="296"/>
      <c r="N13" s="297"/>
      <c r="O13" s="314" t="s">
        <v>5393</v>
      </c>
      <c r="P13" s="297"/>
      <c r="AH13" s="556" t="s">
        <v>5392</v>
      </c>
      <c r="AI13" s="556"/>
      <c r="AJ13" s="556"/>
      <c r="AP13" s="281" t="e">
        <f>LEFT(AO13,FIND(":",AO13)-1)</f>
        <v>#VALUE!</v>
      </c>
      <c r="AQ13" s="281" t="e">
        <f>LEFT(RIGHT(AO13,LEN(AO13)-FIND(":",AO13)-1),FIND(".",RIGHT(AO13,LEN(AO13)-FIND(":",AO13)-1))-1)</f>
        <v>#VALUE!</v>
      </c>
      <c r="AR13" s="281" t="e">
        <f>RIGHT(RIGHT(AO13,LEN(AO13)-FIND(":",AO13)-1),LEN(RIGHT(AO13,LEN(AO13)-FIND(":",AO13)-1))-FIND(".",RIGHT(AO13,LEN(AO13)-FIND(":",AO13)-1),1))</f>
        <v>#VALUE!</v>
      </c>
    </row>
    <row r="14" spans="1:44" ht="15" customHeight="1">
      <c r="A14" s="292" t="s">
        <v>5391</v>
      </c>
      <c r="B14" s="292"/>
      <c r="C14" s="292" t="s">
        <v>5002</v>
      </c>
      <c r="D14" s="292" t="s">
        <v>5001</v>
      </c>
      <c r="E14" s="296"/>
      <c r="F14" s="296"/>
      <c r="G14" s="296"/>
      <c r="H14" s="296"/>
      <c r="I14" s="303" t="s">
        <v>5014</v>
      </c>
      <c r="J14" s="296" t="s">
        <v>5038</v>
      </c>
      <c r="K14" s="296" t="s">
        <v>5038</v>
      </c>
      <c r="L14" s="296"/>
      <c r="M14" s="296" t="s">
        <v>5037</v>
      </c>
      <c r="N14" s="297" t="s">
        <v>4957</v>
      </c>
      <c r="O14" s="314" t="s">
        <v>5176</v>
      </c>
      <c r="P14" s="297" t="s">
        <v>5026</v>
      </c>
      <c r="AH14" s="556"/>
      <c r="AI14" s="556"/>
      <c r="AJ14" s="556" t="s">
        <v>5390</v>
      </c>
      <c r="AP14" s="281" t="e">
        <f>LEFT(AO14,FIND(":",AO14)-1)</f>
        <v>#VALUE!</v>
      </c>
      <c r="AQ14" s="281" t="e">
        <f>LEFT(RIGHT(AO14,LEN(AO14)-FIND(":",AO14)-1),FIND(".",RIGHT(AO14,LEN(AO14)-FIND(":",AO14)-1))-1)</f>
        <v>#VALUE!</v>
      </c>
      <c r="AR14" s="281" t="e">
        <f>RIGHT(RIGHT(AO14,LEN(AO14)-FIND(":",AO14)-1),LEN(RIGHT(AO14,LEN(AO14)-FIND(":",AO14)-1))-FIND(".",RIGHT(AO14,LEN(AO14)-FIND(":",AO14)-1),1))</f>
        <v>#VALUE!</v>
      </c>
    </row>
    <row r="15" spans="1:44" ht="15" customHeight="1">
      <c r="A15" s="292" t="s">
        <v>5389</v>
      </c>
      <c r="B15" s="292"/>
      <c r="C15" s="292"/>
      <c r="D15" s="292"/>
      <c r="E15" s="296"/>
      <c r="F15" s="296"/>
      <c r="G15" s="296"/>
      <c r="H15" s="296"/>
      <c r="I15" s="296"/>
      <c r="J15" s="296"/>
      <c r="K15" s="296"/>
      <c r="L15" s="296"/>
      <c r="M15" s="296"/>
      <c r="N15" s="297"/>
      <c r="O15" s="314" t="s">
        <v>5388</v>
      </c>
      <c r="P15" s="297"/>
      <c r="AH15" s="556" t="s">
        <v>5387</v>
      </c>
      <c r="AI15" s="556"/>
      <c r="AJ15" s="556"/>
      <c r="AP15" s="281" t="e">
        <f>LEFT(AO15,FIND(":",AO15)-1)</f>
        <v>#VALUE!</v>
      </c>
      <c r="AQ15" s="281" t="e">
        <f>LEFT(RIGHT(AO15,LEN(AO15)-FIND(":",AO15)-1),FIND(".",RIGHT(AO15,LEN(AO15)-FIND(":",AO15)-1))-1)</f>
        <v>#VALUE!</v>
      </c>
      <c r="AR15" s="281" t="e">
        <f>RIGHT(RIGHT(AO15,LEN(AO15)-FIND(":",AO15)-1),LEN(RIGHT(AO15,LEN(AO15)-FIND(":",AO15)-1))-FIND(".",RIGHT(AO15,LEN(AO15)-FIND(":",AO15)-1),1))</f>
        <v>#VALUE!</v>
      </c>
    </row>
    <row r="16" spans="1:44" ht="15" customHeight="1">
      <c r="A16" s="292" t="s">
        <v>5386</v>
      </c>
      <c r="B16" s="292"/>
      <c r="C16" s="290"/>
      <c r="D16" s="292" t="s">
        <v>4971</v>
      </c>
      <c r="E16" s="296"/>
      <c r="F16" s="296"/>
      <c r="G16" s="296"/>
      <c r="H16" s="296"/>
      <c r="I16" s="303" t="s">
        <v>5014</v>
      </c>
      <c r="J16" s="296" t="s">
        <v>5038</v>
      </c>
      <c r="K16" s="296" t="s">
        <v>5038</v>
      </c>
      <c r="L16" s="296" t="s">
        <v>5385</v>
      </c>
      <c r="M16" s="296" t="s">
        <v>5037</v>
      </c>
      <c r="N16" s="297" t="s">
        <v>5082</v>
      </c>
      <c r="O16" s="297" t="s">
        <v>5384</v>
      </c>
      <c r="P16" s="297"/>
      <c r="Z16" s="281" t="s">
        <v>5383</v>
      </c>
      <c r="AH16" s="556" t="s">
        <v>5382</v>
      </c>
      <c r="AI16" s="556"/>
      <c r="AJ16" s="556"/>
      <c r="AP16" s="281" t="e">
        <f>LEFT(Z16,FIND(":",Z16)-1)</f>
        <v>#VALUE!</v>
      </c>
      <c r="AQ16" s="281" t="e">
        <f>LEFT(RIGHT(Z16,LEN(Z16)-FIND(":",Z16)-1),FIND(".",RIGHT(Z16,LEN(Z16)-FIND(":",Z16)-1))-1)</f>
        <v>#VALUE!</v>
      </c>
      <c r="AR16" s="281" t="e">
        <f>RIGHT(RIGHT(Z16,LEN(Z16)-FIND(":",Z16)-1),LEN(RIGHT(Z16,LEN(Z16)-FIND(":",Z16)-1))-FIND(".",RIGHT(Z16,LEN(Z16)-FIND(":",Z16)-1),1))</f>
        <v>#VALUE!</v>
      </c>
    </row>
    <row r="17" spans="1:44" ht="15" customHeight="1">
      <c r="A17" s="292" t="s">
        <v>5381</v>
      </c>
      <c r="B17" s="292"/>
      <c r="C17" s="292"/>
      <c r="D17" s="292"/>
      <c r="E17" s="296"/>
      <c r="F17" s="296"/>
      <c r="G17" s="296"/>
      <c r="H17" s="296"/>
      <c r="I17" s="296"/>
      <c r="J17" s="296" t="s">
        <v>5038</v>
      </c>
      <c r="K17" s="296" t="s">
        <v>5038</v>
      </c>
      <c r="L17" s="296"/>
      <c r="M17" s="296" t="s">
        <v>5037</v>
      </c>
      <c r="N17" s="297"/>
      <c r="O17" s="314" t="s">
        <v>5276</v>
      </c>
      <c r="P17" s="297"/>
      <c r="Z17" s="281" t="s">
        <v>5380</v>
      </c>
      <c r="AH17" s="556" t="s">
        <v>5379</v>
      </c>
      <c r="AI17" s="556"/>
      <c r="AJ17" s="556"/>
      <c r="AP17" s="281" t="e">
        <f>LEFT(Z17,FIND(":",Z17)-1)</f>
        <v>#VALUE!</v>
      </c>
      <c r="AQ17" s="281" t="e">
        <f>LEFT(RIGHT(Z17,LEN(Z17)-FIND(":",Z17)-1),FIND(".",RIGHT(Z17,LEN(Z17)-FIND(":",Z17)-1))-1)</f>
        <v>#VALUE!</v>
      </c>
      <c r="AR17" s="281" t="e">
        <f>RIGHT(RIGHT(Z17,LEN(Z17)-FIND(":",Z17)-1),LEN(RIGHT(Z17,LEN(Z17)-FIND(":",Z17)-1))-FIND(".",RIGHT(Z17,LEN(Z17)-FIND(":",Z17)-1),1))</f>
        <v>#VALUE!</v>
      </c>
    </row>
    <row r="18" spans="1:44" ht="15" customHeight="1">
      <c r="A18" s="292" t="s">
        <v>5378</v>
      </c>
      <c r="B18" s="292" t="s">
        <v>5377</v>
      </c>
      <c r="C18" s="292"/>
      <c r="D18" s="292"/>
      <c r="E18" s="296"/>
      <c r="F18" s="296"/>
      <c r="G18" s="296"/>
      <c r="H18" s="296"/>
      <c r="I18" s="296"/>
      <c r="J18" s="296" t="s">
        <v>5038</v>
      </c>
      <c r="K18" s="296" t="s">
        <v>5038</v>
      </c>
      <c r="L18" s="296"/>
      <c r="M18" s="296" t="s">
        <v>5037</v>
      </c>
      <c r="N18" s="297"/>
      <c r="O18" s="314" t="s">
        <v>5376</v>
      </c>
      <c r="P18" s="297"/>
      <c r="Z18" s="281" t="s">
        <v>5375</v>
      </c>
      <c r="AH18" s="556" t="s">
        <v>5374</v>
      </c>
      <c r="AI18" s="556"/>
      <c r="AJ18" s="556"/>
      <c r="AP18" s="281" t="str">
        <f>LEFT(Z18,FIND(":",Z18)-1)</f>
        <v>Someone who speaks a language has a chance of understanding someone speaking another language in the same family, group or subgroup, by making an Intelligence test. Success grants basic understanding through a single Interaction; failure means the vocabulary, inflections, syntax and word-usage are too difficult to understand. The DC for this is</v>
      </c>
      <c r="AQ18" s="281" t="str">
        <f>LEFT(RIGHT(Z18,LEN(Z18)-FIND(":",Z18)-1),FIND(".",RIGHT(Z18,LEN(Z18)-FIND(":",Z18)-1))-1)</f>
        <v>Family (DC 20), Group (DC 15), Subgroup (DC 10)</v>
      </c>
      <c r="AR18" s="281" t="str">
        <f>RIGHT(RIGHT(Z18,LEN(Z18)-FIND(":",Z18)-1),LEN(RIGHT(Z18,LEN(Z18)-FIND(":",Z18)-1))-FIND(".",RIGHT(Z18,LEN(Z18)-FIND(":",Z18)-1),1))</f>
        <v/>
      </c>
    </row>
    <row r="19" spans="1:44" ht="15" customHeight="1">
      <c r="A19" s="292" t="s">
        <v>5373</v>
      </c>
      <c r="B19" s="292"/>
      <c r="C19" s="292"/>
      <c r="D19" s="292"/>
      <c r="E19" s="296"/>
      <c r="F19" s="296"/>
      <c r="G19" s="296"/>
      <c r="H19" s="296"/>
      <c r="I19" s="296"/>
      <c r="J19" s="296" t="s">
        <v>5038</v>
      </c>
      <c r="K19" s="296" t="s">
        <v>5038</v>
      </c>
      <c r="L19" s="296"/>
      <c r="M19" s="296" t="s">
        <v>5037</v>
      </c>
      <c r="N19" s="297"/>
      <c r="O19" s="297" t="s">
        <v>5372</v>
      </c>
      <c r="P19" s="297"/>
      <c r="AH19" s="556" t="s">
        <v>5371</v>
      </c>
      <c r="AI19" s="556"/>
      <c r="AJ19" s="556"/>
      <c r="AP19" s="281" t="e">
        <f t="shared" ref="AP19:AP50" si="0">LEFT(AO19,FIND(":",AO19)-1)</f>
        <v>#VALUE!</v>
      </c>
      <c r="AQ19" s="281" t="e">
        <f t="shared" ref="AQ19:AQ50" si="1">LEFT(RIGHT(AO19,LEN(AO19)-FIND(":",AO19)-1),FIND(".",RIGHT(AO19,LEN(AO19)-FIND(":",AO19)-1))-1)</f>
        <v>#VALUE!</v>
      </c>
      <c r="AR19" s="281" t="e">
        <f t="shared" ref="AR19:AR50" si="2">RIGHT(RIGHT(AO19,LEN(AO19)-FIND(":",AO19)-1),LEN(RIGHT(AO19,LEN(AO19)-FIND(":",AO19)-1))-FIND(".",RIGHT(AO19,LEN(AO19)-FIND(":",AO19)-1),1))</f>
        <v>#VALUE!</v>
      </c>
    </row>
    <row r="20" spans="1:44" ht="15" customHeight="1">
      <c r="A20" s="292" t="s">
        <v>5370</v>
      </c>
      <c r="B20" s="292"/>
      <c r="C20" s="290"/>
      <c r="D20" s="292" t="s">
        <v>5125</v>
      </c>
      <c r="E20" s="296" t="s">
        <v>5369</v>
      </c>
      <c r="F20" s="296"/>
      <c r="G20" s="296"/>
      <c r="H20" s="296"/>
      <c r="I20" s="296" t="s">
        <v>4987</v>
      </c>
      <c r="J20" s="296"/>
      <c r="K20" s="296"/>
      <c r="L20" s="296"/>
      <c r="M20" s="296"/>
      <c r="N20" s="297"/>
      <c r="O20" s="297" t="s">
        <v>5090</v>
      </c>
      <c r="P20" s="297"/>
      <c r="AH20" s="556" t="s">
        <v>5368</v>
      </c>
      <c r="AI20" s="556"/>
      <c r="AJ20" s="556"/>
      <c r="AP20" s="281" t="e">
        <f t="shared" si="0"/>
        <v>#VALUE!</v>
      </c>
      <c r="AQ20" s="281" t="e">
        <f t="shared" si="1"/>
        <v>#VALUE!</v>
      </c>
      <c r="AR20" s="281" t="e">
        <f t="shared" si="2"/>
        <v>#VALUE!</v>
      </c>
    </row>
    <row r="21" spans="1:44" ht="15" customHeight="1">
      <c r="A21" s="292" t="s">
        <v>5367</v>
      </c>
      <c r="B21" s="292"/>
      <c r="C21" s="292"/>
      <c r="D21" s="292"/>
      <c r="E21" s="318" t="s">
        <v>5152</v>
      </c>
      <c r="F21" s="318"/>
      <c r="G21" s="318"/>
      <c r="H21" s="318"/>
      <c r="I21" s="296"/>
      <c r="J21" s="296"/>
      <c r="K21" s="296"/>
      <c r="L21" s="296"/>
      <c r="M21" s="296"/>
      <c r="N21" s="297"/>
      <c r="O21" s="297" t="s">
        <v>5366</v>
      </c>
      <c r="P21" s="297"/>
      <c r="AH21" s="556" t="s">
        <v>5365</v>
      </c>
      <c r="AI21" s="556"/>
      <c r="AJ21" s="556"/>
      <c r="AP21" s="281" t="e">
        <f t="shared" si="0"/>
        <v>#VALUE!</v>
      </c>
      <c r="AQ21" s="281" t="e">
        <f t="shared" si="1"/>
        <v>#VALUE!</v>
      </c>
      <c r="AR21" s="281" t="e">
        <f t="shared" si="2"/>
        <v>#VALUE!</v>
      </c>
    </row>
    <row r="22" spans="1:44" ht="15" customHeight="1">
      <c r="A22" s="292" t="s">
        <v>5364</v>
      </c>
      <c r="B22" s="292"/>
      <c r="C22" s="290"/>
      <c r="D22" s="292"/>
      <c r="E22" s="296"/>
      <c r="F22" s="296"/>
      <c r="G22" s="296"/>
      <c r="H22" s="296"/>
      <c r="I22" s="296"/>
      <c r="J22" s="296"/>
      <c r="K22" s="296"/>
      <c r="L22" s="296"/>
      <c r="M22" s="296" t="s">
        <v>5143</v>
      </c>
      <c r="N22" s="297"/>
      <c r="O22" s="297"/>
      <c r="P22" s="297"/>
      <c r="AP22" s="281" t="e">
        <f t="shared" si="0"/>
        <v>#VALUE!</v>
      </c>
      <c r="AQ22" s="281" t="e">
        <f t="shared" si="1"/>
        <v>#VALUE!</v>
      </c>
      <c r="AR22" s="281" t="e">
        <f t="shared" si="2"/>
        <v>#VALUE!</v>
      </c>
    </row>
    <row r="23" spans="1:44" ht="15" customHeight="1">
      <c r="A23" s="292" t="s">
        <v>5363</v>
      </c>
      <c r="B23" s="292"/>
      <c r="C23" s="290"/>
      <c r="D23" s="292" t="s">
        <v>5086</v>
      </c>
      <c r="E23" s="296"/>
      <c r="F23" s="296"/>
      <c r="G23" s="296"/>
      <c r="H23" s="296"/>
      <c r="I23" s="296"/>
      <c r="J23" s="296"/>
      <c r="K23" s="296"/>
      <c r="L23" s="296"/>
      <c r="M23" s="296"/>
      <c r="N23" s="297"/>
      <c r="O23" s="314" t="s">
        <v>5362</v>
      </c>
      <c r="P23" s="297"/>
      <c r="AP23" s="281" t="e">
        <f t="shared" si="0"/>
        <v>#VALUE!</v>
      </c>
      <c r="AQ23" s="281" t="e">
        <f t="shared" si="1"/>
        <v>#VALUE!</v>
      </c>
      <c r="AR23" s="281" t="e">
        <f t="shared" si="2"/>
        <v>#VALUE!</v>
      </c>
    </row>
    <row r="24" spans="1:44" ht="15" customHeight="1">
      <c r="A24" s="292" t="s">
        <v>5361</v>
      </c>
      <c r="B24" s="292"/>
      <c r="C24" s="292"/>
      <c r="D24" s="292" t="s">
        <v>5086</v>
      </c>
      <c r="E24" s="296"/>
      <c r="F24" s="296"/>
      <c r="G24" s="296"/>
      <c r="H24" s="296"/>
      <c r="I24" s="296"/>
      <c r="J24" s="296"/>
      <c r="K24" s="296"/>
      <c r="L24" s="296"/>
      <c r="M24" s="296"/>
      <c r="N24" s="297"/>
      <c r="O24" s="297" t="s">
        <v>5360</v>
      </c>
      <c r="P24" s="297"/>
      <c r="AP24" s="281" t="e">
        <f t="shared" si="0"/>
        <v>#VALUE!</v>
      </c>
      <c r="AQ24" s="281" t="e">
        <f t="shared" si="1"/>
        <v>#VALUE!</v>
      </c>
      <c r="AR24" s="281" t="e">
        <f t="shared" si="2"/>
        <v>#VALUE!</v>
      </c>
    </row>
    <row r="25" spans="1:44" ht="15" customHeight="1">
      <c r="A25" s="292" t="s">
        <v>5359</v>
      </c>
      <c r="B25" s="292"/>
      <c r="C25" s="292" t="s">
        <v>5358</v>
      </c>
      <c r="D25" s="292" t="s">
        <v>5001</v>
      </c>
      <c r="E25" s="296" t="s">
        <v>5357</v>
      </c>
      <c r="F25" s="296"/>
      <c r="G25" s="296"/>
      <c r="H25" s="296"/>
      <c r="I25" s="296" t="s">
        <v>4961</v>
      </c>
      <c r="J25" s="296" t="s">
        <v>5356</v>
      </c>
      <c r="K25" s="296" t="s">
        <v>5355</v>
      </c>
      <c r="L25" s="296" t="s">
        <v>5354</v>
      </c>
      <c r="M25" s="296"/>
      <c r="N25" s="297"/>
      <c r="O25" s="297" t="s">
        <v>5353</v>
      </c>
      <c r="P25" s="297"/>
      <c r="AP25" s="281" t="e">
        <f t="shared" si="0"/>
        <v>#VALUE!</v>
      </c>
      <c r="AQ25" s="281" t="e">
        <f t="shared" si="1"/>
        <v>#VALUE!</v>
      </c>
      <c r="AR25" s="281" t="e">
        <f t="shared" si="2"/>
        <v>#VALUE!</v>
      </c>
    </row>
    <row r="26" spans="1:44" ht="16.5">
      <c r="A26" s="292" t="s">
        <v>5352</v>
      </c>
      <c r="B26" s="313"/>
      <c r="C26" s="313"/>
      <c r="D26" s="313"/>
      <c r="E26" s="296"/>
      <c r="F26" s="296"/>
      <c r="G26" s="296"/>
      <c r="H26" s="296"/>
      <c r="I26" s="296"/>
      <c r="J26" s="296" t="s">
        <v>5351</v>
      </c>
      <c r="K26" s="296"/>
      <c r="L26" s="296"/>
      <c r="M26" s="296" t="s">
        <v>5027</v>
      </c>
      <c r="N26" s="297" t="s">
        <v>4993</v>
      </c>
      <c r="O26" s="297"/>
      <c r="P26" s="297" t="s">
        <v>5026</v>
      </c>
      <c r="AP26" s="281" t="e">
        <f t="shared" si="0"/>
        <v>#VALUE!</v>
      </c>
      <c r="AQ26" s="281" t="e">
        <f t="shared" si="1"/>
        <v>#VALUE!</v>
      </c>
      <c r="AR26" s="281" t="e">
        <f t="shared" si="2"/>
        <v>#VALUE!</v>
      </c>
    </row>
    <row r="27" spans="1:44" ht="16.5">
      <c r="A27" s="292" t="s">
        <v>5187</v>
      </c>
      <c r="B27" s="313"/>
      <c r="C27" s="313"/>
      <c r="D27" s="313"/>
      <c r="E27" s="303" t="s">
        <v>5350</v>
      </c>
      <c r="F27" s="303"/>
      <c r="G27" s="303"/>
      <c r="H27" s="303"/>
      <c r="I27" s="303" t="s">
        <v>5187</v>
      </c>
      <c r="J27" s="303"/>
      <c r="K27" s="303"/>
      <c r="L27" s="303" t="s">
        <v>5349</v>
      </c>
      <c r="M27" s="296" t="s">
        <v>4994</v>
      </c>
      <c r="N27" s="297" t="s">
        <v>5074</v>
      </c>
      <c r="O27" s="297" t="s">
        <v>5348</v>
      </c>
      <c r="P27" s="297" t="s">
        <v>4991</v>
      </c>
      <c r="AP27" s="281" t="e">
        <f t="shared" si="0"/>
        <v>#VALUE!</v>
      </c>
      <c r="AQ27" s="281" t="e">
        <f t="shared" si="1"/>
        <v>#VALUE!</v>
      </c>
      <c r="AR27" s="281" t="e">
        <f t="shared" si="2"/>
        <v>#VALUE!</v>
      </c>
    </row>
    <row r="28" spans="1:44" ht="16.5">
      <c r="A28" s="292" t="s">
        <v>5347</v>
      </c>
      <c r="B28" s="292"/>
      <c r="C28" s="292"/>
      <c r="D28" s="292"/>
      <c r="E28" s="296" t="s">
        <v>5346</v>
      </c>
      <c r="F28" s="296"/>
      <c r="G28" s="296"/>
      <c r="H28" s="296"/>
      <c r="I28" s="296" t="s">
        <v>4961</v>
      </c>
      <c r="J28" s="296"/>
      <c r="K28" s="296" t="s">
        <v>5346</v>
      </c>
      <c r="L28" s="296"/>
      <c r="M28" s="296" t="s">
        <v>4985</v>
      </c>
      <c r="N28" s="297" t="s">
        <v>4984</v>
      </c>
      <c r="O28" s="314" t="s">
        <v>5036</v>
      </c>
      <c r="P28" s="297"/>
      <c r="AP28" s="281" t="e">
        <f t="shared" si="0"/>
        <v>#VALUE!</v>
      </c>
      <c r="AQ28" s="281" t="e">
        <f t="shared" si="1"/>
        <v>#VALUE!</v>
      </c>
      <c r="AR28" s="281" t="e">
        <f t="shared" si="2"/>
        <v>#VALUE!</v>
      </c>
    </row>
    <row r="29" spans="1:44" ht="16.5">
      <c r="A29" s="292" t="s">
        <v>5345</v>
      </c>
      <c r="B29" s="292"/>
      <c r="C29" s="292"/>
      <c r="D29" s="292"/>
      <c r="E29" s="296" t="s">
        <v>5344</v>
      </c>
      <c r="F29" s="296"/>
      <c r="G29" s="296"/>
      <c r="H29" s="296"/>
      <c r="I29" s="296" t="s">
        <v>4961</v>
      </c>
      <c r="J29" s="296"/>
      <c r="K29" s="296" t="s">
        <v>5343</v>
      </c>
      <c r="L29" s="296"/>
      <c r="M29" s="296" t="s">
        <v>4985</v>
      </c>
      <c r="N29" s="297" t="s">
        <v>4984</v>
      </c>
      <c r="O29" s="297" t="s">
        <v>5342</v>
      </c>
      <c r="P29" s="297"/>
      <c r="AP29" s="281" t="e">
        <f t="shared" si="0"/>
        <v>#VALUE!</v>
      </c>
      <c r="AQ29" s="281" t="e">
        <f t="shared" si="1"/>
        <v>#VALUE!</v>
      </c>
      <c r="AR29" s="281" t="e">
        <f t="shared" si="2"/>
        <v>#VALUE!</v>
      </c>
    </row>
    <row r="30" spans="1:44" ht="16.5">
      <c r="A30" s="292" t="s">
        <v>5341</v>
      </c>
      <c r="B30" s="292"/>
      <c r="C30" s="292"/>
      <c r="D30" s="292"/>
      <c r="E30" s="296" t="s">
        <v>5340</v>
      </c>
      <c r="F30" s="296"/>
      <c r="G30" s="296"/>
      <c r="H30" s="296"/>
      <c r="I30" s="296" t="s">
        <v>5014</v>
      </c>
      <c r="J30" s="296"/>
      <c r="K30" s="296" t="s">
        <v>5162</v>
      </c>
      <c r="L30" s="296"/>
      <c r="M30" s="296" t="s">
        <v>5339</v>
      </c>
      <c r="N30" s="297" t="s">
        <v>4984</v>
      </c>
      <c r="O30" s="314" t="s">
        <v>5338</v>
      </c>
      <c r="P30" s="297" t="s">
        <v>4991</v>
      </c>
      <c r="AP30" s="281" t="e">
        <f t="shared" si="0"/>
        <v>#VALUE!</v>
      </c>
      <c r="AQ30" s="281" t="e">
        <f t="shared" si="1"/>
        <v>#VALUE!</v>
      </c>
      <c r="AR30" s="281" t="e">
        <f t="shared" si="2"/>
        <v>#VALUE!</v>
      </c>
    </row>
    <row r="31" spans="1:44" ht="16.5">
      <c r="A31" s="292" t="s">
        <v>5337</v>
      </c>
      <c r="B31" s="292"/>
      <c r="C31" s="292"/>
      <c r="D31" s="292"/>
      <c r="E31" s="296"/>
      <c r="F31" s="296"/>
      <c r="G31" s="296"/>
      <c r="H31" s="296"/>
      <c r="I31" s="296"/>
      <c r="J31" s="296" t="s">
        <v>5038</v>
      </c>
      <c r="K31" s="296" t="s">
        <v>5038</v>
      </c>
      <c r="L31" s="296"/>
      <c r="M31" s="296" t="s">
        <v>5037</v>
      </c>
      <c r="N31" s="297" t="s">
        <v>5082</v>
      </c>
      <c r="O31" s="297" t="s">
        <v>5336</v>
      </c>
      <c r="P31" s="297"/>
      <c r="R31" s="317"/>
      <c r="AP31" s="281" t="e">
        <f t="shared" si="0"/>
        <v>#VALUE!</v>
      </c>
      <c r="AQ31" s="281" t="e">
        <f t="shared" si="1"/>
        <v>#VALUE!</v>
      </c>
      <c r="AR31" s="281" t="e">
        <f t="shared" si="2"/>
        <v>#VALUE!</v>
      </c>
    </row>
    <row r="32" spans="1:44" ht="16.5">
      <c r="A32" s="292" t="s">
        <v>5335</v>
      </c>
      <c r="B32" s="313"/>
      <c r="C32" s="313"/>
      <c r="D32" s="313" t="s">
        <v>5001</v>
      </c>
      <c r="E32" s="296" t="s">
        <v>5334</v>
      </c>
      <c r="F32" s="296"/>
      <c r="G32" s="296"/>
      <c r="H32" s="296"/>
      <c r="I32" s="296" t="s">
        <v>4961</v>
      </c>
      <c r="J32" s="296"/>
      <c r="K32" s="296"/>
      <c r="L32" s="303"/>
      <c r="M32" s="296" t="s">
        <v>5157</v>
      </c>
      <c r="N32" s="297" t="s">
        <v>4984</v>
      </c>
      <c r="O32" s="297" t="s">
        <v>5333</v>
      </c>
      <c r="P32" s="297" t="s">
        <v>5155</v>
      </c>
      <c r="AP32" s="281" t="e">
        <f t="shared" si="0"/>
        <v>#VALUE!</v>
      </c>
      <c r="AQ32" s="281" t="e">
        <f t="shared" si="1"/>
        <v>#VALUE!</v>
      </c>
      <c r="AR32" s="281" t="e">
        <f t="shared" si="2"/>
        <v>#VALUE!</v>
      </c>
    </row>
    <row r="33" spans="1:44" ht="16.5">
      <c r="A33" s="292" t="s">
        <v>5332</v>
      </c>
      <c r="B33" s="292"/>
      <c r="C33" s="292" t="s">
        <v>4977</v>
      </c>
      <c r="D33" s="292" t="s">
        <v>5001</v>
      </c>
      <c r="E33" s="296" t="s">
        <v>5331</v>
      </c>
      <c r="F33" s="296"/>
      <c r="G33" s="296"/>
      <c r="H33" s="296"/>
      <c r="I33" s="296" t="s">
        <v>4961</v>
      </c>
      <c r="J33" s="296"/>
      <c r="K33" s="296"/>
      <c r="L33" s="296"/>
      <c r="M33" s="296"/>
      <c r="N33" s="297"/>
      <c r="O33" s="297" t="s">
        <v>5330</v>
      </c>
      <c r="P33" s="297"/>
      <c r="AP33" s="281" t="e">
        <f t="shared" si="0"/>
        <v>#VALUE!</v>
      </c>
      <c r="AQ33" s="281" t="e">
        <f t="shared" si="1"/>
        <v>#VALUE!</v>
      </c>
      <c r="AR33" s="281" t="e">
        <f t="shared" si="2"/>
        <v>#VALUE!</v>
      </c>
    </row>
    <row r="34" spans="1:44" ht="16.5">
      <c r="A34" s="292" t="s">
        <v>5329</v>
      </c>
      <c r="B34" s="292"/>
      <c r="C34" s="292"/>
      <c r="D34" s="292"/>
      <c r="E34" s="296" t="s">
        <v>5328</v>
      </c>
      <c r="F34" s="296"/>
      <c r="G34" s="296"/>
      <c r="H34" s="296"/>
      <c r="I34" s="296"/>
      <c r="J34" s="296"/>
      <c r="K34" s="296"/>
      <c r="L34" s="296" t="s">
        <v>5327</v>
      </c>
      <c r="M34" s="296" t="s">
        <v>4958</v>
      </c>
      <c r="N34" s="297" t="s">
        <v>5303</v>
      </c>
      <c r="O34" s="297" t="s">
        <v>5302</v>
      </c>
      <c r="P34" s="297"/>
      <c r="AP34" s="281" t="e">
        <f t="shared" si="0"/>
        <v>#VALUE!</v>
      </c>
      <c r="AQ34" s="281" t="e">
        <f t="shared" si="1"/>
        <v>#VALUE!</v>
      </c>
      <c r="AR34" s="281" t="e">
        <f t="shared" si="2"/>
        <v>#VALUE!</v>
      </c>
    </row>
    <row r="35" spans="1:44" ht="16.5">
      <c r="A35" s="292" t="s">
        <v>5326</v>
      </c>
      <c r="B35" s="292"/>
      <c r="C35" s="292"/>
      <c r="D35" s="292"/>
      <c r="E35" s="296" t="s">
        <v>5325</v>
      </c>
      <c r="F35" s="296"/>
      <c r="G35" s="296"/>
      <c r="H35" s="296"/>
      <c r="I35" s="296" t="s">
        <v>4987</v>
      </c>
      <c r="J35" s="296"/>
      <c r="K35" s="296" t="s">
        <v>5324</v>
      </c>
      <c r="L35" s="296"/>
      <c r="M35" s="296" t="s">
        <v>4985</v>
      </c>
      <c r="N35" s="297" t="s">
        <v>4984</v>
      </c>
      <c r="O35" s="297" t="s">
        <v>5323</v>
      </c>
      <c r="P35" s="297"/>
      <c r="AP35" s="281" t="e">
        <f t="shared" si="0"/>
        <v>#VALUE!</v>
      </c>
      <c r="AQ35" s="281" t="e">
        <f t="shared" si="1"/>
        <v>#VALUE!</v>
      </c>
      <c r="AR35" s="281" t="e">
        <f t="shared" si="2"/>
        <v>#VALUE!</v>
      </c>
    </row>
    <row r="36" spans="1:44" ht="16.5">
      <c r="A36" s="292" t="s">
        <v>5322</v>
      </c>
      <c r="B36" s="292"/>
      <c r="C36" s="292"/>
      <c r="D36" s="292" t="s">
        <v>5001</v>
      </c>
      <c r="E36" s="296" t="s">
        <v>5321</v>
      </c>
      <c r="F36" s="296"/>
      <c r="G36" s="296"/>
      <c r="H36" s="296"/>
      <c r="I36" s="296" t="s">
        <v>4995</v>
      </c>
      <c r="J36" s="296"/>
      <c r="K36" s="296" t="s">
        <v>5321</v>
      </c>
      <c r="L36" s="296"/>
      <c r="M36" s="296" t="s">
        <v>4985</v>
      </c>
      <c r="N36" s="297" t="s">
        <v>4984</v>
      </c>
      <c r="O36" s="297" t="s">
        <v>5320</v>
      </c>
      <c r="P36" s="297"/>
      <c r="AP36" s="281" t="e">
        <f t="shared" si="0"/>
        <v>#VALUE!</v>
      </c>
      <c r="AQ36" s="281" t="e">
        <f t="shared" si="1"/>
        <v>#VALUE!</v>
      </c>
      <c r="AR36" s="281" t="e">
        <f t="shared" si="2"/>
        <v>#VALUE!</v>
      </c>
    </row>
    <row r="37" spans="1:44" ht="16.5">
      <c r="A37" s="292" t="s">
        <v>5319</v>
      </c>
      <c r="B37" s="292"/>
      <c r="C37" s="292"/>
      <c r="D37" s="292"/>
      <c r="E37" s="296"/>
      <c r="F37" s="296"/>
      <c r="G37" s="296"/>
      <c r="H37" s="296"/>
      <c r="I37" s="296"/>
      <c r="J37" s="296"/>
      <c r="K37" s="296"/>
      <c r="L37" s="296"/>
      <c r="M37" s="296"/>
      <c r="N37" s="297" t="s">
        <v>5082</v>
      </c>
      <c r="O37" s="297" t="s">
        <v>5318</v>
      </c>
      <c r="P37" s="297"/>
      <c r="AP37" s="281" t="e">
        <f t="shared" si="0"/>
        <v>#VALUE!</v>
      </c>
      <c r="AQ37" s="281" t="e">
        <f t="shared" si="1"/>
        <v>#VALUE!</v>
      </c>
      <c r="AR37" s="281" t="e">
        <f t="shared" si="2"/>
        <v>#VALUE!</v>
      </c>
    </row>
    <row r="38" spans="1:44" ht="16.5">
      <c r="A38" s="292" t="s">
        <v>5317</v>
      </c>
      <c r="B38" s="313"/>
      <c r="C38" s="313"/>
      <c r="D38" s="313"/>
      <c r="E38" s="303" t="s">
        <v>5316</v>
      </c>
      <c r="F38" s="303"/>
      <c r="G38" s="303"/>
      <c r="H38" s="303"/>
      <c r="I38" s="303" t="s">
        <v>4995</v>
      </c>
      <c r="J38" s="303"/>
      <c r="K38" s="303"/>
      <c r="L38" s="303"/>
      <c r="M38" s="296" t="s">
        <v>4994</v>
      </c>
      <c r="N38" s="297" t="s">
        <v>4993</v>
      </c>
      <c r="O38" s="297" t="s">
        <v>5315</v>
      </c>
      <c r="P38" s="297" t="s">
        <v>4991</v>
      </c>
      <c r="AP38" s="281" t="e">
        <f t="shared" si="0"/>
        <v>#VALUE!</v>
      </c>
      <c r="AQ38" s="281" t="e">
        <f t="shared" si="1"/>
        <v>#VALUE!</v>
      </c>
      <c r="AR38" s="281" t="e">
        <f t="shared" si="2"/>
        <v>#VALUE!</v>
      </c>
    </row>
    <row r="39" spans="1:44" ht="16.5">
      <c r="A39" s="292" t="s">
        <v>5314</v>
      </c>
      <c r="B39" s="313"/>
      <c r="C39" s="313"/>
      <c r="D39" s="313"/>
      <c r="E39" s="296"/>
      <c r="F39" s="296"/>
      <c r="G39" s="296"/>
      <c r="H39" s="296"/>
      <c r="I39" s="296"/>
      <c r="J39" s="313" t="s">
        <v>5314</v>
      </c>
      <c r="K39" s="296"/>
      <c r="L39" s="296"/>
      <c r="M39" s="296" t="s">
        <v>5027</v>
      </c>
      <c r="N39" s="297" t="s">
        <v>5313</v>
      </c>
      <c r="O39" s="297"/>
      <c r="P39" s="297" t="s">
        <v>5026</v>
      </c>
      <c r="AP39" s="281" t="e">
        <f t="shared" si="0"/>
        <v>#VALUE!</v>
      </c>
      <c r="AQ39" s="281" t="e">
        <f t="shared" si="1"/>
        <v>#VALUE!</v>
      </c>
      <c r="AR39" s="281" t="e">
        <f t="shared" si="2"/>
        <v>#VALUE!</v>
      </c>
    </row>
    <row r="40" spans="1:44" ht="16.5">
      <c r="A40" s="292" t="s">
        <v>4971</v>
      </c>
      <c r="B40" s="313"/>
      <c r="C40" s="313"/>
      <c r="D40" s="313" t="s">
        <v>4971</v>
      </c>
      <c r="E40" s="303" t="s">
        <v>5312</v>
      </c>
      <c r="F40" s="303"/>
      <c r="G40" s="303"/>
      <c r="H40" s="303"/>
      <c r="I40" s="303" t="s">
        <v>5014</v>
      </c>
      <c r="J40" s="303"/>
      <c r="K40" s="303"/>
      <c r="L40" s="303"/>
      <c r="M40" s="296" t="s">
        <v>4994</v>
      </c>
      <c r="N40" s="297" t="s">
        <v>5074</v>
      </c>
      <c r="O40" s="297" t="s">
        <v>5311</v>
      </c>
      <c r="P40" s="297" t="s">
        <v>4991</v>
      </c>
      <c r="R40" s="316" t="s">
        <v>4436</v>
      </c>
      <c r="S40" s="316" t="s">
        <v>4340</v>
      </c>
      <c r="T40" s="316" t="s">
        <v>3826</v>
      </c>
      <c r="AP40" s="281" t="e">
        <f t="shared" si="0"/>
        <v>#VALUE!</v>
      </c>
      <c r="AQ40" s="281" t="e">
        <f t="shared" si="1"/>
        <v>#VALUE!</v>
      </c>
      <c r="AR40" s="281" t="e">
        <f t="shared" si="2"/>
        <v>#VALUE!</v>
      </c>
    </row>
    <row r="41" spans="1:44" ht="16.5">
      <c r="A41" s="292" t="s">
        <v>5310</v>
      </c>
      <c r="B41" s="292"/>
      <c r="C41" s="292"/>
      <c r="D41" s="292"/>
      <c r="E41" s="296"/>
      <c r="F41" s="296"/>
      <c r="G41" s="296"/>
      <c r="H41" s="296"/>
      <c r="I41" s="296"/>
      <c r="J41" s="296"/>
      <c r="K41" s="296"/>
      <c r="L41" s="296"/>
      <c r="M41" s="296"/>
      <c r="N41" s="297"/>
      <c r="O41" s="297" t="s">
        <v>5309</v>
      </c>
      <c r="P41" s="297"/>
      <c r="R41" s="315" t="s">
        <v>4435</v>
      </c>
      <c r="S41" s="315" t="s">
        <v>4434</v>
      </c>
      <c r="T41" s="315" t="s">
        <v>4414</v>
      </c>
      <c r="AP41" s="281" t="e">
        <f t="shared" si="0"/>
        <v>#VALUE!</v>
      </c>
      <c r="AQ41" s="281" t="e">
        <f t="shared" si="1"/>
        <v>#VALUE!</v>
      </c>
      <c r="AR41" s="281" t="e">
        <f t="shared" si="2"/>
        <v>#VALUE!</v>
      </c>
    </row>
    <row r="42" spans="1:44" ht="16.5">
      <c r="A42" s="292" t="s">
        <v>5308</v>
      </c>
      <c r="B42" s="292"/>
      <c r="C42" s="292"/>
      <c r="D42" s="292" t="s">
        <v>5125</v>
      </c>
      <c r="E42" s="296" t="s">
        <v>5307</v>
      </c>
      <c r="F42" s="296"/>
      <c r="G42" s="296"/>
      <c r="H42" s="296"/>
      <c r="I42" s="296" t="s">
        <v>5306</v>
      </c>
      <c r="J42" s="296" t="s">
        <v>5305</v>
      </c>
      <c r="K42" s="296"/>
      <c r="L42" s="296" t="s">
        <v>5304</v>
      </c>
      <c r="M42" s="296" t="s">
        <v>4958</v>
      </c>
      <c r="N42" s="297" t="s">
        <v>5303</v>
      </c>
      <c r="O42" s="297" t="s">
        <v>5302</v>
      </c>
      <c r="P42" s="297"/>
      <c r="R42" s="315" t="s">
        <v>4433</v>
      </c>
      <c r="S42" s="315" t="s">
        <v>4432</v>
      </c>
      <c r="T42" s="315" t="s">
        <v>4412</v>
      </c>
      <c r="AP42" s="281" t="e">
        <f t="shared" si="0"/>
        <v>#VALUE!</v>
      </c>
      <c r="AQ42" s="281" t="e">
        <f t="shared" si="1"/>
        <v>#VALUE!</v>
      </c>
      <c r="AR42" s="281" t="e">
        <f t="shared" si="2"/>
        <v>#VALUE!</v>
      </c>
    </row>
    <row r="43" spans="1:44" ht="16.5">
      <c r="A43" s="292" t="s">
        <v>5301</v>
      </c>
      <c r="B43" s="292"/>
      <c r="C43" s="292"/>
      <c r="D43" s="292"/>
      <c r="E43" s="296"/>
      <c r="F43" s="296"/>
      <c r="G43" s="296"/>
      <c r="H43" s="296"/>
      <c r="I43" s="296"/>
      <c r="J43" s="292" t="s">
        <v>5301</v>
      </c>
      <c r="K43" s="296"/>
      <c r="L43" s="296"/>
      <c r="M43" s="296" t="s">
        <v>4985</v>
      </c>
      <c r="N43" s="297" t="s">
        <v>4993</v>
      </c>
      <c r="O43" s="314" t="s">
        <v>5300</v>
      </c>
      <c r="P43" s="297"/>
      <c r="R43" s="315" t="s">
        <v>4431</v>
      </c>
      <c r="S43" s="315" t="s">
        <v>4430</v>
      </c>
      <c r="T43" s="315" t="s">
        <v>4410</v>
      </c>
      <c r="AP43" s="281" t="e">
        <f t="shared" si="0"/>
        <v>#VALUE!</v>
      </c>
      <c r="AQ43" s="281" t="e">
        <f t="shared" si="1"/>
        <v>#VALUE!</v>
      </c>
      <c r="AR43" s="281" t="e">
        <f t="shared" si="2"/>
        <v>#VALUE!</v>
      </c>
    </row>
    <row r="44" spans="1:44" ht="16.5">
      <c r="A44" s="292" t="s">
        <v>5299</v>
      </c>
      <c r="B44" s="292"/>
      <c r="C44" s="292" t="s">
        <v>5092</v>
      </c>
      <c r="D44" s="292"/>
      <c r="E44" s="296" t="s">
        <v>5298</v>
      </c>
      <c r="F44" s="296"/>
      <c r="G44" s="296" t="s">
        <v>5125</v>
      </c>
      <c r="H44" s="296"/>
      <c r="I44" s="296" t="s">
        <v>4987</v>
      </c>
      <c r="J44" s="296" t="s">
        <v>5297</v>
      </c>
      <c r="K44" s="296"/>
      <c r="L44" s="296"/>
      <c r="M44" s="296"/>
      <c r="N44" s="297" t="s">
        <v>5074</v>
      </c>
      <c r="O44" s="297" t="s">
        <v>5090</v>
      </c>
      <c r="P44" s="297"/>
      <c r="R44" s="315" t="s">
        <v>4429</v>
      </c>
      <c r="S44" s="315" t="s">
        <v>4428</v>
      </c>
      <c r="T44" s="315" t="s">
        <v>4408</v>
      </c>
      <c r="AP44" s="281" t="e">
        <f t="shared" si="0"/>
        <v>#VALUE!</v>
      </c>
      <c r="AQ44" s="281" t="e">
        <f t="shared" si="1"/>
        <v>#VALUE!</v>
      </c>
      <c r="AR44" s="281" t="e">
        <f t="shared" si="2"/>
        <v>#VALUE!</v>
      </c>
    </row>
    <row r="45" spans="1:44" ht="16.5">
      <c r="A45" s="292" t="s">
        <v>5296</v>
      </c>
      <c r="B45" s="292"/>
      <c r="C45" s="292" t="s">
        <v>5295</v>
      </c>
      <c r="D45" s="292" t="s">
        <v>5170</v>
      </c>
      <c r="E45" s="296" t="s">
        <v>5294</v>
      </c>
      <c r="F45" s="296"/>
      <c r="G45" s="296"/>
      <c r="H45" s="296"/>
      <c r="I45" s="296" t="s">
        <v>4961</v>
      </c>
      <c r="J45" s="296"/>
      <c r="K45" s="296" t="s">
        <v>5293</v>
      </c>
      <c r="L45" s="296"/>
      <c r="M45" s="296" t="s">
        <v>4985</v>
      </c>
      <c r="N45" s="297"/>
      <c r="O45" s="297" t="s">
        <v>5231</v>
      </c>
      <c r="P45" s="297"/>
      <c r="R45" s="315" t="s">
        <v>4427</v>
      </c>
      <c r="S45" s="315" t="s">
        <v>4426</v>
      </c>
      <c r="T45" s="315" t="s">
        <v>4406</v>
      </c>
      <c r="AP45" s="281" t="e">
        <f t="shared" si="0"/>
        <v>#VALUE!</v>
      </c>
      <c r="AQ45" s="281" t="e">
        <f t="shared" si="1"/>
        <v>#VALUE!</v>
      </c>
      <c r="AR45" s="281" t="e">
        <f t="shared" si="2"/>
        <v>#VALUE!</v>
      </c>
    </row>
    <row r="46" spans="1:44" ht="16.5">
      <c r="A46" s="292" t="s">
        <v>5292</v>
      </c>
      <c r="B46" s="292"/>
      <c r="C46" s="292" t="s">
        <v>5291</v>
      </c>
      <c r="D46" s="292" t="s">
        <v>5170</v>
      </c>
      <c r="E46" s="296"/>
      <c r="F46" s="296"/>
      <c r="G46" s="296"/>
      <c r="H46" s="296"/>
      <c r="I46" s="296"/>
      <c r="J46" s="296"/>
      <c r="K46" s="296"/>
      <c r="L46" s="296"/>
      <c r="M46" s="296"/>
      <c r="N46" s="297"/>
      <c r="O46" s="297" t="s">
        <v>5290</v>
      </c>
      <c r="P46" s="297"/>
      <c r="R46" s="315" t="s">
        <v>4425</v>
      </c>
      <c r="S46" s="315" t="s">
        <v>4404</v>
      </c>
      <c r="T46" s="315" t="s">
        <v>4404</v>
      </c>
      <c r="AP46" s="281" t="e">
        <f t="shared" si="0"/>
        <v>#VALUE!</v>
      </c>
      <c r="AQ46" s="281" t="e">
        <f t="shared" si="1"/>
        <v>#VALUE!</v>
      </c>
      <c r="AR46" s="281" t="e">
        <f t="shared" si="2"/>
        <v>#VALUE!</v>
      </c>
    </row>
    <row r="47" spans="1:44" ht="16.5">
      <c r="A47" s="292" t="s">
        <v>5125</v>
      </c>
      <c r="B47" s="292" t="s">
        <v>4987</v>
      </c>
      <c r="C47" s="313"/>
      <c r="D47" s="313" t="s">
        <v>5125</v>
      </c>
      <c r="E47" s="303" t="s">
        <v>5289</v>
      </c>
      <c r="F47" s="296" t="s">
        <v>4987</v>
      </c>
      <c r="G47" s="303"/>
      <c r="H47" s="303"/>
      <c r="I47" s="296" t="s">
        <v>4987</v>
      </c>
      <c r="J47" s="296" t="s">
        <v>5288</v>
      </c>
      <c r="K47" s="296"/>
      <c r="L47" s="303"/>
      <c r="M47" s="296" t="s">
        <v>5157</v>
      </c>
      <c r="N47" s="297" t="s">
        <v>4984</v>
      </c>
      <c r="O47" s="297" t="s">
        <v>5090</v>
      </c>
      <c r="P47" s="297" t="s">
        <v>5155</v>
      </c>
      <c r="R47" s="315" t="s">
        <v>4424</v>
      </c>
      <c r="S47" s="315" t="s">
        <v>4402</v>
      </c>
      <c r="T47" s="315" t="s">
        <v>4402</v>
      </c>
      <c r="AP47" s="281" t="e">
        <f t="shared" si="0"/>
        <v>#VALUE!</v>
      </c>
      <c r="AQ47" s="281" t="e">
        <f t="shared" si="1"/>
        <v>#VALUE!</v>
      </c>
      <c r="AR47" s="281" t="e">
        <f t="shared" si="2"/>
        <v>#VALUE!</v>
      </c>
    </row>
    <row r="48" spans="1:44" ht="16.5">
      <c r="A48" s="292" t="s">
        <v>5287</v>
      </c>
      <c r="B48" s="292"/>
      <c r="C48" s="292"/>
      <c r="D48" s="292"/>
      <c r="E48" s="296"/>
      <c r="F48" s="296"/>
      <c r="G48" s="296"/>
      <c r="H48" s="296"/>
      <c r="I48" s="296"/>
      <c r="J48" s="296"/>
      <c r="K48" s="296"/>
      <c r="L48" s="296"/>
      <c r="M48" s="296"/>
      <c r="N48" s="297"/>
      <c r="O48" s="297" t="s">
        <v>5286</v>
      </c>
      <c r="P48" s="297"/>
      <c r="AP48" s="281" t="e">
        <f t="shared" si="0"/>
        <v>#VALUE!</v>
      </c>
      <c r="AQ48" s="281" t="e">
        <f t="shared" si="1"/>
        <v>#VALUE!</v>
      </c>
      <c r="AR48" s="281" t="e">
        <f t="shared" si="2"/>
        <v>#VALUE!</v>
      </c>
    </row>
    <row r="49" spans="1:44" ht="16.5">
      <c r="A49" s="292" t="s">
        <v>5075</v>
      </c>
      <c r="B49" s="313" t="s">
        <v>5285</v>
      </c>
      <c r="C49" s="313"/>
      <c r="D49" s="313" t="s">
        <v>5075</v>
      </c>
      <c r="E49" s="303" t="s">
        <v>5284</v>
      </c>
      <c r="F49" s="303" t="s">
        <v>4995</v>
      </c>
      <c r="G49" s="303"/>
      <c r="H49" s="303"/>
      <c r="I49" s="303" t="s">
        <v>4995</v>
      </c>
      <c r="J49" s="303" t="s">
        <v>5283</v>
      </c>
      <c r="K49" s="303"/>
      <c r="L49" s="303"/>
      <c r="M49" s="296" t="s">
        <v>5157</v>
      </c>
      <c r="N49" s="297" t="s">
        <v>4984</v>
      </c>
      <c r="O49" s="297" t="s">
        <v>5282</v>
      </c>
      <c r="P49" s="297" t="s">
        <v>5155</v>
      </c>
      <c r="AP49" s="281" t="e">
        <f t="shared" si="0"/>
        <v>#VALUE!</v>
      </c>
      <c r="AQ49" s="281" t="e">
        <f t="shared" si="1"/>
        <v>#VALUE!</v>
      </c>
      <c r="AR49" s="281" t="e">
        <f t="shared" si="2"/>
        <v>#VALUE!</v>
      </c>
    </row>
    <row r="50" spans="1:44" ht="16.5">
      <c r="A50" s="292" t="s">
        <v>5281</v>
      </c>
      <c r="B50" s="292"/>
      <c r="C50" s="292"/>
      <c r="D50" s="292"/>
      <c r="E50" s="296" t="s">
        <v>5280</v>
      </c>
      <c r="F50" s="296"/>
      <c r="G50" s="296"/>
      <c r="H50" s="296"/>
      <c r="I50" s="296"/>
      <c r="J50" s="296"/>
      <c r="K50" s="296"/>
      <c r="L50" s="296"/>
      <c r="M50" s="296"/>
      <c r="N50" s="297"/>
      <c r="O50" s="297" t="s">
        <v>5279</v>
      </c>
      <c r="P50" s="297"/>
      <c r="R50" s="40"/>
      <c r="S50" s="40"/>
      <c r="T50" s="40"/>
      <c r="U50" s="40"/>
      <c r="V50" s="40"/>
      <c r="AP50" s="281" t="e">
        <f t="shared" si="0"/>
        <v>#VALUE!</v>
      </c>
      <c r="AQ50" s="281" t="e">
        <f t="shared" si="1"/>
        <v>#VALUE!</v>
      </c>
      <c r="AR50" s="281" t="e">
        <f t="shared" si="2"/>
        <v>#VALUE!</v>
      </c>
    </row>
    <row r="51" spans="1:44" ht="16.5">
      <c r="A51" s="292" t="s">
        <v>5278</v>
      </c>
      <c r="B51" s="293"/>
      <c r="C51" s="292"/>
      <c r="D51" s="292"/>
      <c r="E51" s="296" t="s">
        <v>5277</v>
      </c>
      <c r="F51" s="296"/>
      <c r="G51" s="296"/>
      <c r="H51" s="296"/>
      <c r="I51" s="296"/>
      <c r="J51" s="296" t="s">
        <v>5038</v>
      </c>
      <c r="K51" s="296" t="s">
        <v>5038</v>
      </c>
      <c r="L51" s="296"/>
      <c r="M51" s="296" t="s">
        <v>5037</v>
      </c>
      <c r="N51" s="297"/>
      <c r="O51" s="314" t="s">
        <v>5276</v>
      </c>
      <c r="P51" s="297"/>
      <c r="R51" s="40"/>
      <c r="S51" s="40"/>
      <c r="T51" s="40"/>
      <c r="U51" s="40"/>
      <c r="V51" s="40"/>
      <c r="AP51" s="281" t="e">
        <f t="shared" ref="AP51:AP72" si="3">LEFT(AO51,FIND(":",AO51)-1)</f>
        <v>#VALUE!</v>
      </c>
      <c r="AQ51" s="281" t="e">
        <f t="shared" ref="AQ51:AQ72" si="4">LEFT(RIGHT(AO51,LEN(AO51)-FIND(":",AO51)-1),FIND(".",RIGHT(AO51,LEN(AO51)-FIND(":",AO51)-1))-1)</f>
        <v>#VALUE!</v>
      </c>
      <c r="AR51" s="281" t="e">
        <f t="shared" ref="AR51:AR72" si="5">RIGHT(RIGHT(AO51,LEN(AO51)-FIND(":",AO51)-1),LEN(RIGHT(AO51,LEN(AO51)-FIND(":",AO51)-1))-FIND(".",RIGHT(AO51,LEN(AO51)-FIND(":",AO51)-1),1))</f>
        <v>#VALUE!</v>
      </c>
    </row>
    <row r="52" spans="1:44" ht="16.5">
      <c r="A52" s="292" t="s">
        <v>5275</v>
      </c>
      <c r="B52" s="292"/>
      <c r="C52" s="292" t="s">
        <v>5125</v>
      </c>
      <c r="D52" s="292" t="s">
        <v>5125</v>
      </c>
      <c r="E52" s="296" t="s">
        <v>5274</v>
      </c>
      <c r="F52" s="296"/>
      <c r="G52" s="296"/>
      <c r="H52" s="296"/>
      <c r="I52" s="296" t="s">
        <v>4987</v>
      </c>
      <c r="J52" s="296"/>
      <c r="K52" s="296"/>
      <c r="L52" s="296"/>
      <c r="M52" s="296"/>
      <c r="N52" s="297"/>
      <c r="O52" s="297" t="s">
        <v>5090</v>
      </c>
      <c r="P52" s="297"/>
      <c r="R52" s="40"/>
      <c r="S52" s="40"/>
      <c r="T52" s="40"/>
      <c r="U52" s="40"/>
      <c r="V52" s="40"/>
      <c r="AP52" s="281" t="e">
        <f t="shared" si="3"/>
        <v>#VALUE!</v>
      </c>
      <c r="AQ52" s="281" t="e">
        <f t="shared" si="4"/>
        <v>#VALUE!</v>
      </c>
      <c r="AR52" s="281" t="e">
        <f t="shared" si="5"/>
        <v>#VALUE!</v>
      </c>
    </row>
    <row r="53" spans="1:44" ht="16.5">
      <c r="A53" s="292" t="s">
        <v>5273</v>
      </c>
      <c r="B53" s="313"/>
      <c r="C53" s="313"/>
      <c r="D53" s="313" t="s">
        <v>5273</v>
      </c>
      <c r="E53" s="303" t="s">
        <v>5272</v>
      </c>
      <c r="F53" s="303"/>
      <c r="G53" s="303"/>
      <c r="H53" s="303"/>
      <c r="I53" s="296" t="s">
        <v>4987</v>
      </c>
      <c r="J53" s="296" t="s">
        <v>5271</v>
      </c>
      <c r="K53" s="296"/>
      <c r="L53" s="303"/>
      <c r="M53" s="296" t="s">
        <v>5157</v>
      </c>
      <c r="N53" s="297" t="s">
        <v>5074</v>
      </c>
      <c r="O53" s="297" t="s">
        <v>5270</v>
      </c>
      <c r="P53" s="297" t="s">
        <v>5155</v>
      </c>
      <c r="R53" s="40"/>
      <c r="S53" s="40"/>
      <c r="T53" s="40"/>
      <c r="U53" s="40"/>
      <c r="V53" s="40"/>
      <c r="AP53" s="281" t="e">
        <f t="shared" si="3"/>
        <v>#VALUE!</v>
      </c>
      <c r="AQ53" s="281" t="e">
        <f t="shared" si="4"/>
        <v>#VALUE!</v>
      </c>
      <c r="AR53" s="281" t="e">
        <f t="shared" si="5"/>
        <v>#VALUE!</v>
      </c>
    </row>
    <row r="54" spans="1:44" ht="16.5">
      <c r="A54" s="292" t="s">
        <v>5269</v>
      </c>
      <c r="B54" s="313"/>
      <c r="C54" s="313"/>
      <c r="D54" s="313"/>
      <c r="E54" s="296"/>
      <c r="F54" s="296"/>
      <c r="G54" s="296"/>
      <c r="H54" s="296"/>
      <c r="I54" s="296"/>
      <c r="J54" s="313" t="s">
        <v>5269</v>
      </c>
      <c r="K54" s="296"/>
      <c r="L54" s="296"/>
      <c r="M54" s="296" t="s">
        <v>5027</v>
      </c>
      <c r="N54" s="297" t="s">
        <v>4993</v>
      </c>
      <c r="O54" s="297"/>
      <c r="P54" s="297" t="s">
        <v>5026</v>
      </c>
      <c r="R54" s="40"/>
      <c r="S54" s="40"/>
      <c r="T54" s="40"/>
      <c r="U54" s="40"/>
      <c r="V54" s="40"/>
      <c r="AI54" s="281" t="s">
        <v>5268</v>
      </c>
      <c r="AP54" s="281" t="e">
        <f t="shared" si="3"/>
        <v>#VALUE!</v>
      </c>
      <c r="AQ54" s="281" t="e">
        <f t="shared" si="4"/>
        <v>#VALUE!</v>
      </c>
      <c r="AR54" s="281" t="e">
        <f t="shared" si="5"/>
        <v>#VALUE!</v>
      </c>
    </row>
    <row r="55" spans="1:44" ht="16.5">
      <c r="A55" s="292" t="s">
        <v>5267</v>
      </c>
      <c r="B55" s="313" t="s">
        <v>5266</v>
      </c>
      <c r="C55" s="313"/>
      <c r="D55" s="313"/>
      <c r="E55" s="303" t="s">
        <v>5265</v>
      </c>
      <c r="F55" s="303"/>
      <c r="G55" s="303"/>
      <c r="H55" s="303"/>
      <c r="I55" s="296" t="s">
        <v>4987</v>
      </c>
      <c r="J55" s="296" t="s">
        <v>5265</v>
      </c>
      <c r="K55" s="296"/>
      <c r="L55" s="303"/>
      <c r="M55" s="296" t="s">
        <v>5157</v>
      </c>
      <c r="N55" s="297" t="s">
        <v>4984</v>
      </c>
      <c r="O55" s="314" t="s">
        <v>5264</v>
      </c>
      <c r="P55" s="297" t="s">
        <v>5155</v>
      </c>
      <c r="R55" s="40"/>
      <c r="S55" s="40"/>
      <c r="T55" s="40"/>
      <c r="U55" s="40"/>
      <c r="V55" s="40"/>
      <c r="AP55" s="281" t="e">
        <f t="shared" si="3"/>
        <v>#VALUE!</v>
      </c>
      <c r="AQ55" s="281" t="e">
        <f t="shared" si="4"/>
        <v>#VALUE!</v>
      </c>
      <c r="AR55" s="281" t="e">
        <f t="shared" si="5"/>
        <v>#VALUE!</v>
      </c>
    </row>
    <row r="56" spans="1:44" ht="16.5">
      <c r="A56" s="292" t="s">
        <v>5262</v>
      </c>
      <c r="B56" s="313" t="s">
        <v>5263</v>
      </c>
      <c r="C56" s="313" t="s">
        <v>5262</v>
      </c>
      <c r="D56" s="313" t="s">
        <v>5262</v>
      </c>
      <c r="E56" s="303" t="s">
        <v>5260</v>
      </c>
      <c r="F56" s="303"/>
      <c r="G56" s="303"/>
      <c r="H56" s="303"/>
      <c r="I56" s="303" t="s">
        <v>5261</v>
      </c>
      <c r="J56" s="303" t="s">
        <v>5260</v>
      </c>
      <c r="K56" s="303"/>
      <c r="L56" s="303" t="s">
        <v>5259</v>
      </c>
      <c r="M56" s="296" t="s">
        <v>5157</v>
      </c>
      <c r="N56" s="297" t="s">
        <v>4984</v>
      </c>
      <c r="O56" s="297" t="s">
        <v>5258</v>
      </c>
      <c r="P56" s="297" t="s">
        <v>5155</v>
      </c>
      <c r="R56" s="40"/>
      <c r="S56" s="40"/>
      <c r="T56" s="40"/>
      <c r="U56" s="40"/>
      <c r="V56" s="40"/>
      <c r="AP56" s="281" t="e">
        <f t="shared" si="3"/>
        <v>#VALUE!</v>
      </c>
      <c r="AQ56" s="281" t="e">
        <f t="shared" si="4"/>
        <v>#VALUE!</v>
      </c>
      <c r="AR56" s="281" t="e">
        <f t="shared" si="5"/>
        <v>#VALUE!</v>
      </c>
    </row>
    <row r="57" spans="1:44" ht="16.5">
      <c r="A57" s="292" t="s">
        <v>5257</v>
      </c>
      <c r="B57" s="292"/>
      <c r="C57" s="292"/>
      <c r="D57" s="292"/>
      <c r="E57" s="296" t="s">
        <v>5256</v>
      </c>
      <c r="F57" s="296"/>
      <c r="G57" s="296"/>
      <c r="H57" s="296"/>
      <c r="I57" s="296" t="s">
        <v>4987</v>
      </c>
      <c r="J57" s="296"/>
      <c r="K57" s="296"/>
      <c r="L57" s="296"/>
      <c r="M57" s="296"/>
      <c r="N57" s="297"/>
      <c r="O57" s="297"/>
      <c r="P57" s="297"/>
      <c r="R57" s="40"/>
      <c r="S57" s="40"/>
      <c r="T57" s="40"/>
      <c r="U57" s="40"/>
      <c r="V57" s="40"/>
      <c r="AP57" s="281" t="e">
        <f t="shared" si="3"/>
        <v>#VALUE!</v>
      </c>
      <c r="AQ57" s="281" t="e">
        <f t="shared" si="4"/>
        <v>#VALUE!</v>
      </c>
      <c r="AR57" s="281" t="e">
        <f t="shared" si="5"/>
        <v>#VALUE!</v>
      </c>
    </row>
    <row r="58" spans="1:44" ht="16.5">
      <c r="A58" s="292" t="s">
        <v>5255</v>
      </c>
      <c r="B58" s="313"/>
      <c r="C58" s="313"/>
      <c r="D58" s="313"/>
      <c r="E58" s="296"/>
      <c r="F58" s="296"/>
      <c r="G58" s="296"/>
      <c r="H58" s="296"/>
      <c r="I58" s="296"/>
      <c r="J58" s="313" t="s">
        <v>5255</v>
      </c>
      <c r="K58" s="296"/>
      <c r="L58" s="296"/>
      <c r="M58" s="296" t="s">
        <v>5027</v>
      </c>
      <c r="N58" s="297" t="s">
        <v>5082</v>
      </c>
      <c r="O58" s="297"/>
      <c r="P58" s="297" t="s">
        <v>5026</v>
      </c>
      <c r="R58" s="40"/>
      <c r="S58" s="40"/>
      <c r="T58" s="40"/>
      <c r="U58" s="40"/>
      <c r="V58" s="40"/>
      <c r="AI58" s="281" t="s">
        <v>8694</v>
      </c>
      <c r="AJ58" s="281">
        <v>2</v>
      </c>
      <c r="AK58" s="281" t="s">
        <v>8695</v>
      </c>
      <c r="AP58" s="281" t="e">
        <f t="shared" si="3"/>
        <v>#VALUE!</v>
      </c>
      <c r="AQ58" s="281" t="e">
        <f t="shared" si="4"/>
        <v>#VALUE!</v>
      </c>
      <c r="AR58" s="281" t="e">
        <f t="shared" si="5"/>
        <v>#VALUE!</v>
      </c>
    </row>
    <row r="59" spans="1:44" ht="16.5">
      <c r="A59" s="292" t="s">
        <v>5254</v>
      </c>
      <c r="B59" s="313"/>
      <c r="C59" s="313"/>
      <c r="D59" s="313"/>
      <c r="E59" s="296"/>
      <c r="F59" s="296"/>
      <c r="G59" s="296"/>
      <c r="H59" s="296"/>
      <c r="I59" s="296"/>
      <c r="J59" s="313" t="s">
        <v>5254</v>
      </c>
      <c r="K59" s="296"/>
      <c r="L59" s="296"/>
      <c r="M59" s="296" t="s">
        <v>5027</v>
      </c>
      <c r="N59" s="297" t="s">
        <v>4957</v>
      </c>
      <c r="O59" s="297"/>
      <c r="P59" s="297" t="s">
        <v>5026</v>
      </c>
      <c r="R59" s="40"/>
      <c r="T59" s="40"/>
      <c r="U59" s="40"/>
      <c r="V59" s="40"/>
      <c r="AH59" s="281">
        <v>1</v>
      </c>
      <c r="AP59" s="281" t="e">
        <f t="shared" si="3"/>
        <v>#VALUE!</v>
      </c>
      <c r="AQ59" s="281" t="e">
        <f t="shared" si="4"/>
        <v>#VALUE!</v>
      </c>
      <c r="AR59" s="281" t="e">
        <f t="shared" si="5"/>
        <v>#VALUE!</v>
      </c>
    </row>
    <row r="60" spans="1:44" ht="16.5">
      <c r="A60" s="292" t="s">
        <v>5253</v>
      </c>
      <c r="B60" s="292"/>
      <c r="C60" s="292"/>
      <c r="D60" s="292"/>
      <c r="E60" s="296" t="s">
        <v>5252</v>
      </c>
      <c r="F60" s="296"/>
      <c r="G60" s="296"/>
      <c r="H60" s="296"/>
      <c r="I60" s="296"/>
      <c r="J60" s="296"/>
      <c r="K60" s="296"/>
      <c r="L60" s="296"/>
      <c r="M60" s="296"/>
      <c r="N60" s="297"/>
      <c r="O60" s="297" t="s">
        <v>5251</v>
      </c>
      <c r="P60" s="297"/>
      <c r="R60" s="40"/>
      <c r="S60" s="40"/>
      <c r="T60" s="40"/>
      <c r="U60" s="40"/>
      <c r="V60" s="40"/>
      <c r="AH60" s="281">
        <v>1</v>
      </c>
      <c r="AP60" s="281" t="e">
        <f t="shared" si="3"/>
        <v>#VALUE!</v>
      </c>
      <c r="AQ60" s="281" t="e">
        <f t="shared" si="4"/>
        <v>#VALUE!</v>
      </c>
      <c r="AR60" s="281" t="e">
        <f t="shared" si="5"/>
        <v>#VALUE!</v>
      </c>
    </row>
    <row r="61" spans="1:44" ht="16.5">
      <c r="A61" s="292" t="s">
        <v>5250</v>
      </c>
      <c r="B61" s="292"/>
      <c r="C61" s="290"/>
      <c r="D61" s="292"/>
      <c r="E61" s="296"/>
      <c r="F61" s="296"/>
      <c r="G61" s="296"/>
      <c r="H61" s="296"/>
      <c r="I61" s="296"/>
      <c r="J61" s="296" t="s">
        <v>5038</v>
      </c>
      <c r="K61" s="296" t="s">
        <v>5038</v>
      </c>
      <c r="L61" s="296"/>
      <c r="M61" s="296" t="s">
        <v>5037</v>
      </c>
      <c r="N61" s="297"/>
      <c r="O61" s="297" t="s">
        <v>5249</v>
      </c>
      <c r="P61" s="297"/>
      <c r="R61" s="40"/>
      <c r="S61" s="40"/>
      <c r="T61" s="40"/>
      <c r="U61" s="40"/>
      <c r="V61" s="40"/>
      <c r="AH61" s="281">
        <v>1</v>
      </c>
      <c r="AP61" s="281" t="e">
        <f t="shared" si="3"/>
        <v>#VALUE!</v>
      </c>
      <c r="AQ61" s="281" t="e">
        <f t="shared" si="4"/>
        <v>#VALUE!</v>
      </c>
      <c r="AR61" s="281" t="e">
        <f t="shared" si="5"/>
        <v>#VALUE!</v>
      </c>
    </row>
    <row r="62" spans="1:44" ht="16.5">
      <c r="A62" s="292" t="s">
        <v>5246</v>
      </c>
      <c r="B62" s="313" t="s">
        <v>5248</v>
      </c>
      <c r="C62" s="313" t="s">
        <v>5246</v>
      </c>
      <c r="D62" s="313" t="s">
        <v>5246</v>
      </c>
      <c r="E62" s="303" t="s">
        <v>5247</v>
      </c>
      <c r="F62" s="303"/>
      <c r="G62" s="303"/>
      <c r="H62" s="303"/>
      <c r="I62" s="303" t="s">
        <v>4961</v>
      </c>
      <c r="J62" s="303" t="s">
        <v>5246</v>
      </c>
      <c r="K62" s="303"/>
      <c r="L62" s="303"/>
      <c r="M62" s="296" t="s">
        <v>5157</v>
      </c>
      <c r="N62" s="297" t="s">
        <v>4984</v>
      </c>
      <c r="O62" s="297" t="s">
        <v>5245</v>
      </c>
      <c r="P62" s="297" t="s">
        <v>5155</v>
      </c>
      <c r="R62" s="40"/>
      <c r="S62" s="40"/>
      <c r="T62" s="40"/>
      <c r="U62" s="40"/>
      <c r="V62" s="40"/>
      <c r="AH62" s="281">
        <v>1</v>
      </c>
      <c r="AP62" s="281" t="e">
        <f t="shared" si="3"/>
        <v>#VALUE!</v>
      </c>
      <c r="AQ62" s="281" t="e">
        <f t="shared" si="4"/>
        <v>#VALUE!</v>
      </c>
      <c r="AR62" s="281" t="e">
        <f t="shared" si="5"/>
        <v>#VALUE!</v>
      </c>
    </row>
    <row r="63" spans="1:44" ht="16.5">
      <c r="A63" s="292" t="s">
        <v>5244</v>
      </c>
      <c r="B63" s="292"/>
      <c r="C63" s="292"/>
      <c r="D63" s="292"/>
      <c r="E63" s="296" t="s">
        <v>5243</v>
      </c>
      <c r="F63" s="296"/>
      <c r="G63" s="296"/>
      <c r="H63" s="296"/>
      <c r="I63" s="303" t="s">
        <v>5014</v>
      </c>
      <c r="J63" s="307"/>
      <c r="K63" s="307" t="s">
        <v>5242</v>
      </c>
      <c r="L63" s="293"/>
      <c r="M63" s="296" t="s">
        <v>4985</v>
      </c>
      <c r="N63" s="297" t="s">
        <v>4984</v>
      </c>
      <c r="O63" s="297" t="s">
        <v>5241</v>
      </c>
      <c r="P63" s="297"/>
      <c r="R63" s="40"/>
      <c r="S63" s="40"/>
      <c r="T63" s="40"/>
      <c r="U63" s="40"/>
      <c r="V63" s="40"/>
      <c r="AH63" s="281">
        <v>1</v>
      </c>
      <c r="AP63" s="281" t="e">
        <f t="shared" si="3"/>
        <v>#VALUE!</v>
      </c>
      <c r="AQ63" s="281" t="e">
        <f t="shared" si="4"/>
        <v>#VALUE!</v>
      </c>
      <c r="AR63" s="281" t="e">
        <f t="shared" si="5"/>
        <v>#VALUE!</v>
      </c>
    </row>
    <row r="64" spans="1:44" ht="16.5">
      <c r="A64" s="292" t="s">
        <v>5111</v>
      </c>
      <c r="B64" s="292"/>
      <c r="C64" s="292"/>
      <c r="D64" s="292" t="s">
        <v>5075</v>
      </c>
      <c r="E64" s="296"/>
      <c r="F64" s="296"/>
      <c r="G64" s="296"/>
      <c r="H64" s="296"/>
      <c r="I64" s="296" t="s">
        <v>5111</v>
      </c>
      <c r="J64" s="296"/>
      <c r="K64" s="296"/>
      <c r="L64" s="296"/>
      <c r="M64" s="296" t="s">
        <v>5143</v>
      </c>
      <c r="N64" s="297"/>
      <c r="O64" s="297" t="s">
        <v>5240</v>
      </c>
      <c r="P64" s="297"/>
      <c r="R64" s="40"/>
      <c r="S64" s="40"/>
      <c r="T64" s="40"/>
      <c r="U64" s="40"/>
      <c r="V64" s="40"/>
      <c r="AH64" s="281">
        <v>1</v>
      </c>
      <c r="AP64" s="281" t="e">
        <f t="shared" si="3"/>
        <v>#VALUE!</v>
      </c>
      <c r="AQ64" s="281" t="e">
        <f t="shared" si="4"/>
        <v>#VALUE!</v>
      </c>
      <c r="AR64" s="281" t="e">
        <f t="shared" si="5"/>
        <v>#VALUE!</v>
      </c>
    </row>
    <row r="65" spans="1:44" ht="16.5">
      <c r="A65" s="292" t="s">
        <v>5239</v>
      </c>
      <c r="B65" s="290"/>
      <c r="C65" s="290"/>
      <c r="D65" s="290" t="s">
        <v>5086</v>
      </c>
      <c r="E65" s="289"/>
      <c r="F65" s="289"/>
      <c r="G65" s="289"/>
      <c r="H65" s="289"/>
      <c r="I65" s="289"/>
      <c r="J65" s="289"/>
      <c r="K65" s="289"/>
      <c r="L65" s="289"/>
      <c r="M65" s="296"/>
      <c r="N65" s="297"/>
      <c r="O65" s="287" t="s">
        <v>5238</v>
      </c>
      <c r="P65" s="287"/>
      <c r="R65" s="40"/>
      <c r="S65" s="40"/>
      <c r="T65" s="40"/>
      <c r="U65" s="40"/>
      <c r="V65" s="40"/>
      <c r="AH65" s="281">
        <v>1</v>
      </c>
      <c r="AP65" s="281" t="e">
        <f t="shared" si="3"/>
        <v>#VALUE!</v>
      </c>
      <c r="AQ65" s="281" t="e">
        <f t="shared" si="4"/>
        <v>#VALUE!</v>
      </c>
      <c r="AR65" s="281" t="e">
        <f t="shared" si="5"/>
        <v>#VALUE!</v>
      </c>
    </row>
    <row r="66" spans="1:44" ht="16.5">
      <c r="A66" s="292" t="s">
        <v>5237</v>
      </c>
      <c r="B66" s="292" t="s">
        <v>5236</v>
      </c>
      <c r="C66" s="292"/>
      <c r="D66" s="292"/>
      <c r="E66" s="296"/>
      <c r="F66" s="296"/>
      <c r="G66" s="296"/>
      <c r="H66" s="296"/>
      <c r="I66" s="296" t="s">
        <v>4987</v>
      </c>
      <c r="J66" s="296" t="s">
        <v>5038</v>
      </c>
      <c r="K66" s="296" t="s">
        <v>5038</v>
      </c>
      <c r="L66" s="296" t="s">
        <v>5235</v>
      </c>
      <c r="M66" s="296" t="s">
        <v>5037</v>
      </c>
      <c r="N66" s="297" t="s">
        <v>4993</v>
      </c>
      <c r="O66" s="297" t="s">
        <v>5156</v>
      </c>
      <c r="P66" s="297"/>
      <c r="R66" s="40"/>
      <c r="S66" s="40"/>
      <c r="T66" s="40"/>
      <c r="U66" s="40"/>
      <c r="V66" s="40"/>
      <c r="AH66" s="281">
        <v>1</v>
      </c>
      <c r="AP66" s="281" t="e">
        <f t="shared" si="3"/>
        <v>#VALUE!</v>
      </c>
      <c r="AQ66" s="281" t="e">
        <f t="shared" si="4"/>
        <v>#VALUE!</v>
      </c>
      <c r="AR66" s="281" t="e">
        <f t="shared" si="5"/>
        <v>#VALUE!</v>
      </c>
    </row>
    <row r="67" spans="1:44" ht="15" customHeight="1">
      <c r="A67" s="292" t="s">
        <v>5234</v>
      </c>
      <c r="B67" s="292"/>
      <c r="C67" s="292"/>
      <c r="D67" s="292"/>
      <c r="E67" s="296" t="s">
        <v>5233</v>
      </c>
      <c r="F67" s="296"/>
      <c r="G67" s="296"/>
      <c r="H67" s="296"/>
      <c r="I67" s="296" t="s">
        <v>4961</v>
      </c>
      <c r="J67" s="296"/>
      <c r="K67" s="296" t="s">
        <v>5232</v>
      </c>
      <c r="L67" s="296"/>
      <c r="M67" s="296" t="s">
        <v>4985</v>
      </c>
      <c r="N67" s="297" t="s">
        <v>4984</v>
      </c>
      <c r="O67" s="297" t="s">
        <v>5231</v>
      </c>
      <c r="P67" s="297"/>
      <c r="R67" s="40"/>
      <c r="S67" s="40"/>
      <c r="T67" s="40"/>
      <c r="U67" s="40"/>
      <c r="V67" s="40"/>
      <c r="AH67" s="281">
        <v>1</v>
      </c>
      <c r="AP67" s="281" t="e">
        <f t="shared" si="3"/>
        <v>#VALUE!</v>
      </c>
      <c r="AQ67" s="281" t="e">
        <f t="shared" si="4"/>
        <v>#VALUE!</v>
      </c>
      <c r="AR67" s="281" t="e">
        <f t="shared" si="5"/>
        <v>#VALUE!</v>
      </c>
    </row>
    <row r="68" spans="1:44" ht="16.5">
      <c r="A68" s="292" t="s">
        <v>5183</v>
      </c>
      <c r="B68" s="313"/>
      <c r="C68" s="313"/>
      <c r="D68" s="313"/>
      <c r="E68" s="303" t="s">
        <v>5230</v>
      </c>
      <c r="F68" s="303"/>
      <c r="G68" s="303"/>
      <c r="H68" s="303"/>
      <c r="I68" s="303" t="s">
        <v>5183</v>
      </c>
      <c r="J68" s="303"/>
      <c r="K68" s="303"/>
      <c r="L68" s="303"/>
      <c r="M68" s="296" t="s">
        <v>4994</v>
      </c>
      <c r="N68" s="297" t="s">
        <v>4993</v>
      </c>
      <c r="O68" s="297"/>
      <c r="P68" s="297" t="s">
        <v>4991</v>
      </c>
      <c r="R68" s="40"/>
      <c r="S68" s="40"/>
      <c r="T68" s="40"/>
      <c r="U68" s="40"/>
      <c r="V68" s="40"/>
      <c r="AH68" s="281">
        <v>1</v>
      </c>
      <c r="AP68" s="281" t="e">
        <f t="shared" si="3"/>
        <v>#VALUE!</v>
      </c>
      <c r="AQ68" s="281" t="e">
        <f t="shared" si="4"/>
        <v>#VALUE!</v>
      </c>
      <c r="AR68" s="281" t="e">
        <f t="shared" si="5"/>
        <v>#VALUE!</v>
      </c>
    </row>
    <row r="69" spans="1:44" ht="16.5">
      <c r="A69" s="292" t="s">
        <v>5014</v>
      </c>
      <c r="B69" s="290"/>
      <c r="C69" s="290"/>
      <c r="D69" s="290" t="s">
        <v>4971</v>
      </c>
      <c r="E69" s="296"/>
      <c r="F69" s="296"/>
      <c r="G69" s="296"/>
      <c r="H69" s="296"/>
      <c r="I69" s="296"/>
      <c r="J69" s="296"/>
      <c r="K69" s="296"/>
      <c r="L69" s="296"/>
      <c r="M69" s="296" t="s">
        <v>5143</v>
      </c>
      <c r="N69" s="297"/>
      <c r="O69" s="297" t="s">
        <v>5229</v>
      </c>
      <c r="P69" s="297"/>
      <c r="R69" s="40"/>
      <c r="S69" s="40"/>
      <c r="T69" s="40"/>
      <c r="U69" s="40"/>
      <c r="V69" s="40"/>
      <c r="AH69" s="281">
        <v>1</v>
      </c>
      <c r="AP69" s="281" t="e">
        <f t="shared" si="3"/>
        <v>#VALUE!</v>
      </c>
      <c r="AQ69" s="281" t="e">
        <f t="shared" si="4"/>
        <v>#VALUE!</v>
      </c>
      <c r="AR69" s="281" t="e">
        <f t="shared" si="5"/>
        <v>#VALUE!</v>
      </c>
    </row>
    <row r="70" spans="1:44" ht="16.5">
      <c r="A70" s="292" t="s">
        <v>5228</v>
      </c>
      <c r="B70" s="291"/>
      <c r="C70" s="291"/>
      <c r="D70" s="291"/>
      <c r="E70" s="296"/>
      <c r="F70" s="296"/>
      <c r="G70" s="296"/>
      <c r="H70" s="296"/>
      <c r="I70" s="296"/>
      <c r="J70" s="313" t="s">
        <v>5228</v>
      </c>
      <c r="K70" s="296"/>
      <c r="L70" s="296"/>
      <c r="M70" s="296" t="s">
        <v>5027</v>
      </c>
      <c r="N70" s="297" t="s">
        <v>5082</v>
      </c>
      <c r="O70" s="287"/>
      <c r="P70" s="297" t="s">
        <v>5026</v>
      </c>
      <c r="R70" s="40"/>
      <c r="S70" s="40"/>
      <c r="T70" s="40"/>
      <c r="U70" s="40"/>
      <c r="V70" s="40"/>
      <c r="AH70" s="281">
        <v>1</v>
      </c>
      <c r="AP70" s="281" t="e">
        <f t="shared" si="3"/>
        <v>#VALUE!</v>
      </c>
      <c r="AQ70" s="281" t="e">
        <f t="shared" si="4"/>
        <v>#VALUE!</v>
      </c>
      <c r="AR70" s="281" t="e">
        <f t="shared" si="5"/>
        <v>#VALUE!</v>
      </c>
    </row>
    <row r="71" spans="1:44" ht="16.5">
      <c r="A71" s="292" t="s">
        <v>5227</v>
      </c>
      <c r="B71" s="290"/>
      <c r="C71" s="290"/>
      <c r="D71" s="290"/>
      <c r="E71" s="296"/>
      <c r="F71" s="296"/>
      <c r="G71" s="296"/>
      <c r="H71" s="296"/>
      <c r="I71" s="296"/>
      <c r="J71" s="296"/>
      <c r="K71" s="296"/>
      <c r="L71" s="296"/>
      <c r="M71" s="296"/>
      <c r="N71" s="297"/>
      <c r="O71" s="287" t="s">
        <v>5226</v>
      </c>
      <c r="P71" s="297"/>
      <c r="R71" s="40"/>
      <c r="S71" s="40"/>
      <c r="T71" s="40"/>
      <c r="U71" s="40"/>
      <c r="V71" s="40"/>
      <c r="AH71" s="281">
        <v>1</v>
      </c>
      <c r="AP71" s="281" t="e">
        <f t="shared" si="3"/>
        <v>#VALUE!</v>
      </c>
      <c r="AQ71" s="281" t="e">
        <f t="shared" si="4"/>
        <v>#VALUE!</v>
      </c>
      <c r="AR71" s="281" t="e">
        <f t="shared" si="5"/>
        <v>#VALUE!</v>
      </c>
    </row>
    <row r="72" spans="1:44" ht="16.5">
      <c r="A72" s="292" t="s">
        <v>5225</v>
      </c>
      <c r="B72" s="290" t="s">
        <v>5224</v>
      </c>
      <c r="C72" s="290"/>
      <c r="D72" s="290"/>
      <c r="E72" s="296"/>
      <c r="F72" s="296"/>
      <c r="G72" s="296"/>
      <c r="H72" s="296"/>
      <c r="I72" s="296"/>
      <c r="J72" s="296"/>
      <c r="K72" s="296"/>
      <c r="L72" s="296"/>
      <c r="M72" s="296"/>
      <c r="N72" s="297"/>
      <c r="O72" s="288" t="s">
        <v>5223</v>
      </c>
      <c r="P72" s="297"/>
      <c r="R72" s="40"/>
      <c r="S72" s="40"/>
      <c r="T72" s="40"/>
      <c r="U72" s="40"/>
      <c r="V72" s="40"/>
      <c r="AH72" s="281">
        <v>1</v>
      </c>
      <c r="AP72" s="281" t="e">
        <f t="shared" si="3"/>
        <v>#VALUE!</v>
      </c>
      <c r="AQ72" s="281" t="e">
        <f t="shared" si="4"/>
        <v>#VALUE!</v>
      </c>
      <c r="AR72" s="281" t="e">
        <f t="shared" si="5"/>
        <v>#VALUE!</v>
      </c>
    </row>
    <row r="73" spans="1:44" ht="17.25" customHeight="1">
      <c r="A73" s="292" t="s">
        <v>5222</v>
      </c>
      <c r="B73" s="290"/>
      <c r="C73" s="290"/>
      <c r="D73" s="290"/>
      <c r="E73" s="296"/>
      <c r="F73" s="296"/>
      <c r="G73" s="296"/>
      <c r="H73" s="296"/>
      <c r="I73" s="296"/>
      <c r="J73" s="296" t="s">
        <v>5038</v>
      </c>
      <c r="K73" s="296" t="s">
        <v>5038</v>
      </c>
      <c r="L73" s="296"/>
      <c r="M73" s="296" t="s">
        <v>5037</v>
      </c>
      <c r="N73" s="297"/>
      <c r="O73" s="297" t="s">
        <v>5221</v>
      </c>
      <c r="P73" s="297"/>
      <c r="R73" s="40"/>
      <c r="S73" s="40"/>
      <c r="T73" s="40"/>
      <c r="U73" s="40"/>
      <c r="V73" s="40"/>
      <c r="AH73" s="281">
        <v>1</v>
      </c>
    </row>
    <row r="74" spans="1:44" ht="16.5" customHeight="1">
      <c r="A74" s="292" t="s">
        <v>5220</v>
      </c>
      <c r="B74" s="290"/>
      <c r="C74" s="290"/>
      <c r="D74" s="290"/>
      <c r="E74" s="289"/>
      <c r="F74" s="289"/>
      <c r="G74" s="289"/>
      <c r="H74" s="289"/>
      <c r="I74" s="296"/>
      <c r="J74" s="293"/>
      <c r="K74" s="293" t="s">
        <v>5220</v>
      </c>
      <c r="L74" s="289"/>
      <c r="M74" s="296"/>
      <c r="N74" s="287"/>
      <c r="O74" s="287"/>
      <c r="P74" s="287"/>
      <c r="R74" s="40"/>
      <c r="S74" s="40"/>
      <c r="T74" s="40"/>
      <c r="U74" s="40"/>
      <c r="V74" s="40"/>
      <c r="AH74" s="281">
        <v>1</v>
      </c>
    </row>
    <row r="75" spans="1:44" ht="16.5" customHeight="1">
      <c r="A75" s="292" t="s">
        <v>5219</v>
      </c>
      <c r="B75" s="290"/>
      <c r="C75" s="290"/>
      <c r="D75" s="290"/>
      <c r="E75" s="289"/>
      <c r="F75" s="289"/>
      <c r="G75" s="289"/>
      <c r="H75" s="289"/>
      <c r="I75" s="289"/>
      <c r="J75" s="293"/>
      <c r="K75" s="293" t="s">
        <v>5218</v>
      </c>
      <c r="L75" s="289"/>
      <c r="M75" s="289"/>
      <c r="N75" s="287"/>
      <c r="O75" s="287"/>
      <c r="P75" s="287"/>
      <c r="R75" s="40"/>
      <c r="S75" s="40"/>
      <c r="T75" s="40"/>
      <c r="U75" s="40"/>
      <c r="V75" s="40"/>
      <c r="AH75" s="281">
        <v>1</v>
      </c>
      <c r="AP75" s="281" t="e">
        <f t="shared" ref="AP75:AP114" si="6">LEFT(AO75,FIND(":",AO75)-1)</f>
        <v>#VALUE!</v>
      </c>
      <c r="AQ75" s="281" t="e">
        <f t="shared" ref="AQ75:AQ114" si="7">LEFT(RIGHT(AO75,LEN(AO75)-FIND(":",AO75)-1),FIND(".",RIGHT(AO75,LEN(AO75)-FIND(":",AO75)-1))-1)</f>
        <v>#VALUE!</v>
      </c>
      <c r="AR75" s="281" t="e">
        <f t="shared" ref="AR75:AR114" si="8">RIGHT(RIGHT(AO75,LEN(AO75)-FIND(":",AO75)-1),LEN(RIGHT(AO75,LEN(AO75)-FIND(":",AO75)-1))-FIND(".",RIGHT(AO75,LEN(AO75)-FIND(":",AO75)-1),1))</f>
        <v>#VALUE!</v>
      </c>
    </row>
    <row r="76" spans="1:44" ht="16.5">
      <c r="A76" s="292" t="s">
        <v>5217</v>
      </c>
      <c r="B76" s="290"/>
      <c r="C76" s="290"/>
      <c r="D76" s="290"/>
      <c r="E76" s="289" t="s">
        <v>4980</v>
      </c>
      <c r="F76" s="289"/>
      <c r="G76" s="289"/>
      <c r="H76" s="289"/>
      <c r="I76" s="289"/>
      <c r="J76" s="289"/>
      <c r="K76" s="289"/>
      <c r="L76" s="289"/>
      <c r="M76" s="289"/>
      <c r="N76" s="287"/>
      <c r="O76" s="288" t="s">
        <v>5216</v>
      </c>
      <c r="P76" s="287"/>
      <c r="R76" s="40"/>
      <c r="S76" s="40"/>
      <c r="T76" s="40"/>
      <c r="U76" s="40"/>
      <c r="V76" s="40"/>
      <c r="AH76" s="281">
        <v>1</v>
      </c>
      <c r="AP76" s="281" t="e">
        <f t="shared" si="6"/>
        <v>#VALUE!</v>
      </c>
      <c r="AQ76" s="281" t="e">
        <f t="shared" si="7"/>
        <v>#VALUE!</v>
      </c>
      <c r="AR76" s="281" t="e">
        <f t="shared" si="8"/>
        <v>#VALUE!</v>
      </c>
    </row>
    <row r="77" spans="1:44" ht="15" customHeight="1">
      <c r="A77" s="292" t="s">
        <v>5215</v>
      </c>
      <c r="B77" s="290"/>
      <c r="C77" s="290" t="s">
        <v>5125</v>
      </c>
      <c r="D77" s="290" t="s">
        <v>5125</v>
      </c>
      <c r="E77" s="289"/>
      <c r="F77" s="289"/>
      <c r="G77" s="289"/>
      <c r="H77" s="289"/>
      <c r="I77" s="296"/>
      <c r="J77" s="289"/>
      <c r="K77" s="289"/>
      <c r="L77" s="294" t="s">
        <v>5214</v>
      </c>
      <c r="M77" s="289"/>
      <c r="N77" s="287"/>
      <c r="O77" s="287"/>
      <c r="P77" s="287"/>
      <c r="R77" s="40"/>
      <c r="S77" s="40"/>
      <c r="T77" s="40"/>
      <c r="U77" s="40"/>
      <c r="AH77" s="281">
        <v>1</v>
      </c>
      <c r="AP77" s="281" t="e">
        <f t="shared" si="6"/>
        <v>#VALUE!</v>
      </c>
      <c r="AQ77" s="281" t="e">
        <f t="shared" si="7"/>
        <v>#VALUE!</v>
      </c>
      <c r="AR77" s="281" t="e">
        <f t="shared" si="8"/>
        <v>#VALUE!</v>
      </c>
    </row>
    <row r="78" spans="1:44" ht="15" customHeight="1">
      <c r="A78" s="292" t="s">
        <v>5213</v>
      </c>
      <c r="B78" s="308" t="s">
        <v>5212</v>
      </c>
      <c r="C78" s="290"/>
      <c r="D78" s="290"/>
      <c r="E78" s="289" t="s">
        <v>5211</v>
      </c>
      <c r="F78" s="289"/>
      <c r="G78" s="289"/>
      <c r="H78" s="289"/>
      <c r="I78" s="295" t="s">
        <v>5014</v>
      </c>
      <c r="J78" s="295"/>
      <c r="K78" s="312" t="s">
        <v>5211</v>
      </c>
      <c r="L78" s="289"/>
      <c r="M78" s="289" t="s">
        <v>4985</v>
      </c>
      <c r="N78" s="287" t="s">
        <v>5074</v>
      </c>
      <c r="O78" s="288" t="s">
        <v>5210</v>
      </c>
      <c r="P78" s="287"/>
      <c r="R78" s="40"/>
      <c r="S78" s="40"/>
      <c r="T78" s="40"/>
      <c r="U78" s="40"/>
      <c r="V78" s="40"/>
      <c r="AH78" s="281">
        <v>1</v>
      </c>
      <c r="AP78" s="281" t="e">
        <f t="shared" si="6"/>
        <v>#VALUE!</v>
      </c>
      <c r="AQ78" s="281" t="e">
        <f t="shared" si="7"/>
        <v>#VALUE!</v>
      </c>
      <c r="AR78" s="281" t="e">
        <f t="shared" si="8"/>
        <v>#VALUE!</v>
      </c>
    </row>
    <row r="79" spans="1:44" ht="16.5" customHeight="1">
      <c r="A79" s="292" t="s">
        <v>5209</v>
      </c>
      <c r="B79" s="290"/>
      <c r="C79" s="290" t="s">
        <v>4980</v>
      </c>
      <c r="D79" s="290"/>
      <c r="E79" s="289" t="s">
        <v>4980</v>
      </c>
      <c r="F79" s="289"/>
      <c r="G79" s="289"/>
      <c r="H79" s="289"/>
      <c r="I79" s="289"/>
      <c r="J79" s="289"/>
      <c r="K79" s="312" t="s">
        <v>5208</v>
      </c>
      <c r="L79" s="289"/>
      <c r="M79" s="289"/>
      <c r="N79" s="287"/>
      <c r="O79" s="287" t="s">
        <v>5207</v>
      </c>
      <c r="P79" s="287"/>
      <c r="R79" s="40"/>
      <c r="S79" s="40"/>
      <c r="T79" s="40"/>
      <c r="U79" s="40"/>
      <c r="V79" s="40"/>
      <c r="AH79" s="281">
        <v>1</v>
      </c>
      <c r="AP79" s="281" t="e">
        <f t="shared" si="6"/>
        <v>#VALUE!</v>
      </c>
      <c r="AQ79" s="281" t="e">
        <f t="shared" si="7"/>
        <v>#VALUE!</v>
      </c>
      <c r="AR79" s="281" t="e">
        <f t="shared" si="8"/>
        <v>#VALUE!</v>
      </c>
    </row>
    <row r="80" spans="1:44" ht="16.5">
      <c r="A80" s="292" t="s">
        <v>5206</v>
      </c>
      <c r="B80" s="290"/>
      <c r="C80" s="290" t="s">
        <v>4980</v>
      </c>
      <c r="D80" s="290"/>
      <c r="E80" s="289" t="s">
        <v>4980</v>
      </c>
      <c r="F80" s="289"/>
      <c r="G80" s="289"/>
      <c r="H80" s="289"/>
      <c r="I80" s="289"/>
      <c r="J80" s="289"/>
      <c r="K80" s="289"/>
      <c r="L80" s="289"/>
      <c r="M80" s="289"/>
      <c r="N80" s="287"/>
      <c r="O80" s="287" t="s">
        <v>5205</v>
      </c>
      <c r="P80" s="287"/>
      <c r="R80" s="40"/>
      <c r="S80" s="40"/>
      <c r="T80" s="40"/>
      <c r="U80" s="40"/>
      <c r="V80" s="40"/>
      <c r="AH80" s="281">
        <v>1</v>
      </c>
      <c r="AP80" s="281" t="e">
        <f t="shared" si="6"/>
        <v>#VALUE!</v>
      </c>
      <c r="AQ80" s="281" t="e">
        <f t="shared" si="7"/>
        <v>#VALUE!</v>
      </c>
      <c r="AR80" s="281" t="e">
        <f t="shared" si="8"/>
        <v>#VALUE!</v>
      </c>
    </row>
    <row r="81" spans="1:44" ht="16.5">
      <c r="A81" s="292" t="s">
        <v>5204</v>
      </c>
      <c r="B81" s="290"/>
      <c r="C81" s="290"/>
      <c r="D81" s="290"/>
      <c r="E81" s="289"/>
      <c r="F81" s="289"/>
      <c r="G81" s="289"/>
      <c r="H81" s="289"/>
      <c r="I81" s="295" t="s">
        <v>5014</v>
      </c>
      <c r="J81" s="296" t="s">
        <v>5038</v>
      </c>
      <c r="K81" s="296" t="s">
        <v>5038</v>
      </c>
      <c r="L81" s="289" t="s">
        <v>5203</v>
      </c>
      <c r="M81" s="289" t="s">
        <v>5037</v>
      </c>
      <c r="N81" s="287" t="s">
        <v>5082</v>
      </c>
      <c r="O81" s="287" t="s">
        <v>5202</v>
      </c>
      <c r="P81" s="287"/>
      <c r="R81" s="40"/>
      <c r="S81" s="40"/>
      <c r="T81" s="40"/>
      <c r="U81" s="40"/>
      <c r="V81" s="40"/>
      <c r="AH81" s="281">
        <v>1</v>
      </c>
      <c r="AP81" s="281" t="e">
        <f t="shared" si="6"/>
        <v>#VALUE!</v>
      </c>
      <c r="AQ81" s="281" t="e">
        <f t="shared" si="7"/>
        <v>#VALUE!</v>
      </c>
      <c r="AR81" s="281" t="e">
        <f t="shared" si="8"/>
        <v>#VALUE!</v>
      </c>
    </row>
    <row r="82" spans="1:44" ht="16.5">
      <c r="A82" s="292" t="s">
        <v>5201</v>
      </c>
      <c r="B82" s="290"/>
      <c r="C82" s="290"/>
      <c r="D82" s="290"/>
      <c r="E82" s="289" t="s">
        <v>5200</v>
      </c>
      <c r="F82" s="289"/>
      <c r="G82" s="289"/>
      <c r="H82" s="289"/>
      <c r="I82" s="289" t="s">
        <v>4961</v>
      </c>
      <c r="J82" s="289"/>
      <c r="K82" s="289"/>
      <c r="L82" s="289" t="s">
        <v>5199</v>
      </c>
      <c r="M82" s="289" t="s">
        <v>5198</v>
      </c>
      <c r="N82" s="287" t="s">
        <v>5082</v>
      </c>
      <c r="O82" s="288" t="s">
        <v>5197</v>
      </c>
      <c r="P82" s="287"/>
      <c r="R82" s="40"/>
      <c r="S82" s="40"/>
      <c r="T82" s="40"/>
      <c r="U82" s="40"/>
      <c r="V82" s="40"/>
      <c r="AH82" s="281">
        <v>1</v>
      </c>
      <c r="AP82" s="281" t="e">
        <f t="shared" si="6"/>
        <v>#VALUE!</v>
      </c>
      <c r="AQ82" s="281" t="e">
        <f t="shared" si="7"/>
        <v>#VALUE!</v>
      </c>
      <c r="AR82" s="281" t="e">
        <f t="shared" si="8"/>
        <v>#VALUE!</v>
      </c>
    </row>
    <row r="83" spans="1:44" ht="16.5">
      <c r="A83" s="292" t="s">
        <v>5196</v>
      </c>
      <c r="B83" s="290"/>
      <c r="C83" s="290" t="s">
        <v>4989</v>
      </c>
      <c r="D83" s="290" t="s">
        <v>4988</v>
      </c>
      <c r="E83" s="289"/>
      <c r="F83" s="289"/>
      <c r="G83" s="289"/>
      <c r="H83" s="289"/>
      <c r="I83" s="289"/>
      <c r="J83" s="289"/>
      <c r="K83" s="289"/>
      <c r="L83" s="289"/>
      <c r="M83" s="289"/>
      <c r="N83" s="287"/>
      <c r="O83" s="287" t="s">
        <v>5195</v>
      </c>
      <c r="P83" s="287"/>
      <c r="R83" s="40"/>
      <c r="S83" s="40"/>
      <c r="T83" s="40"/>
      <c r="U83" s="40"/>
      <c r="AH83" s="281">
        <v>1</v>
      </c>
      <c r="AP83" s="281" t="e">
        <f t="shared" si="6"/>
        <v>#VALUE!</v>
      </c>
      <c r="AQ83" s="281" t="e">
        <f t="shared" si="7"/>
        <v>#VALUE!</v>
      </c>
      <c r="AR83" s="281" t="e">
        <f t="shared" si="8"/>
        <v>#VALUE!</v>
      </c>
    </row>
    <row r="84" spans="1:44" ht="16.5">
      <c r="A84" s="292" t="s">
        <v>5194</v>
      </c>
      <c r="B84" s="290"/>
      <c r="C84" s="290" t="s">
        <v>4989</v>
      </c>
      <c r="D84" s="290" t="s">
        <v>4988</v>
      </c>
      <c r="E84" s="289" t="s">
        <v>5193</v>
      </c>
      <c r="F84" s="289"/>
      <c r="G84" s="289"/>
      <c r="H84" s="289"/>
      <c r="I84" s="289" t="s">
        <v>4961</v>
      </c>
      <c r="J84" s="289"/>
      <c r="K84" s="289" t="s">
        <v>5192</v>
      </c>
      <c r="L84" s="289"/>
      <c r="M84" s="289" t="s">
        <v>4985</v>
      </c>
      <c r="N84" s="287" t="s">
        <v>4984</v>
      </c>
      <c r="O84" s="287" t="s">
        <v>5009</v>
      </c>
      <c r="P84" s="287"/>
      <c r="R84" s="40"/>
      <c r="S84" s="40"/>
      <c r="T84" s="40"/>
      <c r="U84" s="40"/>
      <c r="V84" s="40"/>
      <c r="AH84" s="281">
        <v>1</v>
      </c>
      <c r="AP84" s="281" t="e">
        <f t="shared" si="6"/>
        <v>#VALUE!</v>
      </c>
      <c r="AQ84" s="281" t="e">
        <f t="shared" si="7"/>
        <v>#VALUE!</v>
      </c>
      <c r="AR84" s="281" t="e">
        <f t="shared" si="8"/>
        <v>#VALUE!</v>
      </c>
    </row>
    <row r="85" spans="1:44" ht="16.5">
      <c r="A85" s="292" t="s">
        <v>5191</v>
      </c>
      <c r="B85" s="291"/>
      <c r="C85" s="291"/>
      <c r="D85" s="291"/>
      <c r="E85" s="289"/>
      <c r="F85" s="289"/>
      <c r="G85" s="289"/>
      <c r="H85" s="289"/>
      <c r="I85" s="289"/>
      <c r="J85" s="291" t="s">
        <v>5191</v>
      </c>
      <c r="K85" s="289"/>
      <c r="L85" s="289"/>
      <c r="M85" s="289" t="s">
        <v>5027</v>
      </c>
      <c r="N85" s="287" t="s">
        <v>4957</v>
      </c>
      <c r="O85" s="287"/>
      <c r="P85" s="287" t="s">
        <v>5026</v>
      </c>
      <c r="R85" s="40"/>
      <c r="S85" s="40"/>
      <c r="T85" s="40"/>
      <c r="U85" s="40"/>
      <c r="V85" s="40"/>
      <c r="AH85" s="281">
        <v>1</v>
      </c>
      <c r="AP85" s="281" t="e">
        <f t="shared" si="6"/>
        <v>#VALUE!</v>
      </c>
      <c r="AQ85" s="281" t="e">
        <f t="shared" si="7"/>
        <v>#VALUE!</v>
      </c>
      <c r="AR85" s="281" t="e">
        <f t="shared" si="8"/>
        <v>#VALUE!</v>
      </c>
    </row>
    <row r="86" spans="1:44" ht="16.5">
      <c r="A86" s="292" t="s">
        <v>5190</v>
      </c>
      <c r="B86" s="290"/>
      <c r="C86" s="290" t="s">
        <v>5189</v>
      </c>
      <c r="D86" s="290" t="s">
        <v>4988</v>
      </c>
      <c r="E86" s="289" t="s">
        <v>5188</v>
      </c>
      <c r="F86" s="289"/>
      <c r="G86" s="289"/>
      <c r="H86" s="289"/>
      <c r="I86" s="296" t="s">
        <v>5187</v>
      </c>
      <c r="J86" s="289"/>
      <c r="K86" s="289" t="s">
        <v>5186</v>
      </c>
      <c r="L86" s="289"/>
      <c r="M86" s="289" t="s">
        <v>4985</v>
      </c>
      <c r="N86" s="287" t="s">
        <v>4984</v>
      </c>
      <c r="O86" s="287" t="s">
        <v>5185</v>
      </c>
      <c r="P86" s="287"/>
      <c r="R86" s="40"/>
      <c r="S86" s="40"/>
      <c r="T86" s="40"/>
      <c r="U86" s="40"/>
      <c r="V86" s="40"/>
      <c r="AH86" s="281">
        <v>1</v>
      </c>
      <c r="AP86" s="281" t="e">
        <f t="shared" si="6"/>
        <v>#VALUE!</v>
      </c>
      <c r="AQ86" s="281" t="e">
        <f t="shared" si="7"/>
        <v>#VALUE!</v>
      </c>
      <c r="AR86" s="281" t="e">
        <f t="shared" si="8"/>
        <v>#VALUE!</v>
      </c>
    </row>
    <row r="87" spans="1:44" ht="16.5">
      <c r="A87" s="292" t="s">
        <v>5184</v>
      </c>
      <c r="B87" s="290"/>
      <c r="C87" s="290"/>
      <c r="D87" s="290"/>
      <c r="E87" s="289" t="s">
        <v>5056</v>
      </c>
      <c r="F87" s="289"/>
      <c r="G87" s="289"/>
      <c r="H87" s="289"/>
      <c r="I87" s="296" t="s">
        <v>5183</v>
      </c>
      <c r="J87" s="289"/>
      <c r="K87" s="289"/>
      <c r="L87" s="289"/>
      <c r="M87" s="289" t="s">
        <v>4985</v>
      </c>
      <c r="N87" s="287" t="s">
        <v>4984</v>
      </c>
      <c r="O87" s="287"/>
      <c r="P87" s="287"/>
      <c r="R87" s="40"/>
      <c r="S87" s="40"/>
      <c r="T87" s="40"/>
      <c r="U87" s="40"/>
      <c r="V87" s="40"/>
      <c r="AH87" s="281">
        <v>1</v>
      </c>
      <c r="AP87" s="281" t="e">
        <f t="shared" si="6"/>
        <v>#VALUE!</v>
      </c>
      <c r="AQ87" s="281" t="e">
        <f t="shared" si="7"/>
        <v>#VALUE!</v>
      </c>
      <c r="AR87" s="281" t="e">
        <f t="shared" si="8"/>
        <v>#VALUE!</v>
      </c>
    </row>
    <row r="88" spans="1:44" ht="16.5">
      <c r="A88" s="292" t="s">
        <v>5182</v>
      </c>
      <c r="B88" s="290"/>
      <c r="C88" s="290"/>
      <c r="D88" s="290"/>
      <c r="E88" s="289"/>
      <c r="F88" s="289"/>
      <c r="G88" s="289"/>
      <c r="H88" s="289"/>
      <c r="I88" s="289"/>
      <c r="J88" s="296" t="s">
        <v>5038</v>
      </c>
      <c r="K88" s="296" t="s">
        <v>5038</v>
      </c>
      <c r="L88" s="289"/>
      <c r="M88" s="289" t="s">
        <v>5037</v>
      </c>
      <c r="N88" s="287"/>
      <c r="O88" s="287" t="s">
        <v>5181</v>
      </c>
      <c r="P88" s="287"/>
      <c r="R88" s="40"/>
      <c r="S88" s="40"/>
      <c r="T88" s="40"/>
      <c r="U88" s="40"/>
      <c r="V88" s="40"/>
      <c r="AH88" s="281">
        <v>1</v>
      </c>
      <c r="AP88" s="281" t="e">
        <f t="shared" si="6"/>
        <v>#VALUE!</v>
      </c>
      <c r="AQ88" s="281" t="e">
        <f t="shared" si="7"/>
        <v>#VALUE!</v>
      </c>
      <c r="AR88" s="281" t="e">
        <f t="shared" si="8"/>
        <v>#VALUE!</v>
      </c>
    </row>
    <row r="89" spans="1:44" ht="16.5">
      <c r="A89" s="292" t="s">
        <v>5180</v>
      </c>
      <c r="B89" s="290"/>
      <c r="C89" s="290"/>
      <c r="D89" s="290"/>
      <c r="E89" s="289"/>
      <c r="F89" s="289"/>
      <c r="G89" s="289"/>
      <c r="H89" s="289"/>
      <c r="I89" s="289"/>
      <c r="J89" s="289"/>
      <c r="K89" s="289"/>
      <c r="L89" s="289"/>
      <c r="M89" s="289"/>
      <c r="N89" s="287"/>
      <c r="O89" s="288" t="s">
        <v>5179</v>
      </c>
      <c r="P89" s="287"/>
      <c r="R89" s="40"/>
      <c r="S89" s="40"/>
      <c r="T89" s="40"/>
      <c r="U89" s="40"/>
      <c r="V89" s="40"/>
      <c r="AH89" s="281">
        <v>1</v>
      </c>
      <c r="AP89" s="281" t="e">
        <f t="shared" si="6"/>
        <v>#VALUE!</v>
      </c>
      <c r="AQ89" s="281" t="e">
        <f t="shared" si="7"/>
        <v>#VALUE!</v>
      </c>
      <c r="AR89" s="281" t="e">
        <f t="shared" si="8"/>
        <v>#VALUE!</v>
      </c>
    </row>
    <row r="90" spans="1:44" ht="16.5" customHeight="1">
      <c r="A90" s="292" t="s">
        <v>5178</v>
      </c>
      <c r="B90" s="290"/>
      <c r="C90" s="290"/>
      <c r="D90" s="290"/>
      <c r="E90" s="289"/>
      <c r="F90" s="289"/>
      <c r="G90" s="289"/>
      <c r="H90" s="289"/>
      <c r="I90" s="295" t="s">
        <v>5014</v>
      </c>
      <c r="J90" s="296" t="s">
        <v>5038</v>
      </c>
      <c r="K90" s="296" t="s">
        <v>5038</v>
      </c>
      <c r="L90" s="289" t="s">
        <v>5177</v>
      </c>
      <c r="M90" s="289" t="s">
        <v>5037</v>
      </c>
      <c r="N90" s="287" t="s">
        <v>4957</v>
      </c>
      <c r="O90" s="287" t="s">
        <v>5176</v>
      </c>
      <c r="P90" s="287"/>
      <c r="R90" s="40"/>
      <c r="S90" s="40"/>
      <c r="T90" s="40"/>
      <c r="U90" s="40"/>
      <c r="V90" s="40"/>
      <c r="AH90" s="281">
        <v>1</v>
      </c>
      <c r="AP90" s="281" t="e">
        <f t="shared" si="6"/>
        <v>#VALUE!</v>
      </c>
      <c r="AQ90" s="281" t="e">
        <f t="shared" si="7"/>
        <v>#VALUE!</v>
      </c>
      <c r="AR90" s="281" t="e">
        <f t="shared" si="8"/>
        <v>#VALUE!</v>
      </c>
    </row>
    <row r="91" spans="1:44" ht="16.5">
      <c r="A91" s="292" t="s">
        <v>5175</v>
      </c>
      <c r="B91" s="290"/>
      <c r="C91" s="290"/>
      <c r="D91" s="290"/>
      <c r="E91" s="289" t="s">
        <v>5152</v>
      </c>
      <c r="F91" s="289"/>
      <c r="G91" s="289"/>
      <c r="H91" s="289"/>
      <c r="I91" s="295" t="s">
        <v>5014</v>
      </c>
      <c r="J91" s="295"/>
      <c r="K91" s="295" t="s">
        <v>5152</v>
      </c>
      <c r="L91" s="289"/>
      <c r="M91" s="289" t="s">
        <v>4985</v>
      </c>
      <c r="N91" s="287" t="s">
        <v>4984</v>
      </c>
      <c r="O91" s="287" t="s">
        <v>5174</v>
      </c>
      <c r="P91" s="287"/>
      <c r="R91" s="40"/>
      <c r="S91" s="40"/>
      <c r="T91" s="40"/>
      <c r="U91" s="40"/>
      <c r="V91" s="40"/>
      <c r="AH91" s="281">
        <v>1</v>
      </c>
      <c r="AP91" s="281" t="e">
        <f t="shared" si="6"/>
        <v>#VALUE!</v>
      </c>
      <c r="AQ91" s="281" t="e">
        <f t="shared" si="7"/>
        <v>#VALUE!</v>
      </c>
      <c r="AR91" s="281" t="e">
        <f t="shared" si="8"/>
        <v>#VALUE!</v>
      </c>
    </row>
    <row r="92" spans="1:44" ht="16.5" customHeight="1">
      <c r="A92" s="292" t="s">
        <v>5173</v>
      </c>
      <c r="B92" s="290"/>
      <c r="C92" s="289"/>
      <c r="D92" s="290"/>
      <c r="E92" s="289"/>
      <c r="F92" s="289"/>
      <c r="G92" s="289"/>
      <c r="H92" s="289"/>
      <c r="I92" s="289"/>
      <c r="J92" s="296" t="s">
        <v>5038</v>
      </c>
      <c r="K92" s="296" t="s">
        <v>5038</v>
      </c>
      <c r="L92" s="289"/>
      <c r="M92" s="289" t="s">
        <v>5037</v>
      </c>
      <c r="N92" s="287"/>
      <c r="O92" s="288" t="s">
        <v>5172</v>
      </c>
      <c r="P92" s="287"/>
      <c r="R92" s="40"/>
      <c r="S92" s="40"/>
      <c r="T92" s="40"/>
      <c r="U92" s="40"/>
      <c r="V92" s="40"/>
      <c r="AH92" s="281">
        <v>1</v>
      </c>
      <c r="AP92" s="281" t="e">
        <f t="shared" si="6"/>
        <v>#VALUE!</v>
      </c>
      <c r="AQ92" s="281" t="e">
        <f t="shared" si="7"/>
        <v>#VALUE!</v>
      </c>
      <c r="AR92" s="281" t="e">
        <f t="shared" si="8"/>
        <v>#VALUE!</v>
      </c>
    </row>
    <row r="93" spans="1:44" ht="16.5">
      <c r="A93" s="292" t="s">
        <v>5171</v>
      </c>
      <c r="B93" s="291"/>
      <c r="C93" s="295" t="s">
        <v>5170</v>
      </c>
      <c r="D93" s="291" t="s">
        <v>5170</v>
      </c>
      <c r="E93" s="295"/>
      <c r="F93" s="295"/>
      <c r="G93" s="295"/>
      <c r="H93" s="295"/>
      <c r="I93" s="295"/>
      <c r="J93" s="295"/>
      <c r="K93" s="295"/>
      <c r="L93" s="311"/>
      <c r="M93" s="289"/>
      <c r="N93" s="287"/>
      <c r="O93" s="287" t="s">
        <v>5169</v>
      </c>
      <c r="P93" s="287"/>
      <c r="R93" s="40"/>
      <c r="S93" s="40"/>
      <c r="T93" s="40"/>
      <c r="U93" s="40"/>
      <c r="V93" s="40"/>
      <c r="AH93" s="281">
        <v>1</v>
      </c>
      <c r="AP93" s="281" t="e">
        <f t="shared" si="6"/>
        <v>#VALUE!</v>
      </c>
      <c r="AQ93" s="281" t="e">
        <f t="shared" si="7"/>
        <v>#VALUE!</v>
      </c>
      <c r="AR93" s="281" t="e">
        <f t="shared" si="8"/>
        <v>#VALUE!</v>
      </c>
    </row>
    <row r="94" spans="1:44" ht="15" customHeight="1">
      <c r="A94" s="292" t="s">
        <v>5167</v>
      </c>
      <c r="B94" s="290"/>
      <c r="C94" s="293"/>
      <c r="D94" s="293"/>
      <c r="E94" s="289"/>
      <c r="F94" s="289"/>
      <c r="G94" s="289"/>
      <c r="H94" s="289"/>
      <c r="I94" s="289"/>
      <c r="J94" s="296" t="s">
        <v>5038</v>
      </c>
      <c r="K94" s="296" t="s">
        <v>5038</v>
      </c>
      <c r="L94" s="289"/>
      <c r="M94" s="289" t="s">
        <v>5037</v>
      </c>
      <c r="N94" s="287"/>
      <c r="O94" s="287" t="s">
        <v>5168</v>
      </c>
      <c r="P94" s="287"/>
      <c r="R94" s="40"/>
      <c r="S94" s="40"/>
      <c r="T94" s="40"/>
      <c r="U94" s="40"/>
      <c r="V94" s="40"/>
      <c r="AH94" s="281">
        <v>1</v>
      </c>
      <c r="AP94" s="281" t="e">
        <f t="shared" si="6"/>
        <v>#VALUE!</v>
      </c>
      <c r="AQ94" s="281" t="e">
        <f t="shared" si="7"/>
        <v>#VALUE!</v>
      </c>
      <c r="AR94" s="281" t="e">
        <f t="shared" si="8"/>
        <v>#VALUE!</v>
      </c>
    </row>
    <row r="95" spans="1:44" ht="16.5">
      <c r="A95" s="292" t="s">
        <v>5167</v>
      </c>
      <c r="B95" s="290"/>
      <c r="C95" s="290"/>
      <c r="D95" s="290"/>
      <c r="E95" s="289"/>
      <c r="F95" s="289"/>
      <c r="G95" s="289"/>
      <c r="H95" s="289"/>
      <c r="I95" s="289"/>
      <c r="J95" s="296" t="s">
        <v>5038</v>
      </c>
      <c r="K95" s="296" t="s">
        <v>5038</v>
      </c>
      <c r="L95" s="293"/>
      <c r="M95" s="289" t="s">
        <v>5037</v>
      </c>
      <c r="N95" s="287"/>
      <c r="O95" s="287" t="s">
        <v>5166</v>
      </c>
      <c r="P95" s="287"/>
      <c r="R95" s="40"/>
      <c r="S95" s="40"/>
      <c r="T95" s="40"/>
      <c r="U95" s="40"/>
      <c r="V95" s="40"/>
      <c r="AH95" s="281">
        <v>1</v>
      </c>
      <c r="AP95" s="281" t="e">
        <f t="shared" si="6"/>
        <v>#VALUE!</v>
      </c>
      <c r="AQ95" s="281" t="e">
        <f t="shared" si="7"/>
        <v>#VALUE!</v>
      </c>
      <c r="AR95" s="281" t="e">
        <f t="shared" si="8"/>
        <v>#VALUE!</v>
      </c>
    </row>
    <row r="96" spans="1:44" ht="15" customHeight="1">
      <c r="A96" s="292" t="s">
        <v>5165</v>
      </c>
      <c r="B96" s="290"/>
      <c r="C96" s="290"/>
      <c r="D96" s="290"/>
      <c r="E96" s="289"/>
      <c r="F96" s="293"/>
      <c r="G96" s="293"/>
      <c r="H96" s="293"/>
      <c r="I96" s="310" t="s">
        <v>5165</v>
      </c>
      <c r="J96" s="296" t="s">
        <v>5038</v>
      </c>
      <c r="K96" s="296" t="s">
        <v>5038</v>
      </c>
      <c r="L96" s="289"/>
      <c r="M96" s="289" t="s">
        <v>5037</v>
      </c>
      <c r="N96" s="287"/>
      <c r="O96" s="306" t="s">
        <v>5164</v>
      </c>
      <c r="P96" s="287"/>
      <c r="R96" s="40"/>
      <c r="S96" s="40"/>
      <c r="T96" s="40"/>
      <c r="U96" s="40"/>
      <c r="V96" s="40"/>
      <c r="AH96" s="281">
        <v>1</v>
      </c>
      <c r="AP96" s="281" t="e">
        <f t="shared" si="6"/>
        <v>#VALUE!</v>
      </c>
      <c r="AQ96" s="281" t="e">
        <f t="shared" si="7"/>
        <v>#VALUE!</v>
      </c>
      <c r="AR96" s="281" t="e">
        <f t="shared" si="8"/>
        <v>#VALUE!</v>
      </c>
    </row>
    <row r="97" spans="1:44" ht="16.5">
      <c r="A97" s="292" t="s">
        <v>5163</v>
      </c>
      <c r="B97" s="290"/>
      <c r="C97" s="290"/>
      <c r="D97" s="290"/>
      <c r="E97" s="289"/>
      <c r="F97" s="289"/>
      <c r="G97" s="289"/>
      <c r="H97" s="289"/>
      <c r="I97" s="289" t="str">
        <f>I30</f>
        <v>Iokharic</v>
      </c>
      <c r="J97" s="289"/>
      <c r="K97" s="289" t="s">
        <v>5162</v>
      </c>
      <c r="L97" s="289"/>
      <c r="M97" s="289" t="s">
        <v>5037</v>
      </c>
      <c r="N97" s="287" t="s">
        <v>5082</v>
      </c>
      <c r="O97" s="287"/>
      <c r="P97" s="287" t="s">
        <v>5161</v>
      </c>
      <c r="R97" s="40"/>
      <c r="S97" s="40"/>
      <c r="T97" s="40"/>
      <c r="U97" s="40"/>
      <c r="V97" s="40"/>
      <c r="AH97" s="281">
        <v>1</v>
      </c>
      <c r="AP97" s="281" t="e">
        <f t="shared" si="6"/>
        <v>#VALUE!</v>
      </c>
      <c r="AQ97" s="281" t="e">
        <f t="shared" si="7"/>
        <v>#VALUE!</v>
      </c>
      <c r="AR97" s="281" t="e">
        <f t="shared" si="8"/>
        <v>#VALUE!</v>
      </c>
    </row>
    <row r="98" spans="1:44" ht="15" customHeight="1">
      <c r="A98" s="292" t="s">
        <v>5160</v>
      </c>
      <c r="B98" s="308" t="s">
        <v>5159</v>
      </c>
      <c r="C98" s="291"/>
      <c r="D98" s="291"/>
      <c r="E98" s="295" t="s">
        <v>5158</v>
      </c>
      <c r="F98" s="295"/>
      <c r="G98" s="295"/>
      <c r="H98" s="295"/>
      <c r="I98" s="295" t="s">
        <v>4987</v>
      </c>
      <c r="J98" s="295" t="s">
        <v>5158</v>
      </c>
      <c r="K98" s="295"/>
      <c r="L98" s="295"/>
      <c r="M98" s="289" t="s">
        <v>5157</v>
      </c>
      <c r="N98" s="287" t="s">
        <v>4984</v>
      </c>
      <c r="O98" s="288" t="s">
        <v>5156</v>
      </c>
      <c r="P98" s="287" t="s">
        <v>5155</v>
      </c>
      <c r="R98" s="40"/>
      <c r="S98" s="40"/>
      <c r="T98" s="40"/>
      <c r="U98" s="40"/>
      <c r="V98" s="40"/>
      <c r="AH98" s="281">
        <v>1</v>
      </c>
      <c r="AP98" s="281" t="e">
        <f t="shared" si="6"/>
        <v>#VALUE!</v>
      </c>
      <c r="AQ98" s="281" t="e">
        <f t="shared" si="7"/>
        <v>#VALUE!</v>
      </c>
      <c r="AR98" s="281" t="e">
        <f t="shared" si="8"/>
        <v>#VALUE!</v>
      </c>
    </row>
    <row r="99" spans="1:44" ht="15" customHeight="1">
      <c r="A99" s="292" t="s">
        <v>5154</v>
      </c>
      <c r="B99" s="291"/>
      <c r="C99" s="291"/>
      <c r="D99" s="291"/>
      <c r="E99" s="296"/>
      <c r="F99" s="296"/>
      <c r="G99" s="296"/>
      <c r="H99" s="296"/>
      <c r="I99" s="296"/>
      <c r="J99" s="291" t="s">
        <v>5154</v>
      </c>
      <c r="K99" s="296"/>
      <c r="L99" s="296"/>
      <c r="M99" s="296" t="s">
        <v>5027</v>
      </c>
      <c r="N99" s="297" t="s">
        <v>5082</v>
      </c>
      <c r="O99" s="287"/>
      <c r="P99" s="287" t="s">
        <v>5026</v>
      </c>
      <c r="R99" s="40"/>
      <c r="S99" s="40"/>
      <c r="T99" s="40"/>
      <c r="U99" s="40"/>
      <c r="V99" s="40"/>
      <c r="AH99" s="281">
        <v>1</v>
      </c>
      <c r="AP99" s="281" t="e">
        <f t="shared" si="6"/>
        <v>#VALUE!</v>
      </c>
      <c r="AQ99" s="281" t="e">
        <f t="shared" si="7"/>
        <v>#VALUE!</v>
      </c>
      <c r="AR99" s="281" t="e">
        <f t="shared" si="8"/>
        <v>#VALUE!</v>
      </c>
    </row>
    <row r="100" spans="1:44" ht="15" customHeight="1">
      <c r="A100" s="292" t="s">
        <v>5153</v>
      </c>
      <c r="B100" s="290"/>
      <c r="C100" s="290"/>
      <c r="D100" s="290"/>
      <c r="E100" s="309" t="s">
        <v>5152</v>
      </c>
      <c r="F100" s="309"/>
      <c r="G100" s="309"/>
      <c r="H100" s="309"/>
      <c r="I100" s="289"/>
      <c r="J100" s="289"/>
      <c r="K100" s="289"/>
      <c r="L100" s="289"/>
      <c r="M100" s="289"/>
      <c r="N100" s="287"/>
      <c r="O100" s="288" t="s">
        <v>5151</v>
      </c>
      <c r="P100" s="287"/>
      <c r="R100" s="40"/>
      <c r="S100" s="40"/>
      <c r="T100" s="40"/>
      <c r="U100" s="40"/>
      <c r="V100" s="40"/>
      <c r="AH100" s="281">
        <v>1</v>
      </c>
      <c r="AP100" s="281" t="e">
        <f t="shared" si="6"/>
        <v>#VALUE!</v>
      </c>
      <c r="AQ100" s="281" t="e">
        <f t="shared" si="7"/>
        <v>#VALUE!</v>
      </c>
      <c r="AR100" s="281" t="e">
        <f t="shared" si="8"/>
        <v>#VALUE!</v>
      </c>
    </row>
    <row r="101" spans="1:44" ht="16.5">
      <c r="A101" s="292" t="s">
        <v>5150</v>
      </c>
      <c r="B101" s="291"/>
      <c r="C101" s="291"/>
      <c r="D101" s="291"/>
      <c r="E101" s="295" t="s">
        <v>5149</v>
      </c>
      <c r="F101" s="295"/>
      <c r="G101" s="295"/>
      <c r="H101" s="295"/>
      <c r="I101" s="295" t="s">
        <v>4987</v>
      </c>
      <c r="J101" s="295"/>
      <c r="K101" s="295"/>
      <c r="L101" s="295"/>
      <c r="M101" s="289" t="s">
        <v>4994</v>
      </c>
      <c r="N101" s="287" t="s">
        <v>5074</v>
      </c>
      <c r="O101" s="287" t="s">
        <v>5148</v>
      </c>
      <c r="P101" s="287" t="s">
        <v>4991</v>
      </c>
      <c r="S101" s="40"/>
      <c r="T101" s="40"/>
      <c r="U101" s="40"/>
      <c r="V101" s="40"/>
      <c r="AH101" s="281">
        <v>1</v>
      </c>
      <c r="AP101" s="281" t="e">
        <f t="shared" si="6"/>
        <v>#VALUE!</v>
      </c>
      <c r="AQ101" s="281" t="e">
        <f t="shared" si="7"/>
        <v>#VALUE!</v>
      </c>
      <c r="AR101" s="281" t="e">
        <f t="shared" si="8"/>
        <v>#VALUE!</v>
      </c>
    </row>
    <row r="102" spans="1:44" ht="16.5">
      <c r="A102" s="292" t="s">
        <v>5147</v>
      </c>
      <c r="B102" s="290"/>
      <c r="C102" s="290"/>
      <c r="D102" s="290"/>
      <c r="E102" s="289" t="s">
        <v>4980</v>
      </c>
      <c r="F102" s="289"/>
      <c r="G102" s="289"/>
      <c r="H102" s="289"/>
      <c r="I102" s="296"/>
      <c r="J102" s="289"/>
      <c r="K102" s="289"/>
      <c r="L102" s="289"/>
      <c r="M102" s="289"/>
      <c r="N102" s="287"/>
      <c r="O102" s="287" t="s">
        <v>5146</v>
      </c>
      <c r="P102" s="287"/>
      <c r="S102" s="40"/>
      <c r="T102" s="40"/>
      <c r="U102" s="40"/>
      <c r="V102" s="40"/>
      <c r="AH102" s="281">
        <v>1</v>
      </c>
      <c r="AP102" s="281" t="e">
        <f t="shared" si="6"/>
        <v>#VALUE!</v>
      </c>
      <c r="AQ102" s="281" t="e">
        <f t="shared" si="7"/>
        <v>#VALUE!</v>
      </c>
      <c r="AR102" s="281" t="e">
        <f t="shared" si="8"/>
        <v>#VALUE!</v>
      </c>
    </row>
    <row r="103" spans="1:44" ht="16.5" customHeight="1">
      <c r="A103" s="292" t="s">
        <v>5145</v>
      </c>
      <c r="B103" s="290"/>
      <c r="C103" s="290"/>
      <c r="D103" s="290"/>
      <c r="E103" s="289" t="s">
        <v>5144</v>
      </c>
      <c r="F103" s="289"/>
      <c r="G103" s="289"/>
      <c r="H103" s="289"/>
      <c r="I103" s="289"/>
      <c r="J103" s="289"/>
      <c r="K103" s="289" t="s">
        <v>5144</v>
      </c>
      <c r="L103" s="289"/>
      <c r="M103" s="289" t="s">
        <v>5143</v>
      </c>
      <c r="N103" s="287"/>
      <c r="O103" s="287" t="s">
        <v>5142</v>
      </c>
      <c r="P103" s="287"/>
      <c r="R103" s="40"/>
      <c r="S103" s="40"/>
      <c r="T103" s="40"/>
      <c r="U103" s="40"/>
      <c r="V103" s="40"/>
      <c r="AH103" s="281">
        <v>1</v>
      </c>
      <c r="AP103" s="281" t="e">
        <f t="shared" si="6"/>
        <v>#VALUE!</v>
      </c>
      <c r="AQ103" s="281" t="e">
        <f t="shared" si="7"/>
        <v>#VALUE!</v>
      </c>
      <c r="AR103" s="281" t="e">
        <f t="shared" si="8"/>
        <v>#VALUE!</v>
      </c>
    </row>
    <row r="104" spans="1:44" ht="16.5">
      <c r="A104" s="292" t="s">
        <v>5141</v>
      </c>
      <c r="B104" s="290" t="s">
        <v>5140</v>
      </c>
      <c r="C104" s="290"/>
      <c r="D104" s="290"/>
      <c r="E104" s="289" t="s">
        <v>5139</v>
      </c>
      <c r="F104" s="289"/>
      <c r="G104" s="289"/>
      <c r="H104" s="289"/>
      <c r="I104" s="289" t="s">
        <v>4961</v>
      </c>
      <c r="J104" s="289"/>
      <c r="K104" s="289" t="s">
        <v>5139</v>
      </c>
      <c r="L104" s="289"/>
      <c r="M104" s="289" t="s">
        <v>4985</v>
      </c>
      <c r="N104" s="287" t="s">
        <v>4984</v>
      </c>
      <c r="O104" s="299" t="s">
        <v>5138</v>
      </c>
      <c r="P104" s="287"/>
      <c r="R104" s="40"/>
      <c r="S104" s="40"/>
      <c r="T104" s="40"/>
      <c r="U104" s="40"/>
      <c r="V104" s="40"/>
      <c r="AH104" s="281">
        <v>1</v>
      </c>
      <c r="AP104" s="281" t="e">
        <f t="shared" si="6"/>
        <v>#VALUE!</v>
      </c>
      <c r="AQ104" s="281" t="e">
        <f t="shared" si="7"/>
        <v>#VALUE!</v>
      </c>
      <c r="AR104" s="281" t="e">
        <f t="shared" si="8"/>
        <v>#VALUE!</v>
      </c>
    </row>
    <row r="105" spans="1:44" ht="16.5">
      <c r="A105" s="292" t="s">
        <v>5137</v>
      </c>
      <c r="B105" s="290"/>
      <c r="C105" s="290" t="s">
        <v>5131</v>
      </c>
      <c r="D105" s="290"/>
      <c r="E105" s="289"/>
      <c r="F105" s="289"/>
      <c r="G105" s="289"/>
      <c r="H105" s="289"/>
      <c r="I105" s="289"/>
      <c r="J105" s="296" t="s">
        <v>5038</v>
      </c>
      <c r="K105" s="296" t="s">
        <v>5038</v>
      </c>
      <c r="L105" s="289"/>
      <c r="M105" s="289" t="s">
        <v>5037</v>
      </c>
      <c r="N105" s="287"/>
      <c r="O105" s="287" t="s">
        <v>5130</v>
      </c>
      <c r="P105" s="287"/>
      <c r="R105" s="40"/>
      <c r="S105" s="40"/>
      <c r="T105" s="40"/>
      <c r="U105" s="40"/>
      <c r="V105" s="40"/>
      <c r="AH105" s="281">
        <v>1</v>
      </c>
      <c r="AP105" s="281" t="e">
        <f t="shared" si="6"/>
        <v>#VALUE!</v>
      </c>
      <c r="AQ105" s="281" t="e">
        <f t="shared" si="7"/>
        <v>#VALUE!</v>
      </c>
      <c r="AR105" s="281" t="e">
        <f t="shared" si="8"/>
        <v>#VALUE!</v>
      </c>
    </row>
    <row r="106" spans="1:44" ht="16.5">
      <c r="A106" s="292" t="s">
        <v>5136</v>
      </c>
      <c r="B106" s="290"/>
      <c r="C106" s="290"/>
      <c r="D106" s="290"/>
      <c r="E106" s="289"/>
      <c r="F106" s="289"/>
      <c r="G106" s="289"/>
      <c r="H106" s="289"/>
      <c r="I106" s="296"/>
      <c r="J106" s="296"/>
      <c r="K106" s="296" t="s">
        <v>5135</v>
      </c>
      <c r="L106" s="296"/>
      <c r="M106" s="289" t="s">
        <v>5134</v>
      </c>
      <c r="N106" s="297"/>
      <c r="O106" s="288" t="s">
        <v>5133</v>
      </c>
      <c r="P106" s="287"/>
      <c r="R106" s="40"/>
      <c r="S106" s="40"/>
      <c r="T106" s="40"/>
      <c r="U106" s="40"/>
      <c r="V106" s="40"/>
      <c r="AH106" s="281">
        <v>1</v>
      </c>
      <c r="AP106" s="281" t="e">
        <f t="shared" si="6"/>
        <v>#VALUE!</v>
      </c>
      <c r="AQ106" s="281" t="e">
        <f t="shared" si="7"/>
        <v>#VALUE!</v>
      </c>
      <c r="AR106" s="281" t="e">
        <f t="shared" si="8"/>
        <v>#VALUE!</v>
      </c>
    </row>
    <row r="107" spans="1:44" ht="16.5">
      <c r="A107" s="292" t="s">
        <v>5132</v>
      </c>
      <c r="B107" s="290"/>
      <c r="C107" s="290" t="s">
        <v>5131</v>
      </c>
      <c r="D107" s="290"/>
      <c r="E107" s="289"/>
      <c r="F107" s="289"/>
      <c r="G107" s="289"/>
      <c r="H107" s="289"/>
      <c r="I107" s="289"/>
      <c r="J107" s="296" t="s">
        <v>5038</v>
      </c>
      <c r="K107" s="296" t="s">
        <v>5038</v>
      </c>
      <c r="L107" s="289"/>
      <c r="M107" s="289" t="s">
        <v>5037</v>
      </c>
      <c r="N107" s="287"/>
      <c r="O107" s="287" t="s">
        <v>5130</v>
      </c>
      <c r="P107" s="287"/>
      <c r="S107" s="40"/>
      <c r="T107" s="40"/>
      <c r="U107" s="40"/>
      <c r="V107" s="40"/>
      <c r="AH107" s="281">
        <v>1</v>
      </c>
      <c r="AP107" s="281" t="e">
        <f t="shared" si="6"/>
        <v>#VALUE!</v>
      </c>
      <c r="AQ107" s="281" t="e">
        <f t="shared" si="7"/>
        <v>#VALUE!</v>
      </c>
      <c r="AR107" s="281" t="e">
        <f t="shared" si="8"/>
        <v>#VALUE!</v>
      </c>
    </row>
    <row r="108" spans="1:44" ht="16.5">
      <c r="A108" s="292" t="s">
        <v>5129</v>
      </c>
      <c r="B108" s="290"/>
      <c r="C108" s="290"/>
      <c r="D108" s="290"/>
      <c r="E108" s="289"/>
      <c r="F108" s="289"/>
      <c r="G108" s="289"/>
      <c r="H108" s="289"/>
      <c r="I108" s="289"/>
      <c r="J108" s="296" t="s">
        <v>5038</v>
      </c>
      <c r="K108" s="296" t="s">
        <v>5038</v>
      </c>
      <c r="L108" s="289"/>
      <c r="M108" s="289" t="s">
        <v>5037</v>
      </c>
      <c r="N108" s="287"/>
      <c r="O108" s="287" t="s">
        <v>5128</v>
      </c>
      <c r="P108" s="287"/>
      <c r="R108" s="40"/>
      <c r="S108" s="40"/>
      <c r="T108" s="40"/>
      <c r="U108" s="40"/>
      <c r="V108" s="40"/>
      <c r="AH108" s="281">
        <v>1</v>
      </c>
      <c r="AP108" s="281" t="e">
        <f t="shared" si="6"/>
        <v>#VALUE!</v>
      </c>
      <c r="AQ108" s="281" t="e">
        <f t="shared" si="7"/>
        <v>#VALUE!</v>
      </c>
      <c r="AR108" s="281" t="e">
        <f t="shared" si="8"/>
        <v>#VALUE!</v>
      </c>
    </row>
    <row r="109" spans="1:44" ht="16.5">
      <c r="A109" s="292" t="s">
        <v>5127</v>
      </c>
      <c r="B109" s="290"/>
      <c r="C109" s="290" t="s">
        <v>5092</v>
      </c>
      <c r="D109" s="290"/>
      <c r="E109" s="289" t="s">
        <v>5126</v>
      </c>
      <c r="F109" s="289"/>
      <c r="G109" s="289" t="s">
        <v>5125</v>
      </c>
      <c r="H109" s="289"/>
      <c r="I109" s="289" t="s">
        <v>4987</v>
      </c>
      <c r="J109" s="289"/>
      <c r="K109" s="289"/>
      <c r="L109" s="289"/>
      <c r="M109" s="289"/>
      <c r="N109" s="287"/>
      <c r="O109" s="287" t="s">
        <v>5090</v>
      </c>
      <c r="P109" s="287"/>
      <c r="R109" s="40"/>
      <c r="S109" s="40"/>
      <c r="T109" s="40"/>
      <c r="U109" s="40"/>
      <c r="V109" s="40"/>
      <c r="AH109" s="281">
        <v>1</v>
      </c>
      <c r="AP109" s="281" t="e">
        <f t="shared" si="6"/>
        <v>#VALUE!</v>
      </c>
      <c r="AQ109" s="281" t="e">
        <f t="shared" si="7"/>
        <v>#VALUE!</v>
      </c>
      <c r="AR109" s="281" t="e">
        <f t="shared" si="8"/>
        <v>#VALUE!</v>
      </c>
    </row>
    <row r="110" spans="1:44" ht="16.5" customHeight="1">
      <c r="A110" s="292" t="s">
        <v>5124</v>
      </c>
      <c r="B110" s="308" t="s">
        <v>5122</v>
      </c>
      <c r="C110" s="290"/>
      <c r="D110" s="290"/>
      <c r="E110" s="289" t="s">
        <v>5123</v>
      </c>
      <c r="F110" s="289"/>
      <c r="G110" s="289"/>
      <c r="H110" s="289"/>
      <c r="I110" s="289" t="s">
        <v>5122</v>
      </c>
      <c r="J110" s="296" t="s">
        <v>5038</v>
      </c>
      <c r="K110" s="296" t="s">
        <v>5038</v>
      </c>
      <c r="L110" s="289" t="s">
        <v>5121</v>
      </c>
      <c r="M110" s="289" t="s">
        <v>5037</v>
      </c>
      <c r="N110" s="287" t="s">
        <v>4957</v>
      </c>
      <c r="O110" s="287" t="s">
        <v>5120</v>
      </c>
      <c r="P110" s="287"/>
      <c r="R110" s="40"/>
      <c r="S110" s="40"/>
      <c r="T110" s="40"/>
      <c r="U110" s="40"/>
      <c r="V110" s="40"/>
      <c r="AH110" s="281">
        <v>1</v>
      </c>
      <c r="AP110" s="281" t="e">
        <f t="shared" si="6"/>
        <v>#VALUE!</v>
      </c>
      <c r="AQ110" s="281" t="e">
        <f t="shared" si="7"/>
        <v>#VALUE!</v>
      </c>
      <c r="AR110" s="281" t="e">
        <f t="shared" si="8"/>
        <v>#VALUE!</v>
      </c>
    </row>
    <row r="111" spans="1:44" ht="16.5">
      <c r="A111" s="292" t="s">
        <v>5119</v>
      </c>
      <c r="B111" s="290"/>
      <c r="C111" s="290" t="s">
        <v>4963</v>
      </c>
      <c r="D111" s="290"/>
      <c r="E111" s="289" t="s">
        <v>5118</v>
      </c>
      <c r="F111" s="289"/>
      <c r="G111" s="289"/>
      <c r="H111" s="289"/>
      <c r="I111" s="296"/>
      <c r="J111" s="289" t="s">
        <v>5117</v>
      </c>
      <c r="K111" s="289"/>
      <c r="L111" s="289" t="s">
        <v>5116</v>
      </c>
      <c r="M111" s="293" t="s">
        <v>4958</v>
      </c>
      <c r="N111" s="293" t="s">
        <v>4957</v>
      </c>
      <c r="O111" s="293" t="s">
        <v>5115</v>
      </c>
      <c r="P111" s="287"/>
      <c r="R111" s="40"/>
      <c r="S111" s="40"/>
      <c r="T111" s="40"/>
      <c r="U111" s="40"/>
      <c r="V111" s="40"/>
      <c r="AH111" s="281">
        <v>1</v>
      </c>
      <c r="AP111" s="281" t="e">
        <f t="shared" si="6"/>
        <v>#VALUE!</v>
      </c>
      <c r="AQ111" s="281" t="e">
        <f t="shared" si="7"/>
        <v>#VALUE!</v>
      </c>
      <c r="AR111" s="281" t="e">
        <f t="shared" si="8"/>
        <v>#VALUE!</v>
      </c>
    </row>
    <row r="112" spans="1:44" ht="16.5">
      <c r="A112" s="292" t="s">
        <v>5114</v>
      </c>
      <c r="B112" s="307"/>
      <c r="C112" s="307"/>
      <c r="D112" s="307"/>
      <c r="E112" s="293"/>
      <c r="F112" s="293"/>
      <c r="G112" s="293"/>
      <c r="H112" s="293"/>
      <c r="I112" s="296"/>
      <c r="J112" s="291" t="s">
        <v>5114</v>
      </c>
      <c r="K112" s="293"/>
      <c r="L112" s="293"/>
      <c r="M112" s="293" t="s">
        <v>5027</v>
      </c>
      <c r="N112" s="293" t="s">
        <v>4993</v>
      </c>
      <c r="O112" s="293"/>
      <c r="P112" s="287" t="s">
        <v>5026</v>
      </c>
      <c r="R112" s="40"/>
      <c r="S112" s="40"/>
      <c r="T112" s="40"/>
      <c r="U112" s="40"/>
      <c r="V112" s="40"/>
      <c r="AH112" s="281">
        <v>1</v>
      </c>
      <c r="AP112" s="281" t="e">
        <f t="shared" si="6"/>
        <v>#VALUE!</v>
      </c>
      <c r="AQ112" s="281" t="e">
        <f t="shared" si="7"/>
        <v>#VALUE!</v>
      </c>
      <c r="AR112" s="281" t="e">
        <f t="shared" si="8"/>
        <v>#VALUE!</v>
      </c>
    </row>
    <row r="113" spans="1:44" ht="16.5">
      <c r="A113" s="292" t="s">
        <v>5113</v>
      </c>
      <c r="B113" s="290"/>
      <c r="C113" s="290" t="s">
        <v>5112</v>
      </c>
      <c r="D113" s="290"/>
      <c r="E113" s="289"/>
      <c r="F113" s="289"/>
      <c r="G113" s="289"/>
      <c r="H113" s="289"/>
      <c r="I113" s="289" t="s">
        <v>5111</v>
      </c>
      <c r="J113" s="296" t="s">
        <v>5038</v>
      </c>
      <c r="K113" s="296" t="s">
        <v>5038</v>
      </c>
      <c r="L113" s="289" t="s">
        <v>5110</v>
      </c>
      <c r="M113" s="293" t="s">
        <v>5037</v>
      </c>
      <c r="N113" s="293" t="s">
        <v>4957</v>
      </c>
      <c r="O113" s="306" t="s">
        <v>5109</v>
      </c>
      <c r="P113" s="287"/>
      <c r="R113" s="40"/>
      <c r="S113" s="40"/>
      <c r="T113" s="40"/>
      <c r="U113" s="40"/>
      <c r="V113" s="40"/>
      <c r="AH113" s="281">
        <v>1</v>
      </c>
      <c r="AP113" s="281" t="e">
        <f t="shared" si="6"/>
        <v>#VALUE!</v>
      </c>
      <c r="AQ113" s="281" t="e">
        <f t="shared" si="7"/>
        <v>#VALUE!</v>
      </c>
      <c r="AR113" s="281" t="e">
        <f t="shared" si="8"/>
        <v>#VALUE!</v>
      </c>
    </row>
    <row r="114" spans="1:44" ht="16.5">
      <c r="A114" s="292" t="s">
        <v>5108</v>
      </c>
      <c r="B114" s="290" t="s">
        <v>5107</v>
      </c>
      <c r="C114" s="290"/>
      <c r="D114" s="290"/>
      <c r="E114" s="289" t="s">
        <v>5106</v>
      </c>
      <c r="F114" s="289"/>
      <c r="G114" s="289"/>
      <c r="H114" s="289"/>
      <c r="I114" s="289" t="s">
        <v>5105</v>
      </c>
      <c r="J114" s="289"/>
      <c r="K114" s="289"/>
      <c r="L114" s="289"/>
      <c r="M114" s="289" t="s">
        <v>4985</v>
      </c>
      <c r="N114" s="287" t="s">
        <v>4984</v>
      </c>
      <c r="O114" s="287" t="s">
        <v>5104</v>
      </c>
      <c r="P114" s="287"/>
      <c r="R114" s="40"/>
      <c r="S114" s="40"/>
      <c r="T114" s="40"/>
      <c r="U114" s="40"/>
      <c r="V114" s="40"/>
      <c r="AH114" s="281">
        <v>1</v>
      </c>
      <c r="AP114" s="281" t="e">
        <f t="shared" si="6"/>
        <v>#VALUE!</v>
      </c>
      <c r="AQ114" s="281" t="e">
        <f t="shared" si="7"/>
        <v>#VALUE!</v>
      </c>
      <c r="AR114" s="281" t="e">
        <f t="shared" si="8"/>
        <v>#VALUE!</v>
      </c>
    </row>
    <row r="115" spans="1:44" ht="16.5">
      <c r="A115" s="292" t="s">
        <v>5103</v>
      </c>
      <c r="B115" s="290"/>
      <c r="C115" s="290"/>
      <c r="D115" s="290"/>
      <c r="E115" s="296"/>
      <c r="F115" s="296"/>
      <c r="G115" s="296"/>
      <c r="H115" s="296"/>
      <c r="I115" s="296"/>
      <c r="J115" s="296"/>
      <c r="K115" s="296"/>
      <c r="L115" s="296"/>
      <c r="M115" s="296"/>
      <c r="N115" s="297"/>
      <c r="O115" s="288" t="s">
        <v>5102</v>
      </c>
      <c r="P115" s="297"/>
      <c r="R115" s="40"/>
      <c r="S115" s="40"/>
      <c r="T115" s="40"/>
      <c r="U115" s="40"/>
      <c r="V115" s="40"/>
      <c r="AH115" s="281">
        <v>1</v>
      </c>
    </row>
    <row r="116" spans="1:44" ht="16.5">
      <c r="A116" s="292" t="s">
        <v>5101</v>
      </c>
      <c r="B116" s="300"/>
      <c r="C116" s="300"/>
      <c r="D116" s="300"/>
      <c r="E116" s="296" t="s">
        <v>5100</v>
      </c>
      <c r="F116" s="296"/>
      <c r="G116" s="296"/>
      <c r="H116" s="296"/>
      <c r="I116" s="296" t="s">
        <v>4987</v>
      </c>
      <c r="J116" s="296"/>
      <c r="K116" s="296" t="s">
        <v>5099</v>
      </c>
      <c r="L116" s="296"/>
      <c r="M116" s="296" t="s">
        <v>4985</v>
      </c>
      <c r="N116" s="297" t="s">
        <v>4984</v>
      </c>
      <c r="O116" s="305" t="s">
        <v>5098</v>
      </c>
      <c r="P116" s="297"/>
      <c r="R116" s="40"/>
      <c r="S116" s="40"/>
      <c r="T116" s="40"/>
      <c r="U116" s="40"/>
      <c r="V116" s="40"/>
      <c r="AH116" s="281">
        <v>1</v>
      </c>
    </row>
    <row r="117" spans="1:44" ht="16.5">
      <c r="A117" s="292" t="s">
        <v>5097</v>
      </c>
      <c r="B117" s="300"/>
      <c r="C117" s="300" t="s">
        <v>4963</v>
      </c>
      <c r="D117" s="300"/>
      <c r="E117" s="296" t="s">
        <v>5096</v>
      </c>
      <c r="F117" s="296"/>
      <c r="G117" s="296"/>
      <c r="H117" s="296"/>
      <c r="I117" s="296"/>
      <c r="J117" s="296" t="s">
        <v>5095</v>
      </c>
      <c r="K117" s="296"/>
      <c r="L117" s="296" t="s">
        <v>5094</v>
      </c>
      <c r="M117" s="296" t="s">
        <v>4958</v>
      </c>
      <c r="N117" s="297" t="s">
        <v>4957</v>
      </c>
      <c r="O117" s="299"/>
      <c r="P117" s="297"/>
      <c r="R117" s="40"/>
      <c r="S117" s="40"/>
      <c r="T117" s="40"/>
      <c r="U117" s="40"/>
      <c r="V117" s="40"/>
      <c r="AH117" s="281">
        <v>1</v>
      </c>
    </row>
    <row r="118" spans="1:44" ht="16.5">
      <c r="A118" s="292" t="s">
        <v>5093</v>
      </c>
      <c r="B118" s="300"/>
      <c r="C118" s="300" t="s">
        <v>5092</v>
      </c>
      <c r="D118" s="300"/>
      <c r="E118" s="296" t="s">
        <v>5091</v>
      </c>
      <c r="F118" s="296"/>
      <c r="G118" s="296"/>
      <c r="H118" s="296"/>
      <c r="I118" s="296" t="s">
        <v>4987</v>
      </c>
      <c r="J118" s="296"/>
      <c r="K118" s="296"/>
      <c r="L118" s="296"/>
      <c r="M118" s="296"/>
      <c r="N118" s="297"/>
      <c r="O118" s="299" t="s">
        <v>5090</v>
      </c>
      <c r="P118" s="297"/>
      <c r="R118" s="40"/>
      <c r="S118" s="40"/>
      <c r="T118" s="40"/>
      <c r="U118" s="40"/>
      <c r="V118" s="40"/>
      <c r="AH118" s="281">
        <v>1</v>
      </c>
    </row>
    <row r="119" spans="1:44" ht="16.5">
      <c r="A119" s="292" t="s">
        <v>5089</v>
      </c>
      <c r="B119" s="300"/>
      <c r="C119" s="300"/>
      <c r="D119" s="300"/>
      <c r="E119" s="296" t="s">
        <v>4980</v>
      </c>
      <c r="F119" s="296"/>
      <c r="G119" s="296"/>
      <c r="H119" s="296"/>
      <c r="I119" s="303" t="s">
        <v>5014</v>
      </c>
      <c r="J119" s="303"/>
      <c r="K119" s="303" t="s">
        <v>5088</v>
      </c>
      <c r="L119" s="296"/>
      <c r="M119" s="296" t="s">
        <v>4985</v>
      </c>
      <c r="N119" s="297" t="s">
        <v>4993</v>
      </c>
      <c r="O119" s="299"/>
      <c r="P119" s="297"/>
      <c r="R119" s="40"/>
      <c r="S119" s="40"/>
      <c r="T119" s="40"/>
      <c r="U119" s="40"/>
      <c r="V119" s="40"/>
      <c r="AH119" s="281">
        <v>1</v>
      </c>
    </row>
    <row r="120" spans="1:44" ht="16.5">
      <c r="A120" s="292" t="s">
        <v>5087</v>
      </c>
      <c r="B120" s="300"/>
      <c r="C120" s="300" t="s">
        <v>5086</v>
      </c>
      <c r="D120" s="300"/>
      <c r="E120" s="296"/>
      <c r="F120" s="296"/>
      <c r="G120" s="296"/>
      <c r="H120" s="296"/>
      <c r="I120" s="296"/>
      <c r="J120" s="296"/>
      <c r="K120" s="296"/>
      <c r="L120" s="296"/>
      <c r="M120" s="296"/>
      <c r="N120" s="297"/>
      <c r="O120" s="299" t="s">
        <v>5085</v>
      </c>
      <c r="P120" s="297"/>
      <c r="R120" s="40"/>
      <c r="S120" s="40"/>
      <c r="T120" s="40"/>
      <c r="U120" s="40"/>
      <c r="V120" s="40"/>
      <c r="AH120" s="281">
        <v>1</v>
      </c>
    </row>
    <row r="121" spans="1:44" ht="16.5">
      <c r="A121" s="292" t="s">
        <v>5084</v>
      </c>
      <c r="B121" s="304"/>
      <c r="C121" s="304"/>
      <c r="D121" s="304"/>
      <c r="E121" s="296"/>
      <c r="F121" s="296"/>
      <c r="G121" s="296"/>
      <c r="H121" s="296"/>
      <c r="I121" s="296"/>
      <c r="J121" s="296" t="s">
        <v>5083</v>
      </c>
      <c r="K121" s="296"/>
      <c r="L121" s="296"/>
      <c r="M121" s="296" t="s">
        <v>5027</v>
      </c>
      <c r="N121" s="297" t="s">
        <v>5082</v>
      </c>
      <c r="O121" s="299"/>
      <c r="P121" s="297" t="s">
        <v>5026</v>
      </c>
      <c r="R121" s="40"/>
      <c r="S121" s="40"/>
      <c r="T121" s="40"/>
      <c r="U121" s="40"/>
      <c r="V121" s="40"/>
      <c r="AH121" s="281">
        <v>1</v>
      </c>
    </row>
    <row r="122" spans="1:44" ht="16.5">
      <c r="A122" s="292" t="s">
        <v>5081</v>
      </c>
      <c r="B122" s="300"/>
      <c r="C122" s="300"/>
      <c r="D122" s="300"/>
      <c r="E122" s="296"/>
      <c r="F122" s="296"/>
      <c r="G122" s="296"/>
      <c r="H122" s="296"/>
      <c r="I122" s="296"/>
      <c r="J122" s="296"/>
      <c r="K122" s="296"/>
      <c r="L122" s="296"/>
      <c r="M122" s="296"/>
      <c r="N122" s="297"/>
      <c r="O122" s="299" t="s">
        <v>5080</v>
      </c>
      <c r="P122" s="297"/>
      <c r="S122" s="40"/>
      <c r="T122" s="40"/>
      <c r="U122" s="40" t="s">
        <v>5079</v>
      </c>
      <c r="V122" s="40"/>
      <c r="AH122" s="281">
        <v>1</v>
      </c>
      <c r="AO122" s="281" t="s">
        <v>5078</v>
      </c>
      <c r="AP122" s="281" t="str">
        <f>LEFT(AO122,FIND(":",AO122)-1)</f>
        <v>Giant Tongue</v>
      </c>
      <c r="AQ122" s="281" t="e">
        <f>LEFT(RIGHT(AO122,LEN(AO122)-FIND(":",AO122)-1),FIND(".",RIGHT(AO122,LEN(AO122)-FIND(":",AO122)-1))-1)</f>
        <v>#VALUE!</v>
      </c>
      <c r="AR122" s="281" t="e">
        <f>RIGHT(RIGHT(AO122,LEN(AO122)-FIND(":",AO122)-1),LEN(RIGHT(AO122,LEN(AO122)-FIND(":",AO122)-1))-FIND(".",RIGHT(AO122,LEN(AO122)-FIND(":",AO122)-1),1))</f>
        <v>#VALUE!</v>
      </c>
    </row>
    <row r="123" spans="1:44" ht="16.5">
      <c r="A123" s="292" t="s">
        <v>5077</v>
      </c>
      <c r="B123" s="304"/>
      <c r="C123" s="304"/>
      <c r="D123" s="304"/>
      <c r="E123" s="303" t="s">
        <v>5076</v>
      </c>
      <c r="F123" s="303"/>
      <c r="G123" s="303"/>
      <c r="H123" s="303"/>
      <c r="I123" s="303" t="s">
        <v>5075</v>
      </c>
      <c r="J123" s="303"/>
      <c r="K123" s="303"/>
      <c r="L123" s="303"/>
      <c r="M123" s="296" t="s">
        <v>4994</v>
      </c>
      <c r="N123" s="297" t="s">
        <v>5074</v>
      </c>
      <c r="O123" s="302" t="s">
        <v>5073</v>
      </c>
      <c r="P123" s="297" t="s">
        <v>4991</v>
      </c>
      <c r="R123" s="298"/>
      <c r="S123" s="298"/>
      <c r="T123" s="298"/>
      <c r="U123" s="298"/>
      <c r="V123" s="298"/>
      <c r="AH123" s="281">
        <v>1</v>
      </c>
      <c r="AO123" s="281" t="s">
        <v>5072</v>
      </c>
      <c r="AP123" s="281" t="str">
        <f>LEFT(AO123,FIND(":",AO123)-1)</f>
        <v>High Giantish</v>
      </c>
      <c r="AQ123" s="281" t="e">
        <f>LEFT(RIGHT(AO123,LEN(AO123)-FIND(":",AO123)-1),FIND(".",RIGHT(AO123,LEN(AO123)-FIND(":",AO123)-1))-1)</f>
        <v>#VALUE!</v>
      </c>
      <c r="AR123" s="281" t="e">
        <f>RIGHT(RIGHT(AO123,LEN(AO123)-FIND(":",AO123)-1),LEN(RIGHT(AO123,LEN(AO123)-FIND(":",AO123)-1))-FIND(".",RIGHT(AO123,LEN(AO123)-FIND(":",AO123)-1),1))</f>
        <v>#VALUE!</v>
      </c>
    </row>
    <row r="124" spans="1:44" ht="16.5">
      <c r="A124" s="292" t="s">
        <v>5071</v>
      </c>
      <c r="B124" s="290"/>
      <c r="C124" s="300"/>
      <c r="D124" s="300"/>
      <c r="E124" s="296" t="s">
        <v>4980</v>
      </c>
      <c r="F124" s="296"/>
      <c r="G124" s="296"/>
      <c r="H124" s="296"/>
      <c r="I124" s="296"/>
      <c r="J124" s="296"/>
      <c r="K124" s="296"/>
      <c r="L124" s="296"/>
      <c r="M124" s="296"/>
      <c r="N124" s="297"/>
      <c r="O124" s="287" t="s">
        <v>5070</v>
      </c>
      <c r="P124" s="297"/>
      <c r="R124" s="298"/>
      <c r="S124" s="298"/>
      <c r="T124" s="298"/>
      <c r="U124" s="298"/>
      <c r="V124" s="298"/>
      <c r="AH124" s="281">
        <v>1</v>
      </c>
      <c r="AO124" s="281" t="s">
        <v>5069</v>
      </c>
      <c r="AP124" s="281" t="str">
        <f>LEFT(AO124,FIND(":",AO124)-1)</f>
        <v>Stone Giantish</v>
      </c>
      <c r="AQ124" s="281" t="e">
        <f>LEFT(RIGHT(AO124,LEN(AO124)-FIND(":",AO124)-1),FIND(".",RIGHT(AO124,LEN(AO124)-FIND(":",AO124)-1))-1)</f>
        <v>#VALUE!</v>
      </c>
      <c r="AR124" s="281" t="e">
        <f>RIGHT(RIGHT(AO124,LEN(AO124)-FIND(":",AO124)-1),LEN(RIGHT(AO124,LEN(AO124)-FIND(":",AO124)-1))-FIND(".",RIGHT(AO124,LEN(AO124)-FIND(":",AO124)-1),1))</f>
        <v>#VALUE!</v>
      </c>
    </row>
    <row r="125" spans="1:44" ht="16.5">
      <c r="A125" s="292" t="s">
        <v>5068</v>
      </c>
      <c r="B125" s="301" t="s">
        <v>5067</v>
      </c>
      <c r="C125" s="300"/>
      <c r="D125" s="300"/>
      <c r="E125" s="296" t="s">
        <v>5066</v>
      </c>
      <c r="F125" s="296"/>
      <c r="G125" s="296"/>
      <c r="H125" s="296"/>
      <c r="I125" s="296" t="s">
        <v>4987</v>
      </c>
      <c r="J125" s="296"/>
      <c r="K125" s="296" t="s">
        <v>5065</v>
      </c>
      <c r="L125" s="296"/>
      <c r="M125" s="296" t="s">
        <v>4985</v>
      </c>
      <c r="N125" s="297" t="s">
        <v>4984</v>
      </c>
      <c r="O125" s="299" t="s">
        <v>5064</v>
      </c>
      <c r="P125" s="297"/>
      <c r="R125" s="298"/>
      <c r="S125" s="298"/>
      <c r="T125" s="298"/>
      <c r="U125" s="298"/>
      <c r="V125" s="298"/>
      <c r="AH125" s="281">
        <v>1</v>
      </c>
    </row>
    <row r="126" spans="1:44" ht="16.5">
      <c r="A126" s="292" t="s">
        <v>5063</v>
      </c>
      <c r="B126" s="300"/>
      <c r="C126" s="300"/>
      <c r="D126" s="300"/>
      <c r="E126" s="296"/>
      <c r="F126" s="296"/>
      <c r="G126" s="296"/>
      <c r="H126" s="296"/>
      <c r="I126" s="296"/>
      <c r="J126" s="296" t="s">
        <v>5038</v>
      </c>
      <c r="K126" s="296" t="s">
        <v>5038</v>
      </c>
      <c r="L126" s="296"/>
      <c r="M126" s="296" t="s">
        <v>5037</v>
      </c>
      <c r="N126" s="297"/>
      <c r="O126" s="299" t="s">
        <v>5062</v>
      </c>
      <c r="P126" s="297"/>
      <c r="R126" s="298"/>
      <c r="S126" s="298"/>
      <c r="T126" s="298"/>
      <c r="U126" s="298"/>
      <c r="V126" s="298"/>
      <c r="AH126" s="281">
        <v>1</v>
      </c>
      <c r="AO126" s="281" t="s">
        <v>5061</v>
      </c>
      <c r="AP126" s="281" t="str">
        <f>LEFT(AO126,FIND(":",AO126)-1)</f>
        <v>Sky Giantish</v>
      </c>
      <c r="AQ126" s="281" t="e">
        <f>LEFT(RIGHT(AO126,LEN(AO126)-FIND(":",AO126)-1),FIND(".",RIGHT(AO126,LEN(AO126)-FIND(":",AO126)-1))-1)</f>
        <v>#VALUE!</v>
      </c>
      <c r="AR126" s="281" t="e">
        <f>RIGHT(RIGHT(AO126,LEN(AO126)-FIND(":",AO126)-1),LEN(RIGHT(AO126,LEN(AO126)-FIND(":",AO126)-1))-FIND(".",RIGHT(AO126,LEN(AO126)-FIND(":",AO126)-1),1))</f>
        <v>#VALUE!</v>
      </c>
    </row>
    <row r="127" spans="1:44" ht="16.5">
      <c r="A127" s="292" t="s">
        <v>5060</v>
      </c>
      <c r="B127" s="300"/>
      <c r="C127" s="300"/>
      <c r="D127" s="300"/>
      <c r="E127" s="289"/>
      <c r="F127" s="289"/>
      <c r="G127" s="289"/>
      <c r="H127" s="289"/>
      <c r="I127" s="289"/>
      <c r="J127" s="289"/>
      <c r="K127" s="289"/>
      <c r="L127" s="289"/>
      <c r="M127" s="289"/>
      <c r="N127" s="287"/>
      <c r="O127" s="299" t="s">
        <v>5059</v>
      </c>
      <c r="P127" s="287"/>
      <c r="R127" s="298"/>
      <c r="S127" s="298"/>
      <c r="T127" s="298"/>
      <c r="U127" s="298"/>
      <c r="V127" s="298"/>
      <c r="AH127" s="281">
        <v>1</v>
      </c>
      <c r="AO127" s="281" t="s">
        <v>5058</v>
      </c>
      <c r="AP127" s="281" t="str">
        <f>LEFT(AO127,FIND(":",AO127)-1)</f>
        <v>Ogre Tongue</v>
      </c>
      <c r="AQ127" s="281" t="e">
        <f>LEFT(RIGHT(AO127,LEN(AO127)-FIND(":",AO127)-1),FIND(".",RIGHT(AO127,LEN(AO127)-FIND(":",AO127)-1))-1)</f>
        <v>#VALUE!</v>
      </c>
      <c r="AR127" s="281" t="e">
        <f>RIGHT(RIGHT(AO127,LEN(AO127)-FIND(":",AO127)-1),LEN(RIGHT(AO127,LEN(AO127)-FIND(":",AO127)-1))-FIND(".",RIGHT(AO127,LEN(AO127)-FIND(":",AO127)-1),1))</f>
        <v>#VALUE!</v>
      </c>
    </row>
    <row r="128" spans="1:44" ht="16.5">
      <c r="A128" s="292" t="s">
        <v>5057</v>
      </c>
      <c r="B128" s="290"/>
      <c r="C128" s="290"/>
      <c r="D128" s="293"/>
      <c r="E128" s="293"/>
      <c r="F128" s="293"/>
      <c r="G128" s="293"/>
      <c r="H128" s="293"/>
      <c r="I128" s="289"/>
      <c r="J128" s="289"/>
      <c r="K128" s="289"/>
      <c r="L128" s="289"/>
      <c r="M128" s="289"/>
      <c r="N128" s="287"/>
      <c r="O128" s="287" t="s">
        <v>4956</v>
      </c>
      <c r="P128" s="287"/>
      <c r="R128" s="298"/>
      <c r="S128" s="298"/>
      <c r="T128" s="298"/>
      <c r="U128" s="298"/>
      <c r="V128" s="298"/>
      <c r="AH128" s="281">
        <v>1</v>
      </c>
    </row>
    <row r="129" spans="1:44" ht="16.5">
      <c r="A129" s="292" t="s">
        <v>5054</v>
      </c>
      <c r="B129" s="290"/>
      <c r="C129" s="290"/>
      <c r="D129" s="290"/>
      <c r="E129" s="289"/>
      <c r="F129" s="289"/>
      <c r="G129" s="289"/>
      <c r="H129" s="289"/>
      <c r="I129" s="289"/>
      <c r="J129" s="289"/>
      <c r="K129" s="289" t="s">
        <v>5056</v>
      </c>
      <c r="L129" s="289"/>
      <c r="M129" s="289"/>
      <c r="N129" s="287"/>
      <c r="O129" s="287"/>
      <c r="P129" s="287"/>
      <c r="AH129" s="281">
        <v>1</v>
      </c>
      <c r="AO129" s="281" t="s">
        <v>5055</v>
      </c>
      <c r="AP129" s="281" t="e">
        <f t="shared" ref="AP129:AP141" si="9">LEFT(AO129,FIND(":",AO129)-1)</f>
        <v>#VALUE!</v>
      </c>
      <c r="AQ129" s="281" t="e">
        <f t="shared" ref="AQ129:AQ141" si="10">LEFT(RIGHT(AO129,LEN(AO129)-FIND(":",AO129)-1),FIND(".",RIGHT(AO129,LEN(AO129)-FIND(":",AO129)-1))-1)</f>
        <v>#VALUE!</v>
      </c>
      <c r="AR129" s="281" t="e">
        <f t="shared" ref="AR129:AR141" si="11">RIGHT(RIGHT(AO129,LEN(AO129)-FIND(":",AO129)-1),LEN(RIGHT(AO129,LEN(AO129)-FIND(":",AO129)-1))-FIND(".",RIGHT(AO129,LEN(AO129)-FIND(":",AO129)-1),1))</f>
        <v>#VALUE!</v>
      </c>
    </row>
    <row r="130" spans="1:44" ht="16.5">
      <c r="A130" s="292" t="s">
        <v>5054</v>
      </c>
      <c r="B130" s="290"/>
      <c r="C130" s="290"/>
      <c r="D130" s="293"/>
      <c r="E130" s="293"/>
      <c r="F130" s="293"/>
      <c r="G130" s="293"/>
      <c r="H130" s="293"/>
      <c r="I130" s="296"/>
      <c r="J130" s="296"/>
      <c r="K130" s="296"/>
      <c r="L130" s="296"/>
      <c r="M130" s="296"/>
      <c r="N130" s="297"/>
      <c r="O130" s="287" t="s">
        <v>5053</v>
      </c>
      <c r="P130" s="287"/>
      <c r="AH130" s="281">
        <v>1</v>
      </c>
      <c r="AO130" s="281" t="s">
        <v>5052</v>
      </c>
      <c r="AP130" s="281" t="str">
        <f t="shared" si="9"/>
        <v>Gnomish Tongue</v>
      </c>
      <c r="AQ130" s="281" t="e">
        <f t="shared" si="10"/>
        <v>#VALUE!</v>
      </c>
      <c r="AR130" s="281" t="e">
        <f t="shared" si="11"/>
        <v>#VALUE!</v>
      </c>
    </row>
    <row r="131" spans="1:44" ht="16.5">
      <c r="A131" s="292" t="s">
        <v>5051</v>
      </c>
      <c r="B131" s="290"/>
      <c r="C131" s="290" t="s">
        <v>4963</v>
      </c>
      <c r="D131" s="290"/>
      <c r="E131" s="289"/>
      <c r="F131" s="289"/>
      <c r="G131" s="289"/>
      <c r="H131" s="289"/>
      <c r="I131" s="289"/>
      <c r="J131" s="289" t="s">
        <v>5050</v>
      </c>
      <c r="K131" s="289"/>
      <c r="L131" s="289" t="s">
        <v>5049</v>
      </c>
      <c r="M131" s="289" t="s">
        <v>4958</v>
      </c>
      <c r="N131" s="287" t="s">
        <v>4957</v>
      </c>
      <c r="O131" s="287" t="s">
        <v>5048</v>
      </c>
      <c r="P131" s="287"/>
      <c r="AH131" s="281">
        <v>1</v>
      </c>
      <c r="AO131" s="281" t="s">
        <v>5047</v>
      </c>
      <c r="AP131" s="281" t="str">
        <f t="shared" si="9"/>
        <v>Gnomish</v>
      </c>
      <c r="AQ131" s="281" t="e">
        <f t="shared" si="10"/>
        <v>#VALUE!</v>
      </c>
      <c r="AR131" s="281" t="e">
        <f t="shared" si="11"/>
        <v>#VALUE!</v>
      </c>
    </row>
    <row r="132" spans="1:44" ht="15" customHeight="1">
      <c r="A132" s="292" t="s">
        <v>5046</v>
      </c>
      <c r="B132" s="290" t="s">
        <v>5045</v>
      </c>
      <c r="C132" s="290"/>
      <c r="D132" s="290"/>
      <c r="E132" s="289"/>
      <c r="F132" s="289"/>
      <c r="G132" s="289"/>
      <c r="H132" s="289"/>
      <c r="I132" s="296" t="s">
        <v>4961</v>
      </c>
      <c r="J132" s="296" t="s">
        <v>5038</v>
      </c>
      <c r="K132" s="296" t="s">
        <v>5038</v>
      </c>
      <c r="L132" s="289" t="s">
        <v>5044</v>
      </c>
      <c r="M132" s="289" t="s">
        <v>5037</v>
      </c>
      <c r="N132" s="287" t="s">
        <v>4993</v>
      </c>
      <c r="O132" s="287" t="s">
        <v>5043</v>
      </c>
      <c r="P132" s="287"/>
      <c r="AH132" s="281">
        <v>1</v>
      </c>
      <c r="AP132" s="281" t="e">
        <f t="shared" si="9"/>
        <v>#VALUE!</v>
      </c>
      <c r="AQ132" s="281" t="e">
        <f t="shared" si="10"/>
        <v>#VALUE!</v>
      </c>
      <c r="AR132" s="281" t="e">
        <f t="shared" si="11"/>
        <v>#VALUE!</v>
      </c>
    </row>
    <row r="133" spans="1:44" ht="16.5">
      <c r="A133" s="292" t="s">
        <v>5042</v>
      </c>
      <c r="B133" s="290"/>
      <c r="C133" s="290"/>
      <c r="D133" s="290"/>
      <c r="E133" s="289"/>
      <c r="F133" s="289"/>
      <c r="G133" s="289"/>
      <c r="H133" s="289"/>
      <c r="I133" s="289"/>
      <c r="J133" s="289"/>
      <c r="K133" s="289" t="s">
        <v>5041</v>
      </c>
      <c r="L133" s="289"/>
      <c r="M133" s="289"/>
      <c r="N133" s="287"/>
      <c r="O133" s="287"/>
      <c r="P133" s="287"/>
      <c r="AH133" s="281">
        <v>1</v>
      </c>
      <c r="AO133" s="281" t="s">
        <v>5040</v>
      </c>
      <c r="AP133" s="281" t="str">
        <f t="shared" si="9"/>
        <v>Orc Tongues</v>
      </c>
      <c r="AQ133" s="281" t="e">
        <f t="shared" si="10"/>
        <v>#VALUE!</v>
      </c>
      <c r="AR133" s="281" t="e">
        <f t="shared" si="11"/>
        <v>#VALUE!</v>
      </c>
    </row>
    <row r="134" spans="1:44" ht="15" customHeight="1">
      <c r="A134" s="292" t="s">
        <v>5039</v>
      </c>
      <c r="B134" s="290"/>
      <c r="C134" s="290"/>
      <c r="D134" s="290"/>
      <c r="E134" s="289"/>
      <c r="F134" s="289"/>
      <c r="G134" s="289"/>
      <c r="H134" s="289"/>
      <c r="I134" s="289"/>
      <c r="J134" s="296" t="s">
        <v>5038</v>
      </c>
      <c r="K134" s="296" t="s">
        <v>5038</v>
      </c>
      <c r="L134" s="289"/>
      <c r="M134" s="289" t="s">
        <v>5037</v>
      </c>
      <c r="N134" s="287"/>
      <c r="O134" s="288" t="s">
        <v>5036</v>
      </c>
      <c r="P134" s="287"/>
      <c r="AH134" s="281">
        <v>1</v>
      </c>
      <c r="AO134" s="281" t="s">
        <v>5035</v>
      </c>
      <c r="AP134" s="281" t="str">
        <f t="shared" si="9"/>
        <v>Orcish</v>
      </c>
      <c r="AQ134" s="281" t="e">
        <f t="shared" si="10"/>
        <v>#VALUE!</v>
      </c>
      <c r="AR134" s="281" t="e">
        <f t="shared" si="11"/>
        <v>#VALUE!</v>
      </c>
    </row>
    <row r="135" spans="1:44" ht="16.5">
      <c r="A135" s="292" t="s">
        <v>5034</v>
      </c>
      <c r="B135" s="291"/>
      <c r="C135" s="291"/>
      <c r="D135" s="291"/>
      <c r="E135" s="289"/>
      <c r="F135" s="289"/>
      <c r="G135" s="289"/>
      <c r="H135" s="289"/>
      <c r="I135" s="289"/>
      <c r="J135" s="291" t="s">
        <v>5034</v>
      </c>
      <c r="K135" s="289"/>
      <c r="L135" s="289"/>
      <c r="M135" s="289" t="s">
        <v>5027</v>
      </c>
      <c r="N135" s="287" t="s">
        <v>4957</v>
      </c>
      <c r="O135" s="287"/>
      <c r="P135" s="287" t="s">
        <v>5026</v>
      </c>
      <c r="AH135" s="281">
        <v>1</v>
      </c>
      <c r="AO135" s="281" t="s">
        <v>5033</v>
      </c>
      <c r="AP135" s="281" t="e">
        <f t="shared" si="9"/>
        <v>#VALUE!</v>
      </c>
      <c r="AQ135" s="281" t="e">
        <f t="shared" si="10"/>
        <v>#VALUE!</v>
      </c>
      <c r="AR135" s="281" t="e">
        <f t="shared" si="11"/>
        <v>#VALUE!</v>
      </c>
    </row>
    <row r="136" spans="1:44" ht="16.5">
      <c r="A136" s="292" t="s">
        <v>5032</v>
      </c>
      <c r="B136" s="290"/>
      <c r="C136" s="290"/>
      <c r="D136" s="290"/>
      <c r="E136" s="289" t="s">
        <v>4980</v>
      </c>
      <c r="F136" s="289"/>
      <c r="G136" s="289"/>
      <c r="H136" s="289"/>
      <c r="I136" s="289"/>
      <c r="J136" s="289"/>
      <c r="K136" s="289"/>
      <c r="L136" s="289" t="s">
        <v>5031</v>
      </c>
      <c r="M136" s="289"/>
      <c r="N136" s="287"/>
      <c r="O136" s="287" t="s">
        <v>5030</v>
      </c>
      <c r="P136" s="287"/>
      <c r="AH136" s="281">
        <v>1</v>
      </c>
      <c r="AO136" s="281" t="s">
        <v>5029</v>
      </c>
      <c r="AP136" s="281" t="str">
        <f t="shared" si="9"/>
        <v>Goblin Tongues</v>
      </c>
      <c r="AQ136" s="281" t="e">
        <f t="shared" si="10"/>
        <v>#VALUE!</v>
      </c>
      <c r="AR136" s="281" t="e">
        <f t="shared" si="11"/>
        <v>#VALUE!</v>
      </c>
    </row>
    <row r="137" spans="1:44" ht="16.5">
      <c r="A137" s="292" t="s">
        <v>5028</v>
      </c>
      <c r="B137" s="291"/>
      <c r="C137" s="291"/>
      <c r="D137" s="291"/>
      <c r="E137" s="289"/>
      <c r="F137" s="289"/>
      <c r="G137" s="289"/>
      <c r="H137" s="289"/>
      <c r="I137" s="289"/>
      <c r="J137" s="291" t="s">
        <v>5028</v>
      </c>
      <c r="K137" s="289"/>
      <c r="L137" s="289"/>
      <c r="M137" s="289" t="s">
        <v>5027</v>
      </c>
      <c r="N137" s="287" t="s">
        <v>4993</v>
      </c>
      <c r="O137" s="287"/>
      <c r="P137" s="287" t="s">
        <v>5026</v>
      </c>
      <c r="AH137" s="281">
        <v>1</v>
      </c>
      <c r="AO137" s="281" t="s">
        <v>5025</v>
      </c>
      <c r="AP137" s="281" t="str">
        <f t="shared" si="9"/>
        <v>Goblin-speak</v>
      </c>
      <c r="AQ137" s="281" t="e">
        <f t="shared" si="10"/>
        <v>#VALUE!</v>
      </c>
      <c r="AR137" s="281" t="e">
        <f t="shared" si="11"/>
        <v>#VALUE!</v>
      </c>
    </row>
    <row r="138" spans="1:44" ht="15" customHeight="1">
      <c r="A138" s="292" t="s">
        <v>5024</v>
      </c>
      <c r="B138" s="290"/>
      <c r="C138" s="290"/>
      <c r="D138" s="290"/>
      <c r="E138" s="289" t="s">
        <v>5023</v>
      </c>
      <c r="F138" s="289"/>
      <c r="G138" s="289"/>
      <c r="H138" s="289"/>
      <c r="I138" s="289" t="s">
        <v>4961</v>
      </c>
      <c r="J138" s="289"/>
      <c r="K138" s="289" t="s">
        <v>5023</v>
      </c>
      <c r="L138" s="289"/>
      <c r="M138" s="289" t="s">
        <v>4985</v>
      </c>
      <c r="N138" s="287" t="s">
        <v>4984</v>
      </c>
      <c r="O138" s="287" t="s">
        <v>5022</v>
      </c>
      <c r="P138" s="287"/>
      <c r="AH138" s="281">
        <v>1</v>
      </c>
      <c r="AO138" s="281" t="s">
        <v>5021</v>
      </c>
      <c r="AP138" s="281" t="e">
        <f t="shared" si="9"/>
        <v>#VALUE!</v>
      </c>
      <c r="AQ138" s="281" t="e">
        <f t="shared" si="10"/>
        <v>#VALUE!</v>
      </c>
      <c r="AR138" s="281" t="e">
        <f t="shared" si="11"/>
        <v>#VALUE!</v>
      </c>
    </row>
    <row r="139" spans="1:44" ht="16.5">
      <c r="A139" s="292" t="s">
        <v>5020</v>
      </c>
      <c r="B139" s="290"/>
      <c r="C139" s="290"/>
      <c r="D139" s="290"/>
      <c r="E139" s="289" t="s">
        <v>5019</v>
      </c>
      <c r="F139" s="289"/>
      <c r="G139" s="289"/>
      <c r="H139" s="289"/>
      <c r="I139" s="289" t="s">
        <v>4961</v>
      </c>
      <c r="J139" s="289"/>
      <c r="K139" s="289" t="s">
        <v>5019</v>
      </c>
      <c r="L139" s="289"/>
      <c r="M139" s="289" t="s">
        <v>4985</v>
      </c>
      <c r="N139" s="287" t="s">
        <v>4984</v>
      </c>
      <c r="O139" s="287" t="s">
        <v>5018</v>
      </c>
      <c r="P139" s="287"/>
      <c r="AH139" s="281">
        <v>1</v>
      </c>
      <c r="AO139" s="281" t="s">
        <v>5017</v>
      </c>
      <c r="AP139" s="281" t="str">
        <f t="shared" si="9"/>
        <v>Halfling Tongue</v>
      </c>
      <c r="AQ139" s="281" t="e">
        <f t="shared" si="10"/>
        <v>#VALUE!</v>
      </c>
      <c r="AR139" s="281" t="e">
        <f t="shared" si="11"/>
        <v>#VALUE!</v>
      </c>
    </row>
    <row r="140" spans="1:44" ht="16.5">
      <c r="A140" s="292" t="s">
        <v>5016</v>
      </c>
      <c r="B140" s="290"/>
      <c r="C140" s="290" t="s">
        <v>4973</v>
      </c>
      <c r="D140" s="290"/>
      <c r="E140" s="289" t="s">
        <v>5015</v>
      </c>
      <c r="F140" s="289"/>
      <c r="G140" s="289"/>
      <c r="H140" s="289"/>
      <c r="I140" s="295" t="s">
        <v>5014</v>
      </c>
      <c r="J140" s="295"/>
      <c r="K140" s="295"/>
      <c r="L140" s="289"/>
      <c r="M140" s="289"/>
      <c r="N140" s="287"/>
      <c r="O140" s="287" t="s">
        <v>5013</v>
      </c>
      <c r="P140" s="287"/>
      <c r="AH140" s="281">
        <v>1</v>
      </c>
      <c r="AO140" s="281" t="s">
        <v>5012</v>
      </c>
      <c r="AP140" s="281" t="str">
        <f t="shared" si="9"/>
        <v>Hinish</v>
      </c>
      <c r="AQ140" s="281" t="e">
        <f t="shared" si="10"/>
        <v>#VALUE!</v>
      </c>
      <c r="AR140" s="281" t="e">
        <f t="shared" si="11"/>
        <v>#VALUE!</v>
      </c>
    </row>
    <row r="141" spans="1:44" ht="16.5">
      <c r="A141" s="292" t="s">
        <v>5011</v>
      </c>
      <c r="B141" s="290"/>
      <c r="C141" s="290"/>
      <c r="D141" s="290"/>
      <c r="E141" s="289" t="s">
        <v>5010</v>
      </c>
      <c r="F141" s="289"/>
      <c r="G141" s="289"/>
      <c r="H141" s="289"/>
      <c r="I141" s="289"/>
      <c r="J141" s="289"/>
      <c r="K141" s="289"/>
      <c r="L141" s="289"/>
      <c r="M141" s="289"/>
      <c r="N141" s="287"/>
      <c r="O141" s="287" t="s">
        <v>5009</v>
      </c>
      <c r="P141" s="287"/>
      <c r="AH141" s="281">
        <v>1</v>
      </c>
      <c r="AP141" s="281" t="e">
        <f t="shared" si="9"/>
        <v>#VALUE!</v>
      </c>
      <c r="AQ141" s="281" t="e">
        <f t="shared" si="10"/>
        <v>#VALUE!</v>
      </c>
      <c r="AR141" s="281" t="e">
        <f t="shared" si="11"/>
        <v>#VALUE!</v>
      </c>
    </row>
    <row r="142" spans="1:44" ht="16.5" customHeight="1">
      <c r="A142" s="292" t="s">
        <v>5008</v>
      </c>
      <c r="B142" s="290"/>
      <c r="C142" s="290"/>
      <c r="D142" s="290"/>
      <c r="E142" s="289" t="s">
        <v>5007</v>
      </c>
      <c r="F142" s="289"/>
      <c r="G142" s="289"/>
      <c r="H142" s="289"/>
      <c r="I142" s="289" t="s">
        <v>4961</v>
      </c>
      <c r="J142" s="289"/>
      <c r="K142" s="289" t="s">
        <v>5006</v>
      </c>
      <c r="L142" s="294" t="s">
        <v>5005</v>
      </c>
      <c r="M142" s="289" t="s">
        <v>4985</v>
      </c>
      <c r="N142" s="287" t="s">
        <v>4984</v>
      </c>
      <c r="O142" s="287" t="s">
        <v>5004</v>
      </c>
      <c r="P142" s="287"/>
      <c r="AH142" s="281">
        <v>1</v>
      </c>
    </row>
    <row r="143" spans="1:44" ht="16.5">
      <c r="A143" s="292" t="s">
        <v>5003</v>
      </c>
      <c r="B143" s="290"/>
      <c r="C143" s="290" t="s">
        <v>5002</v>
      </c>
      <c r="D143" s="290" t="s">
        <v>5001</v>
      </c>
      <c r="E143" s="289" t="s">
        <v>5000</v>
      </c>
      <c r="F143" s="289"/>
      <c r="G143" s="289"/>
      <c r="H143" s="289"/>
      <c r="I143" s="289"/>
      <c r="J143" s="289"/>
      <c r="K143" s="289"/>
      <c r="L143" s="289"/>
      <c r="M143" s="289"/>
      <c r="N143" s="287"/>
      <c r="O143" s="287" t="s">
        <v>4999</v>
      </c>
      <c r="P143" s="287"/>
      <c r="AH143" s="281">
        <v>1</v>
      </c>
      <c r="AO143" s="281" t="s">
        <v>4998</v>
      </c>
      <c r="AP143" s="281" t="e">
        <f t="shared" ref="AP143:AP156" si="12">LEFT(AO143,FIND(":",AO143)-1)</f>
        <v>#VALUE!</v>
      </c>
      <c r="AQ143" s="281" t="e">
        <f t="shared" ref="AQ143:AQ156" si="13">LEFT(RIGHT(AO143,LEN(AO143)-FIND(":",AO143)-1),FIND(".",RIGHT(AO143,LEN(AO143)-FIND(":",AO143)-1))-1)</f>
        <v>#VALUE!</v>
      </c>
      <c r="AR143" s="281" t="e">
        <f t="shared" ref="AR143:AR156" si="14">RIGHT(RIGHT(AO143,LEN(AO143)-FIND(":",AO143)-1),LEN(RIGHT(AO143,LEN(AO143)-FIND(":",AO143)-1))-FIND(".",RIGHT(AO143,LEN(AO143)-FIND(":",AO143)-1),1))</f>
        <v>#VALUE!</v>
      </c>
    </row>
    <row r="144" spans="1:44" ht="16.5">
      <c r="A144" s="292" t="s">
        <v>4997</v>
      </c>
      <c r="B144" s="290"/>
      <c r="C144" s="290"/>
      <c r="D144" s="290"/>
      <c r="E144" s="289" t="s">
        <v>4996</v>
      </c>
      <c r="F144" s="289"/>
      <c r="G144" s="289"/>
      <c r="H144" s="289"/>
      <c r="I144" s="289" t="s">
        <v>4995</v>
      </c>
      <c r="J144" s="289"/>
      <c r="K144" s="289"/>
      <c r="L144" s="289"/>
      <c r="M144" s="289" t="s">
        <v>4994</v>
      </c>
      <c r="N144" s="287" t="s">
        <v>4993</v>
      </c>
      <c r="O144" s="287" t="s">
        <v>4992</v>
      </c>
      <c r="P144" s="287" t="s">
        <v>4991</v>
      </c>
      <c r="AH144" s="281">
        <v>1</v>
      </c>
      <c r="AO144" s="281" t="s">
        <v>4990</v>
      </c>
      <c r="AP144" s="281" t="str">
        <f t="shared" si="12"/>
        <v>Aragrakh</v>
      </c>
      <c r="AQ144" s="281" t="str">
        <f t="shared" si="13"/>
        <v>Dragons</v>
      </c>
      <c r="AR144" s="281" t="str">
        <f t="shared" si="14"/>
        <v xml:space="preserve"> An ancient language, also known as "Old High Wyrmish", used as a formal ritual language by dragons. Woe to those who are not dragons that are overheard using it by wyrmkind. Written in Draconic.</v>
      </c>
    </row>
    <row r="145" spans="1:44" ht="15" customHeight="1">
      <c r="A145" s="292" t="s">
        <v>4989</v>
      </c>
      <c r="B145" s="293"/>
      <c r="C145" s="290" t="s">
        <v>4989</v>
      </c>
      <c r="D145" s="290" t="s">
        <v>4988</v>
      </c>
      <c r="E145" s="289" t="s">
        <v>4986</v>
      </c>
      <c r="F145" s="289"/>
      <c r="G145" s="289"/>
      <c r="H145" s="289"/>
      <c r="I145" s="289" t="s">
        <v>4987</v>
      </c>
      <c r="J145" s="289"/>
      <c r="K145" s="289" t="s">
        <v>4986</v>
      </c>
      <c r="L145" s="289"/>
      <c r="M145" s="289" t="s">
        <v>4985</v>
      </c>
      <c r="N145" s="287" t="s">
        <v>4984</v>
      </c>
      <c r="O145" s="287" t="s">
        <v>4983</v>
      </c>
      <c r="P145" s="287"/>
      <c r="AH145" s="281">
        <v>1</v>
      </c>
      <c r="AO145" s="281" t="s">
        <v>4982</v>
      </c>
      <c r="AP145" s="281" t="str">
        <f t="shared" si="12"/>
        <v>Auld Wyrmish</v>
      </c>
      <c r="AQ145" s="281" t="str">
        <f t="shared" si="13"/>
        <v>Dragons</v>
      </c>
      <c r="AR145" s="281" t="str">
        <f t="shared" si="14"/>
        <v xml:space="preserve"> Something of a common tongue among the different breeds of dragon, who each have their own tongues. Also sometimes called "Draconic," it is also spoken by many kobolds and wyverns. Written in Draconic.</v>
      </c>
    </row>
    <row r="146" spans="1:44" ht="16.5">
      <c r="A146" s="292" t="s">
        <v>4981</v>
      </c>
      <c r="B146" s="290"/>
      <c r="C146" s="290"/>
      <c r="D146" s="290" t="s">
        <v>4980</v>
      </c>
      <c r="E146" s="289"/>
      <c r="F146" s="289"/>
      <c r="G146" s="289"/>
      <c r="H146" s="289"/>
      <c r="I146" s="289"/>
      <c r="J146" s="289"/>
      <c r="K146" s="289" t="s">
        <v>4979</v>
      </c>
      <c r="L146" s="289"/>
      <c r="M146" s="289"/>
      <c r="N146" s="287"/>
      <c r="O146" s="287"/>
      <c r="P146" s="287"/>
      <c r="AH146" s="281">
        <v>1</v>
      </c>
      <c r="AO146" s="281" t="s">
        <v>4978</v>
      </c>
      <c r="AP146" s="281" t="str">
        <f t="shared" si="12"/>
        <v>Authlan</v>
      </c>
      <c r="AQ146" s="281" t="str">
        <f t="shared" si="13"/>
        <v>Wild Dwarves</v>
      </c>
      <c r="AR146" s="281" t="str">
        <f t="shared" si="14"/>
        <v xml:space="preserve"> An ancient and simplified version of Riftspeak, with noticable Authalan and Chultan influences. Written in Dethek, although it is rare to find a literate wild dwarf.</v>
      </c>
    </row>
    <row r="147" spans="1:44" ht="16.5">
      <c r="A147" s="292" t="s">
        <v>4977</v>
      </c>
      <c r="B147" s="290"/>
      <c r="C147" s="290"/>
      <c r="D147" s="290"/>
      <c r="E147" s="289"/>
      <c r="F147" s="289"/>
      <c r="G147" s="289"/>
      <c r="H147" s="289"/>
      <c r="I147" s="289"/>
      <c r="J147" s="289"/>
      <c r="K147" s="289" t="s">
        <v>4976</v>
      </c>
      <c r="L147" s="289"/>
      <c r="M147" s="289"/>
      <c r="N147" s="287"/>
      <c r="O147" s="287"/>
      <c r="P147" s="287"/>
      <c r="AH147" s="281">
        <v>1</v>
      </c>
      <c r="AO147" s="281" t="s">
        <v>4975</v>
      </c>
      <c r="AP147" s="281" t="str">
        <f t="shared" si="12"/>
        <v>Daraktan</v>
      </c>
      <c r="AQ147" s="281" t="str">
        <f t="shared" si="13"/>
        <v>Orcs</v>
      </c>
      <c r="AR147" s="281" t="str">
        <f t="shared" si="14"/>
        <v xml:space="preserve"> A common language spoken by most orcs, although not many of them are literate. It evolved from the now-dead Hulgorkyn language. Written in Dethek.</v>
      </c>
    </row>
    <row r="148" spans="1:44" ht="16.5">
      <c r="A148" s="292" t="s">
        <v>4974</v>
      </c>
      <c r="B148" s="290"/>
      <c r="C148" s="290" t="s">
        <v>4973</v>
      </c>
      <c r="D148" s="290"/>
      <c r="E148" s="289"/>
      <c r="F148" s="289" t="s">
        <v>4972</v>
      </c>
      <c r="G148" s="289" t="s">
        <v>4971</v>
      </c>
      <c r="H148" s="289"/>
      <c r="I148" s="289"/>
      <c r="J148" s="289" t="s">
        <v>4970</v>
      </c>
      <c r="K148" s="289"/>
      <c r="L148" s="289"/>
      <c r="M148" s="289"/>
      <c r="N148" s="287"/>
      <c r="O148" s="288" t="s">
        <v>4969</v>
      </c>
      <c r="P148" s="287"/>
      <c r="AH148" s="281">
        <v>1</v>
      </c>
      <c r="AI148"/>
      <c r="AJ148"/>
      <c r="AK148"/>
      <c r="AO148" s="281" t="s">
        <v>4968</v>
      </c>
      <c r="AP148" s="281" t="str">
        <f t="shared" si="12"/>
        <v>Deep Drow</v>
      </c>
      <c r="AQ148" s="281" t="str">
        <f t="shared" si="13"/>
        <v>Drow Elves</v>
      </c>
      <c r="AR148" s="281" t="str">
        <f t="shared" si="14"/>
        <v xml:space="preserve"> Also called Low Drow or Drowic, this is the common language of the drow. Each community has its own dialect, but can reasonably undertand one another. Written in Espruar.</v>
      </c>
    </row>
    <row r="149" spans="1:44" ht="16.5">
      <c r="A149" s="292" t="s">
        <v>4967</v>
      </c>
      <c r="B149" s="291"/>
      <c r="C149" s="291"/>
      <c r="D149" s="291"/>
      <c r="E149" s="289"/>
      <c r="F149" s="289"/>
      <c r="G149" s="289"/>
      <c r="H149" s="289"/>
      <c r="I149" s="289"/>
      <c r="J149" s="289"/>
      <c r="K149" s="289"/>
      <c r="L149" s="289"/>
      <c r="M149" s="289"/>
      <c r="N149" s="287"/>
      <c r="O149" s="288" t="s">
        <v>4966</v>
      </c>
      <c r="P149" s="287"/>
      <c r="AH149" s="281">
        <v>1</v>
      </c>
      <c r="AI149"/>
      <c r="AJ149"/>
      <c r="AK149"/>
      <c r="AO149" s="281" t="s">
        <v>4965</v>
      </c>
      <c r="AP149" s="281" t="str">
        <f t="shared" si="12"/>
        <v>Drow Sign Language</v>
      </c>
      <c r="AQ149" s="281" t="str">
        <f t="shared" si="13"/>
        <v>Drow Elves</v>
      </c>
      <c r="AR149" s="281" t="str">
        <f t="shared" si="14"/>
        <v xml:space="preserve"> A hand-code capable of impressive complexity, used by drow on patrol in the Underdark, or when silence is otherwise needful or useful.</v>
      </c>
    </row>
    <row r="150" spans="1:44" ht="16.5">
      <c r="A150" s="290" t="s">
        <v>4964</v>
      </c>
      <c r="B150" s="290"/>
      <c r="C150" s="290" t="s">
        <v>4963</v>
      </c>
      <c r="D150" s="290"/>
      <c r="E150" s="289" t="s">
        <v>4962</v>
      </c>
      <c r="F150" s="289"/>
      <c r="G150" s="289"/>
      <c r="H150" s="289"/>
      <c r="I150" s="289" t="s">
        <v>4961</v>
      </c>
      <c r="J150" s="289" t="s">
        <v>4960</v>
      </c>
      <c r="K150" s="289"/>
      <c r="L150" s="289" t="s">
        <v>4959</v>
      </c>
      <c r="M150" s="289" t="s">
        <v>4958</v>
      </c>
      <c r="N150" s="287" t="s">
        <v>4957</v>
      </c>
      <c r="O150" s="288" t="s">
        <v>4956</v>
      </c>
      <c r="P150" s="287"/>
      <c r="AH150" s="281">
        <v>1</v>
      </c>
      <c r="AI150"/>
      <c r="AJ150"/>
      <c r="AK150"/>
      <c r="AO150" s="281" t="s">
        <v>4955</v>
      </c>
      <c r="AP150" s="281" t="str">
        <f t="shared" si="12"/>
        <v>Duergan</v>
      </c>
      <c r="AQ150" s="281" t="str">
        <f t="shared" si="13"/>
        <v>Duergar</v>
      </c>
      <c r="AR150" s="281" t="str">
        <f t="shared" si="14"/>
        <v xml:space="preserve"> Originally descended from Shanatan, this language has been deeply affected by the duergars' time in the Underdark. Written in Dethek.</v>
      </c>
    </row>
    <row r="151" spans="1:44" ht="16.5">
      <c r="AH151" s="281">
        <v>1</v>
      </c>
      <c r="AI151"/>
      <c r="AJ151"/>
      <c r="AK151"/>
      <c r="AO151" s="281" t="s">
        <v>4954</v>
      </c>
      <c r="AP151" s="281" t="str">
        <f t="shared" si="12"/>
        <v>Galenan</v>
      </c>
      <c r="AQ151" s="281" t="str">
        <f t="shared" si="13"/>
        <v>Shield Dwarves</v>
      </c>
      <c r="AR151" s="281" t="str">
        <f t="shared" si="14"/>
        <v xml:space="preserve"> The language of the eastern shield dwarves is spoken more frequently by its people, but it is also less pure, having been heavily influenced by Damaran. Written in Dethek.</v>
      </c>
    </row>
    <row r="152" spans="1:44" ht="16.5">
      <c r="AH152" s="281">
        <v>1</v>
      </c>
      <c r="AI152"/>
      <c r="AJ152"/>
      <c r="AK152"/>
      <c r="AO152" s="281" t="s">
        <v>4953</v>
      </c>
      <c r="AP152" s="281" t="str">
        <f t="shared" si="12"/>
        <v>Ghukliak</v>
      </c>
      <c r="AQ152" s="281" t="str">
        <f t="shared" si="13"/>
        <v>Goblins, Hobgoblins, Bugbears</v>
      </c>
      <c r="AR152" s="281" t="str">
        <f t="shared" si="14"/>
        <v xml:space="preserve"> A rough and gutteral language well suited to discussing concepts of violence. Written in Dethek.</v>
      </c>
    </row>
    <row r="153" spans="1:44" ht="16.5">
      <c r="AH153" s="281">
        <v>1</v>
      </c>
      <c r="AI153"/>
      <c r="AJ153"/>
      <c r="AK153"/>
      <c r="AO153" s="281" t="s">
        <v>4952</v>
      </c>
      <c r="AP153" s="281" t="str">
        <f t="shared" si="12"/>
        <v>Gnim</v>
      </c>
      <c r="AQ153" s="281" t="str">
        <f t="shared" si="13"/>
        <v>Gnomes</v>
      </c>
      <c r="AR153" s="281" t="str">
        <f t="shared" si="14"/>
        <v xml:space="preserve"> A staggeringly complex language, filled with all manner of words to discuss nuances of distinction. It is a language excellent for artistic, academic and engineering pursuits; indeed, many sages across the realms consider it to be a "scholar's language". Written in Dethek.</v>
      </c>
    </row>
    <row r="154" spans="1:44" ht="16.5">
      <c r="AH154" s="281">
        <v>1</v>
      </c>
      <c r="AI154"/>
      <c r="AJ154"/>
      <c r="AK154"/>
      <c r="AO154" s="281" t="s">
        <v>4951</v>
      </c>
      <c r="AP154" s="281" t="str">
        <f t="shared" si="12"/>
        <v>High Drow</v>
      </c>
      <c r="AQ154" s="281" t="str">
        <f t="shared" si="13"/>
        <v>Drow Elves</v>
      </c>
      <c r="AR154" s="281" t="str">
        <f t="shared" si="14"/>
        <v xml:space="preserve"> A complex language with its own runic alphabet, it is primarily used by priestesses in ritual context and nobles when they wish to communicate above the heads of the rabble. Written in High Drow.</v>
      </c>
    </row>
    <row r="155" spans="1:44" ht="16.5">
      <c r="A155" s="281" t="s">
        <v>5427</v>
      </c>
      <c r="B155" s="281" t="s">
        <v>80</v>
      </c>
      <c r="C155" s="281" t="s">
        <v>80</v>
      </c>
      <c r="AH155" s="281">
        <v>1</v>
      </c>
      <c r="AI155"/>
      <c r="AJ155"/>
      <c r="AK155"/>
      <c r="AO155" s="281" t="s">
        <v>4950</v>
      </c>
      <c r="AP155" s="281" t="str">
        <f t="shared" si="12"/>
        <v>Jannti</v>
      </c>
      <c r="AQ155" s="281" t="str">
        <f t="shared" si="13"/>
        <v>Geniekind</v>
      </c>
      <c r="AR155" s="281" t="str">
        <f t="shared" si="14"/>
        <v xml:space="preserve"> The language of the janns serves as a sort of Common language for geniekind, who are notoriously suspicious about those seeking to learn their individual languages. Jannti can be written in Thorass or Draconic.</v>
      </c>
    </row>
    <row r="156" spans="1:44" ht="16.5">
      <c r="A156" s="281" t="s">
        <v>8665</v>
      </c>
      <c r="B156" s="281" t="s">
        <v>80</v>
      </c>
      <c r="C156" s="281" t="s">
        <v>80</v>
      </c>
      <c r="AH156" s="281">
        <v>1</v>
      </c>
      <c r="AI156"/>
      <c r="AJ156"/>
      <c r="AK156"/>
      <c r="AO156" s="281" t="s">
        <v>4949</v>
      </c>
      <c r="AP156" s="281" t="str">
        <f t="shared" si="12"/>
        <v>Jotun</v>
      </c>
      <c r="AQ156" s="281" t="str">
        <f t="shared" si="13"/>
        <v>Giants</v>
      </c>
      <c r="AR156" s="281" t="str">
        <f t="shared" si="14"/>
        <v xml:space="preserve"> A common tongue among giants, and possibly one of the oldest extant languages still in use. It shares roots with Thorass, and is written with Thorass. There are also individual languages based off of Jotun, in use by various giantish subraces (all of which are written in Thorass):</v>
      </c>
    </row>
    <row r="157" spans="1:44" ht="16.5">
      <c r="A157" s="281" t="s">
        <v>8666</v>
      </c>
      <c r="B157" s="281" t="s">
        <v>80</v>
      </c>
      <c r="C157" s="281" t="s">
        <v>80</v>
      </c>
      <c r="AH157" s="281">
        <v>1</v>
      </c>
      <c r="AI157"/>
      <c r="AJ157"/>
      <c r="AK157"/>
      <c r="AN157" s="281" t="s">
        <v>4948</v>
      </c>
      <c r="AO157" s="281" t="str">
        <f t="shared" ref="AO157:AO170" si="15">LEFT(AN157,FIND(":",AN157)-1)</f>
        <v>Jotunalder</v>
      </c>
      <c r="AP157" s="281" t="str">
        <f t="shared" ref="AP157:AP170" si="16">LEFT(RIGHT(AN157,LEN(AN157)-FIND(":",AN157)-1),FIND(".",RIGHT(AN157,LEN(AN157)-FIND(":",AN157)-1))-1)</f>
        <v>Giants</v>
      </c>
      <c r="AQ157" s="281" t="str">
        <f t="shared" ref="AQ157:AQ170" si="17">RIGHT(RIGHT(AN157,LEN(AN157)-FIND(":",AN157)-1),LEN(RIGHT(AN157,LEN(AN157)-FIND(":",AN157)-1))-FIND(".",RIGHT(AN157,LEN(AN157)-FIND(":",AN157)-1),1))</f>
        <v xml:space="preserve"> A ritualized language that is highly formalized and stilted. Those who speak Jotun can understand it well enough.</v>
      </c>
    </row>
    <row r="158" spans="1:44" ht="16.5">
      <c r="A158" s="281" t="s">
        <v>5352</v>
      </c>
      <c r="B158" s="281" t="s">
        <v>80</v>
      </c>
      <c r="C158" s="281" t="s">
        <v>80</v>
      </c>
      <c r="AH158" s="281">
        <v>1</v>
      </c>
      <c r="AI158"/>
      <c r="AJ158"/>
      <c r="AK158"/>
      <c r="AN158" s="281" t="s">
        <v>4947</v>
      </c>
      <c r="AO158" s="281" t="str">
        <f t="shared" si="15"/>
        <v>Jogishk</v>
      </c>
      <c r="AP158" s="281" t="str">
        <f t="shared" si="16"/>
        <v>Ogres</v>
      </c>
      <c r="AQ158" s="281" t="str">
        <f t="shared" si="17"/>
        <v xml:space="preserve"> A vulgar patois of Jotun and Common.</v>
      </c>
    </row>
    <row r="159" spans="1:44" ht="16.5">
      <c r="A159" s="281" t="s">
        <v>8667</v>
      </c>
      <c r="B159" s="281" t="s">
        <v>80</v>
      </c>
      <c r="C159" s="281" t="s">
        <v>80</v>
      </c>
      <c r="AH159" s="281">
        <v>1</v>
      </c>
      <c r="AI159"/>
      <c r="AJ159"/>
      <c r="AK159"/>
      <c r="AN159" s="281" t="s">
        <v>4946</v>
      </c>
      <c r="AO159" s="281" t="str">
        <f t="shared" si="15"/>
        <v>Jotunhaug</v>
      </c>
      <c r="AP159" s="281" t="str">
        <f t="shared" si="16"/>
        <v>Hill and Mountain Giants</v>
      </c>
      <c r="AQ159" s="281" t="str">
        <f t="shared" si="17"/>
        <v xml:space="preserve"> A rough, gutteral language which seems to be a corruption of Jotunise.</v>
      </c>
    </row>
    <row r="160" spans="1:44" ht="16.5">
      <c r="A160" s="281" t="s">
        <v>8669</v>
      </c>
      <c r="B160" s="281" t="s">
        <v>8670</v>
      </c>
      <c r="C160" s="281" t="s">
        <v>80</v>
      </c>
      <c r="AH160" s="281">
        <v>1</v>
      </c>
      <c r="AI160"/>
      <c r="AJ160"/>
      <c r="AK160"/>
      <c r="AN160" s="281" t="s">
        <v>4945</v>
      </c>
      <c r="AO160" s="281" t="str">
        <f t="shared" si="15"/>
        <v>Jotunild</v>
      </c>
      <c r="AP160" s="281" t="str">
        <f t="shared" si="16"/>
        <v>Fire Giants</v>
      </c>
      <c r="AQ160" s="281" t="str">
        <f t="shared" si="17"/>
        <v/>
      </c>
    </row>
    <row r="161" spans="1:43">
      <c r="A161" s="281" t="s">
        <v>6316</v>
      </c>
      <c r="B161" s="281" t="s">
        <v>80</v>
      </c>
      <c r="C161" s="281" t="s">
        <v>80</v>
      </c>
      <c r="AN161" s="281" t="s">
        <v>4944</v>
      </c>
      <c r="AO161" s="281" t="str">
        <f t="shared" si="15"/>
        <v>Jotunise</v>
      </c>
      <c r="AP161" s="281" t="str">
        <f t="shared" si="16"/>
        <v>Frost Giants</v>
      </c>
      <c r="AQ161" s="281" t="str">
        <f t="shared" si="17"/>
        <v xml:space="preserve"> The predecessor language to Jotunhaug.</v>
      </c>
    </row>
    <row r="162" spans="1:43">
      <c r="A162" s="281" t="s">
        <v>8672</v>
      </c>
      <c r="B162" s="281" t="s">
        <v>80</v>
      </c>
      <c r="C162" s="281" t="s">
        <v>80</v>
      </c>
      <c r="AN162" s="281" t="s">
        <v>4943</v>
      </c>
      <c r="AO162" s="281" t="str">
        <f t="shared" si="15"/>
        <v>Jostunskye</v>
      </c>
      <c r="AP162" s="281" t="str">
        <f t="shared" si="16"/>
        <v>Cloud and Fog Giants</v>
      </c>
      <c r="AQ162" s="281" t="str">
        <f t="shared" si="17"/>
        <v/>
      </c>
    </row>
    <row r="163" spans="1:43">
      <c r="A163" s="281" t="s">
        <v>8673</v>
      </c>
      <c r="B163" s="281" t="s">
        <v>80</v>
      </c>
      <c r="C163" s="281" t="s">
        <v>80</v>
      </c>
      <c r="AN163" s="281" t="s">
        <v>4942</v>
      </c>
      <c r="AO163" s="281" t="str">
        <f t="shared" si="15"/>
        <v>Jostunstein</v>
      </c>
      <c r="AP163" s="281" t="str">
        <f t="shared" si="16"/>
        <v>Stone Giants</v>
      </c>
      <c r="AQ163" s="281" t="str">
        <f t="shared" si="17"/>
        <v/>
      </c>
    </row>
    <row r="164" spans="1:43">
      <c r="A164" s="281" t="s">
        <v>5269</v>
      </c>
      <c r="B164" s="281" t="s">
        <v>80</v>
      </c>
      <c r="C164" s="281" t="s">
        <v>80</v>
      </c>
      <c r="AN164" s="281" t="s">
        <v>4941</v>
      </c>
      <c r="AO164" s="281" t="str">
        <f t="shared" si="15"/>
        <v>Jotunuvar</v>
      </c>
      <c r="AP164" s="281" t="str">
        <f t="shared" si="16"/>
        <v>Storm Giants</v>
      </c>
      <c r="AQ164" s="281" t="str">
        <f t="shared" si="17"/>
        <v/>
      </c>
    </row>
    <row r="165" spans="1:43">
      <c r="A165" s="281" t="s">
        <v>5255</v>
      </c>
      <c r="B165" s="281" t="s">
        <v>80</v>
      </c>
      <c r="C165" s="281" t="s">
        <v>80</v>
      </c>
      <c r="AN165" s="281" t="s">
        <v>4940</v>
      </c>
      <c r="AO165" s="281" t="str">
        <f t="shared" si="15"/>
        <v>Kurit</v>
      </c>
      <c r="AP165" s="281" t="str">
        <f t="shared" si="16"/>
        <v>Arctic Dwarves</v>
      </c>
      <c r="AQ165" s="281" t="str">
        <f t="shared" si="17"/>
        <v xml:space="preserve"> A dwarven dialect considered much polluted by other dwarves, given the degree it has been influenced by the human Uluik language. Written in Dethek.</v>
      </c>
    </row>
    <row r="166" spans="1:43">
      <c r="A166" s="281" t="s">
        <v>5254</v>
      </c>
      <c r="B166" s="281" t="s">
        <v>80</v>
      </c>
      <c r="C166" s="281" t="s">
        <v>80</v>
      </c>
      <c r="AN166" s="281" t="s">
        <v>4939</v>
      </c>
      <c r="AO166" s="281" t="str">
        <f t="shared" si="15"/>
        <v>Luiric</v>
      </c>
      <c r="AP166" s="281" t="str">
        <f t="shared" si="16"/>
        <v>Halflings of Luiren</v>
      </c>
      <c r="AQ166" s="281" t="str">
        <f t="shared" si="17"/>
        <v xml:space="preserve"> Considered the racial language of halflings, it is almost unheard of outside of Luiren, even by halflings themselves. Written in Espruar.</v>
      </c>
    </row>
    <row r="167" spans="1:43">
      <c r="A167" s="281" t="s">
        <v>8677</v>
      </c>
      <c r="B167" s="281" t="s">
        <v>80</v>
      </c>
      <c r="C167" s="281" t="s">
        <v>80</v>
      </c>
      <c r="AN167" s="281" t="s">
        <v>4938</v>
      </c>
      <c r="AO167" s="281" t="str">
        <f t="shared" si="15"/>
        <v>Riftspeak</v>
      </c>
      <c r="AP167" s="281" t="str">
        <f t="shared" si="16"/>
        <v>Gold Dwarves</v>
      </c>
      <c r="AQ167" s="281" t="str">
        <f t="shared" si="17"/>
        <v xml:space="preserve"> A truly ancient dialect favored by the dwarves of the Great Rift, who care for and nurture the speaking of this language as carefully as they care for their gold. Written in Dethek.</v>
      </c>
    </row>
    <row r="168" spans="1:43">
      <c r="A168" s="281" t="s">
        <v>8678</v>
      </c>
      <c r="B168" s="281" t="s">
        <v>80</v>
      </c>
      <c r="C168" s="281" t="s">
        <v>80</v>
      </c>
      <c r="AN168" s="281" t="s">
        <v>4937</v>
      </c>
      <c r="AO168" s="281" t="str">
        <f t="shared" si="15"/>
        <v>Shanatan</v>
      </c>
      <c r="AP168" s="281" t="str">
        <f t="shared" si="16"/>
        <v>Shield Dwarves</v>
      </c>
      <c r="AQ168" s="281" t="str">
        <f t="shared" si="17"/>
        <v xml:space="preserve"> The language of the western shield dwarves. Sadly, with the near-shattering of dwarven society among the shield dwarves, not many even know the language any more, and only a rare few elders who truly value such things can actually converse in it. Urdunnir dwarves speak on older version of the language. Written in Dethek.</v>
      </c>
    </row>
    <row r="169" spans="1:43">
      <c r="A169" s="281" t="s">
        <v>5228</v>
      </c>
      <c r="B169" s="281" t="s">
        <v>80</v>
      </c>
      <c r="C169" s="281" t="s">
        <v>80</v>
      </c>
      <c r="AN169" s="281" t="s">
        <v>4936</v>
      </c>
      <c r="AO169" s="281" t="str">
        <f t="shared" si="15"/>
        <v>Sylvan</v>
      </c>
      <c r="AP169" s="281" t="str">
        <f t="shared" si="16"/>
        <v>Fey</v>
      </c>
      <c r="AQ169" s="281" t="str">
        <f t="shared" si="17"/>
        <v xml:space="preserve"> A subtle language spoken by fey and many other sylvan creatures with close ties to such. Written in Espruar.</v>
      </c>
    </row>
    <row r="170" spans="1:43">
      <c r="A170" s="281" t="s">
        <v>8679</v>
      </c>
      <c r="B170" s="281" t="s">
        <v>80</v>
      </c>
      <c r="C170" s="281" t="s">
        <v>80</v>
      </c>
      <c r="AN170" s="281" t="s">
        <v>4935</v>
      </c>
      <c r="AO170" s="281" t="str">
        <f t="shared" si="15"/>
        <v>Yipyak</v>
      </c>
      <c r="AP170" s="281" t="str">
        <f t="shared" si="16"/>
        <v>Kobolds</v>
      </c>
      <c r="AQ170" s="281" t="str">
        <f t="shared" si="17"/>
        <v xml:space="preserve"> A debased form of Auld Wyrmish that serves as a common tongue for kobolds. Written inDraconic.</v>
      </c>
    </row>
    <row r="171" spans="1:43">
      <c r="A171" s="281" t="s">
        <v>5191</v>
      </c>
      <c r="B171" s="281" t="s">
        <v>80</v>
      </c>
      <c r="C171" s="281" t="s">
        <v>80</v>
      </c>
    </row>
    <row r="172" spans="1:43">
      <c r="A172" s="281" t="s">
        <v>5178</v>
      </c>
      <c r="B172" s="281" t="s">
        <v>80</v>
      </c>
      <c r="C172" s="281" t="s">
        <v>80</v>
      </c>
    </row>
    <row r="173" spans="1:43">
      <c r="A173" s="281" t="s">
        <v>8681</v>
      </c>
      <c r="B173" s="281" t="s">
        <v>80</v>
      </c>
      <c r="C173" s="281" t="s">
        <v>80</v>
      </c>
    </row>
    <row r="174" spans="1:43">
      <c r="A174" s="281" t="s">
        <v>5154</v>
      </c>
      <c r="B174" s="281" t="s">
        <v>80</v>
      </c>
      <c r="C174" s="281" t="s">
        <v>80</v>
      </c>
    </row>
    <row r="175" spans="1:43">
      <c r="A175" s="281" t="s">
        <v>5114</v>
      </c>
      <c r="B175" s="281" t="s">
        <v>80</v>
      </c>
      <c r="C175" s="281" t="s">
        <v>80</v>
      </c>
    </row>
    <row r="176" spans="1:43">
      <c r="A176" s="281" t="s">
        <v>5084</v>
      </c>
      <c r="B176" s="281" t="s">
        <v>80</v>
      </c>
      <c r="C176" s="281" t="s">
        <v>80</v>
      </c>
    </row>
    <row r="177" spans="1:3">
      <c r="A177" s="281" t="s">
        <v>8685</v>
      </c>
      <c r="B177" s="281" t="s">
        <v>80</v>
      </c>
      <c r="C177" s="281" t="s">
        <v>80</v>
      </c>
    </row>
    <row r="178" spans="1:3">
      <c r="A178" s="281" t="s">
        <v>5051</v>
      </c>
      <c r="B178" s="281" t="s">
        <v>8670</v>
      </c>
      <c r="C178" s="281" t="s">
        <v>80</v>
      </c>
    </row>
    <row r="179" spans="1:3">
      <c r="A179" s="281" t="s">
        <v>5034</v>
      </c>
      <c r="B179" s="281" t="s">
        <v>80</v>
      </c>
      <c r="C179" s="281" t="s">
        <v>80</v>
      </c>
    </row>
    <row r="180" spans="1:3">
      <c r="A180" s="281" t="s">
        <v>8686</v>
      </c>
      <c r="B180" s="281" t="s">
        <v>80</v>
      </c>
      <c r="C180" s="281" t="s">
        <v>80</v>
      </c>
    </row>
    <row r="181" spans="1:3">
      <c r="A181" s="281" t="s">
        <v>5028</v>
      </c>
      <c r="B181" s="281" t="s">
        <v>80</v>
      </c>
      <c r="C181" s="281" t="s">
        <v>80</v>
      </c>
    </row>
    <row r="182" spans="1:3">
      <c r="A182" s="281" t="s">
        <v>8687</v>
      </c>
      <c r="B182" s="281" t="s">
        <v>80</v>
      </c>
      <c r="C182" s="281" t="s">
        <v>80</v>
      </c>
    </row>
    <row r="183" spans="1:3">
      <c r="A183" s="281" t="s">
        <v>8689</v>
      </c>
      <c r="B183" s="281" t="s">
        <v>80</v>
      </c>
      <c r="C183" s="281" t="s">
        <v>80</v>
      </c>
    </row>
    <row r="184" spans="1:3">
      <c r="A184" s="281" t="s">
        <v>8690</v>
      </c>
      <c r="B184" s="281" t="s">
        <v>80</v>
      </c>
      <c r="C184" s="281" t="s">
        <v>80</v>
      </c>
    </row>
    <row r="185" spans="1:3">
      <c r="A185" s="281" t="s">
        <v>8691</v>
      </c>
      <c r="B185" s="281" t="s">
        <v>80</v>
      </c>
      <c r="C185" s="281" t="s">
        <v>80</v>
      </c>
    </row>
    <row r="186" spans="1:3">
      <c r="A186" s="281" t="s">
        <v>8692</v>
      </c>
      <c r="B186" s="281" t="s">
        <v>80</v>
      </c>
      <c r="C186" s="281" t="s">
        <v>80</v>
      </c>
    </row>
    <row r="187" spans="1:3">
      <c r="A187" s="281" t="s">
        <v>8693</v>
      </c>
      <c r="B187" s="281" t="s">
        <v>80</v>
      </c>
      <c r="C187" s="281" t="s">
        <v>80</v>
      </c>
    </row>
    <row r="188" spans="1:3">
      <c r="A188" s="281" t="s">
        <v>5187</v>
      </c>
      <c r="B188" s="281" t="s">
        <v>4991</v>
      </c>
      <c r="C188" s="281" t="s">
        <v>5187</v>
      </c>
    </row>
    <row r="189" spans="1:3">
      <c r="A189" s="281" t="s">
        <v>5187</v>
      </c>
      <c r="B189" s="281" t="s">
        <v>8010</v>
      </c>
      <c r="C189" s="281" t="s">
        <v>5187</v>
      </c>
    </row>
    <row r="190" spans="1:3">
      <c r="A190" s="281" t="s">
        <v>5262</v>
      </c>
      <c r="B190" s="281" t="s">
        <v>8010</v>
      </c>
      <c r="C190" s="281" t="s">
        <v>5335</v>
      </c>
    </row>
    <row r="191" spans="1:3">
      <c r="A191" s="281" t="s">
        <v>5246</v>
      </c>
      <c r="B191" s="281" t="s">
        <v>8010</v>
      </c>
      <c r="C191" s="281" t="s">
        <v>5335</v>
      </c>
    </row>
    <row r="192" spans="1:3">
      <c r="A192" s="281" t="s">
        <v>8683</v>
      </c>
      <c r="B192" s="281" t="s">
        <v>8010</v>
      </c>
      <c r="C192" s="281" t="s">
        <v>5335</v>
      </c>
    </row>
    <row r="193" spans="1:3">
      <c r="A193" s="281" t="s">
        <v>5326</v>
      </c>
      <c r="B193" s="281" t="s">
        <v>80</v>
      </c>
      <c r="C193" s="281" t="s">
        <v>4987</v>
      </c>
    </row>
    <row r="194" spans="1:3">
      <c r="A194" s="281" t="s">
        <v>5101</v>
      </c>
      <c r="B194" s="281" t="s">
        <v>80</v>
      </c>
      <c r="C194" s="281" t="s">
        <v>4987</v>
      </c>
    </row>
    <row r="195" spans="1:3">
      <c r="A195" s="281" t="s">
        <v>4971</v>
      </c>
      <c r="B195" s="281" t="s">
        <v>4991</v>
      </c>
      <c r="C195" s="281" t="s">
        <v>4971</v>
      </c>
    </row>
    <row r="196" spans="1:3">
      <c r="A196" s="281" t="s">
        <v>4971</v>
      </c>
      <c r="B196" s="281" t="s">
        <v>8010</v>
      </c>
      <c r="C196" s="281" t="s">
        <v>4971</v>
      </c>
    </row>
    <row r="197" spans="1:3">
      <c r="A197" s="281" t="s">
        <v>5244</v>
      </c>
      <c r="B197" s="281" t="s">
        <v>80</v>
      </c>
      <c r="C197" s="281" t="s">
        <v>4971</v>
      </c>
    </row>
    <row r="198" spans="1:3">
      <c r="A198" s="281" t="s">
        <v>5125</v>
      </c>
      <c r="B198" s="281" t="s">
        <v>8010</v>
      </c>
      <c r="C198" s="281" t="s">
        <v>5125</v>
      </c>
    </row>
    <row r="199" spans="1:3">
      <c r="A199" s="281" t="s">
        <v>5273</v>
      </c>
      <c r="B199" s="281" t="s">
        <v>8010</v>
      </c>
      <c r="C199" s="281" t="s">
        <v>5125</v>
      </c>
    </row>
    <row r="200" spans="1:3">
      <c r="A200" s="281" t="s">
        <v>5267</v>
      </c>
      <c r="B200" s="281" t="s">
        <v>8010</v>
      </c>
      <c r="C200" s="281" t="s">
        <v>5125</v>
      </c>
    </row>
    <row r="201" spans="1:3">
      <c r="A201" s="281" t="s">
        <v>5262</v>
      </c>
      <c r="B201" s="281" t="s">
        <v>8010</v>
      </c>
      <c r="C201" s="281" t="s">
        <v>5125</v>
      </c>
    </row>
    <row r="202" spans="1:3">
      <c r="A202" s="281" t="s">
        <v>5160</v>
      </c>
      <c r="B202" s="281" t="s">
        <v>8010</v>
      </c>
      <c r="C202" s="281" t="s">
        <v>5125</v>
      </c>
    </row>
    <row r="203" spans="1:3">
      <c r="A203" s="281" t="s">
        <v>5150</v>
      </c>
      <c r="B203" s="281" t="s">
        <v>4991</v>
      </c>
      <c r="C203" s="281" t="s">
        <v>5125</v>
      </c>
    </row>
    <row r="204" spans="1:3">
      <c r="A204" s="281" t="s">
        <v>5075</v>
      </c>
      <c r="B204" s="281" t="s">
        <v>8010</v>
      </c>
      <c r="C204" s="281" t="s">
        <v>5075</v>
      </c>
    </row>
    <row r="205" spans="1:3">
      <c r="A205" s="281" t="s">
        <v>5077</v>
      </c>
      <c r="B205" s="281" t="s">
        <v>4991</v>
      </c>
      <c r="C205" s="281" t="s">
        <v>5075</v>
      </c>
    </row>
    <row r="206" spans="1:3">
      <c r="A206" s="281" t="s">
        <v>4997</v>
      </c>
      <c r="B206" s="281" t="s">
        <v>4991</v>
      </c>
      <c r="C206" s="281" t="s">
        <v>5075</v>
      </c>
    </row>
    <row r="207" spans="1:3">
      <c r="A207" s="281" t="s">
        <v>5322</v>
      </c>
      <c r="B207" s="281" t="s">
        <v>80</v>
      </c>
      <c r="C207" s="281" t="s">
        <v>4995</v>
      </c>
    </row>
    <row r="208" spans="1:3">
      <c r="A208" s="281" t="s">
        <v>5273</v>
      </c>
      <c r="B208" s="281" t="s">
        <v>8010</v>
      </c>
      <c r="C208" s="281" t="s">
        <v>5273</v>
      </c>
    </row>
    <row r="209" spans="1:3">
      <c r="A209" s="281" t="s">
        <v>5424</v>
      </c>
      <c r="B209" s="281" t="s">
        <v>4991</v>
      </c>
      <c r="C209" s="281" t="s">
        <v>5183</v>
      </c>
    </row>
    <row r="210" spans="1:3">
      <c r="A210" s="281" t="s">
        <v>5183</v>
      </c>
      <c r="B210" s="281" t="s">
        <v>4991</v>
      </c>
      <c r="C210" s="281" t="s">
        <v>5183</v>
      </c>
    </row>
    <row r="211" spans="1:3">
      <c r="A211" s="281" t="s">
        <v>8680</v>
      </c>
      <c r="B211" s="281" t="s">
        <v>8010</v>
      </c>
      <c r="C211" s="281" t="s">
        <v>8680</v>
      </c>
    </row>
    <row r="212" spans="1:3">
      <c r="A212" s="281" t="s">
        <v>5273</v>
      </c>
      <c r="B212" s="281" t="s">
        <v>8010</v>
      </c>
      <c r="C212" s="281" t="s">
        <v>8671</v>
      </c>
    </row>
    <row r="213" spans="1:3">
      <c r="A213" s="281" t="s">
        <v>8671</v>
      </c>
      <c r="B213" s="281" t="s">
        <v>8010</v>
      </c>
      <c r="C213" s="281" t="s">
        <v>8671</v>
      </c>
    </row>
    <row r="214" spans="1:3">
      <c r="A214" s="281" t="s">
        <v>5317</v>
      </c>
      <c r="B214" s="281" t="s">
        <v>4991</v>
      </c>
      <c r="C214" s="281" t="s">
        <v>8668</v>
      </c>
    </row>
    <row r="215" spans="1:3">
      <c r="A215" s="281" t="s">
        <v>8685</v>
      </c>
      <c r="B215" s="281" t="s">
        <v>8010</v>
      </c>
      <c r="C215" s="281" t="s">
        <v>8668</v>
      </c>
    </row>
    <row r="216" spans="1:3">
      <c r="A216" s="281" t="s">
        <v>5400</v>
      </c>
      <c r="B216" s="281" t="s">
        <v>80</v>
      </c>
      <c r="C216" s="281" t="s">
        <v>4961</v>
      </c>
    </row>
    <row r="217" spans="1:3">
      <c r="A217" s="281" t="s">
        <v>5347</v>
      </c>
      <c r="B217" s="281" t="s">
        <v>80</v>
      </c>
      <c r="C217" s="281" t="s">
        <v>4961</v>
      </c>
    </row>
    <row r="218" spans="1:3">
      <c r="A218" s="281" t="s">
        <v>5345</v>
      </c>
      <c r="B218" s="281" t="s">
        <v>80</v>
      </c>
      <c r="C218" s="281" t="s">
        <v>4961</v>
      </c>
    </row>
    <row r="219" spans="1:3">
      <c r="A219" s="281" t="s">
        <v>8676</v>
      </c>
      <c r="B219" s="281" t="s">
        <v>80</v>
      </c>
      <c r="C219" s="281" t="s">
        <v>4961</v>
      </c>
    </row>
    <row r="220" spans="1:3">
      <c r="A220" s="281" t="s">
        <v>5234</v>
      </c>
      <c r="B220" s="281" t="s">
        <v>80</v>
      </c>
      <c r="C220" s="281" t="s">
        <v>4961</v>
      </c>
    </row>
    <row r="221" spans="1:3">
      <c r="A221" s="281" t="s">
        <v>5194</v>
      </c>
      <c r="B221" s="281" t="s">
        <v>80</v>
      </c>
      <c r="C221" s="281" t="s">
        <v>4961</v>
      </c>
    </row>
    <row r="222" spans="1:3">
      <c r="A222" s="281" t="s">
        <v>5190</v>
      </c>
      <c r="B222" s="281" t="s">
        <v>80</v>
      </c>
      <c r="C222" s="281" t="s">
        <v>4961</v>
      </c>
    </row>
    <row r="223" spans="1:3">
      <c r="A223" s="281" t="s">
        <v>8682</v>
      </c>
      <c r="B223" s="281" t="s">
        <v>80</v>
      </c>
      <c r="C223" s="281" t="s">
        <v>4961</v>
      </c>
    </row>
    <row r="224" spans="1:3">
      <c r="A224" s="281" t="s">
        <v>8684</v>
      </c>
      <c r="B224" s="281" t="s">
        <v>80</v>
      </c>
      <c r="C224" s="281" t="s">
        <v>4961</v>
      </c>
    </row>
    <row r="225" spans="1:3">
      <c r="A225" s="281" t="s">
        <v>5089</v>
      </c>
      <c r="B225" s="281" t="s">
        <v>80</v>
      </c>
      <c r="C225" s="281" t="s">
        <v>4961</v>
      </c>
    </row>
    <row r="226" spans="1:3">
      <c r="A226" s="281" t="s">
        <v>5054</v>
      </c>
      <c r="B226" s="281" t="s">
        <v>80</v>
      </c>
      <c r="C226" s="281" t="s">
        <v>4961</v>
      </c>
    </row>
    <row r="227" spans="1:3">
      <c r="A227" s="281" t="s">
        <v>5024</v>
      </c>
      <c r="B227" s="281" t="s">
        <v>80</v>
      </c>
      <c r="C227" s="281" t="s">
        <v>4961</v>
      </c>
    </row>
    <row r="228" spans="1:3">
      <c r="A228" s="281" t="s">
        <v>5020</v>
      </c>
      <c r="B228" s="281" t="s">
        <v>80</v>
      </c>
      <c r="C228" s="281" t="s">
        <v>4961</v>
      </c>
    </row>
    <row r="229" spans="1:3">
      <c r="A229" s="281" t="s">
        <v>5008</v>
      </c>
      <c r="B229" s="281" t="s">
        <v>80</v>
      </c>
      <c r="C229" s="281" t="s">
        <v>4961</v>
      </c>
    </row>
    <row r="230" spans="1:3">
      <c r="A230" s="281" t="s">
        <v>4989</v>
      </c>
      <c r="B230" s="281" t="s">
        <v>80</v>
      </c>
      <c r="C230" s="281" t="s">
        <v>4961</v>
      </c>
    </row>
    <row r="231" spans="1:3">
      <c r="A231" s="281" t="s">
        <v>4977</v>
      </c>
      <c r="B231" s="281" t="s">
        <v>80</v>
      </c>
      <c r="C231" s="281" t="s">
        <v>4961</v>
      </c>
    </row>
    <row r="232" spans="1:3">
      <c r="A232" s="281" t="s">
        <v>8674</v>
      </c>
      <c r="B232" s="281" t="s">
        <v>80</v>
      </c>
      <c r="C232" s="281" t="s">
        <v>8675</v>
      </c>
    </row>
    <row r="233" spans="1:3">
      <c r="A233" s="281" t="s">
        <v>8688</v>
      </c>
      <c r="B233" s="281" t="s">
        <v>8010</v>
      </c>
      <c r="C233" s="281" t="s">
        <v>8688</v>
      </c>
    </row>
    <row r="353" spans="12:12">
      <c r="L353" s="281" t="s">
        <v>4934</v>
      </c>
    </row>
    <row r="354" spans="12:12">
      <c r="L354" s="281" t="s">
        <v>4933</v>
      </c>
    </row>
    <row r="355" spans="12:12">
      <c r="L355" s="281" t="s">
        <v>4932</v>
      </c>
    </row>
    <row r="356" spans="12:12">
      <c r="L356" s="281" t="s">
        <v>4931</v>
      </c>
    </row>
    <row r="357" spans="12:12">
      <c r="L357" s="281" t="s">
        <v>4930</v>
      </c>
    </row>
    <row r="358" spans="12:12">
      <c r="L358" s="281" t="s">
        <v>4929</v>
      </c>
    </row>
    <row r="359" spans="12:12">
      <c r="L359" s="281" t="s">
        <v>4928</v>
      </c>
    </row>
    <row r="360" spans="12:12">
      <c r="L360" s="281" t="s">
        <v>4927</v>
      </c>
    </row>
    <row r="361" spans="12:12">
      <c r="L361" s="281" t="s">
        <v>4926</v>
      </c>
    </row>
    <row r="362" spans="12:12">
      <c r="L362" s="281" t="s">
        <v>4925</v>
      </c>
    </row>
    <row r="363" spans="12:12">
      <c r="L363" s="281" t="s">
        <v>4924</v>
      </c>
    </row>
    <row r="364" spans="12:12">
      <c r="L364" s="281" t="s">
        <v>4923</v>
      </c>
    </row>
    <row r="365" spans="12:12">
      <c r="L365" s="281" t="s">
        <v>4922</v>
      </c>
    </row>
    <row r="366" spans="12:12">
      <c r="L366" s="281" t="s">
        <v>4921</v>
      </c>
    </row>
    <row r="367" spans="12:12">
      <c r="L367" s="281" t="s">
        <v>4920</v>
      </c>
    </row>
    <row r="368" spans="12:12">
      <c r="L368" s="281" t="s">
        <v>4919</v>
      </c>
    </row>
    <row r="369" spans="12:12">
      <c r="L369" s="281" t="s">
        <v>4918</v>
      </c>
    </row>
    <row r="370" spans="12:12">
      <c r="L370" s="281" t="s">
        <v>4917</v>
      </c>
    </row>
    <row r="371" spans="12:12">
      <c r="L371" s="281" t="s">
        <v>4916</v>
      </c>
    </row>
    <row r="372" spans="12:12">
      <c r="L372" s="281" t="s">
        <v>4915</v>
      </c>
    </row>
    <row r="373" spans="12:12">
      <c r="L373" s="281" t="s">
        <v>4914</v>
      </c>
    </row>
    <row r="374" spans="12:12">
      <c r="L374" s="281" t="s">
        <v>4913</v>
      </c>
    </row>
    <row r="375" spans="12:12">
      <c r="L375" s="281" t="s">
        <v>4912</v>
      </c>
    </row>
    <row r="376" spans="12:12">
      <c r="L376" s="281" t="s">
        <v>4911</v>
      </c>
    </row>
    <row r="377" spans="12:12">
      <c r="L377" s="281" t="s">
        <v>4910</v>
      </c>
    </row>
    <row r="378" spans="12:12">
      <c r="L378" s="281" t="s">
        <v>4909</v>
      </c>
    </row>
    <row r="379" spans="12:12">
      <c r="L379" s="281" t="s">
        <v>4908</v>
      </c>
    </row>
    <row r="380" spans="12:12">
      <c r="L380" s="281" t="s">
        <v>4907</v>
      </c>
    </row>
    <row r="381" spans="12:12">
      <c r="L381" s="281" t="s">
        <v>4906</v>
      </c>
    </row>
    <row r="382" spans="12:12">
      <c r="L382" s="281" t="s">
        <v>4905</v>
      </c>
    </row>
    <row r="383" spans="12:12">
      <c r="L383" s="281" t="s">
        <v>4904</v>
      </c>
    </row>
    <row r="384" spans="12:12">
      <c r="L384" s="281" t="s">
        <v>4903</v>
      </c>
    </row>
    <row r="385" spans="12:15">
      <c r="L385" s="281" t="s">
        <v>4902</v>
      </c>
    </row>
    <row r="386" spans="12:15">
      <c r="L386" s="281" t="s">
        <v>4901</v>
      </c>
    </row>
    <row r="387" spans="12:15">
      <c r="L387" s="281" t="s">
        <v>4900</v>
      </c>
    </row>
    <row r="388" spans="12:15">
      <c r="L388" s="281" t="s">
        <v>4899</v>
      </c>
    </row>
    <row r="390" spans="12:15">
      <c r="L390" s="281" t="s">
        <v>4898</v>
      </c>
    </row>
    <row r="399" spans="12:15" ht="26.25">
      <c r="L399" s="286" t="s">
        <v>4897</v>
      </c>
      <c r="M399" s="286"/>
      <c r="N399" s="286"/>
      <c r="O399" s="286"/>
    </row>
    <row r="400" spans="12:15">
      <c r="L400" s="285" t="s">
        <v>4723</v>
      </c>
      <c r="M400" s="285"/>
      <c r="N400" s="285"/>
      <c r="O400" s="285"/>
    </row>
    <row r="401" spans="12:16">
      <c r="L401" s="284">
        <v>0.22777777777777777</v>
      </c>
      <c r="M401" s="284"/>
      <c r="N401" s="284"/>
      <c r="O401" s="284"/>
    </row>
    <row r="404" spans="12:16">
      <c r="L404" s="281" t="s">
        <v>4896</v>
      </c>
    </row>
    <row r="405" spans="12:16">
      <c r="L405" s="281" t="s">
        <v>4895</v>
      </c>
    </row>
    <row r="406" spans="12:16">
      <c r="L406" s="281" t="s">
        <v>4894</v>
      </c>
    </row>
    <row r="407" spans="12:16">
      <c r="L407" s="281" t="s">
        <v>4893</v>
      </c>
    </row>
    <row r="408" spans="12:16" ht="26.25">
      <c r="L408" s="281" t="s">
        <v>4892</v>
      </c>
      <c r="P408" s="286"/>
    </row>
    <row r="409" spans="12:16">
      <c r="L409" s="281" t="s">
        <v>4891</v>
      </c>
      <c r="P409" s="285"/>
    </row>
    <row r="410" spans="12:16">
      <c r="L410" s="281" t="s">
        <v>4890</v>
      </c>
      <c r="P410" s="284"/>
    </row>
    <row r="411" spans="12:16">
      <c r="L411" s="281" t="s">
        <v>4889</v>
      </c>
    </row>
    <row r="412" spans="12:16">
      <c r="L412" s="281" t="s">
        <v>4888</v>
      </c>
    </row>
    <row r="413" spans="12:16">
      <c r="L413" s="281" t="s">
        <v>4887</v>
      </c>
    </row>
    <row r="414" spans="12:16">
      <c r="L414" s="281" t="s">
        <v>4886</v>
      </c>
    </row>
    <row r="415" spans="12:16">
      <c r="L415" s="281" t="s">
        <v>4885</v>
      </c>
    </row>
    <row r="416" spans="12:16">
      <c r="L416" s="281" t="s">
        <v>4884</v>
      </c>
    </row>
    <row r="417" spans="12:12">
      <c r="L417" s="281" t="s">
        <v>4883</v>
      </c>
    </row>
    <row r="418" spans="12:12">
      <c r="L418" s="281" t="s">
        <v>4882</v>
      </c>
    </row>
    <row r="419" spans="12:12">
      <c r="L419" s="281" t="s">
        <v>4881</v>
      </c>
    </row>
    <row r="420" spans="12:12">
      <c r="L420" s="281" t="s">
        <v>4880</v>
      </c>
    </row>
    <row r="421" spans="12:12">
      <c r="L421" s="281" t="s">
        <v>4879</v>
      </c>
    </row>
    <row r="422" spans="12:12">
      <c r="L422" s="281" t="s">
        <v>1280</v>
      </c>
    </row>
    <row r="423" spans="12:12">
      <c r="L423" s="281" t="s">
        <v>4878</v>
      </c>
    </row>
    <row r="425" spans="12:12">
      <c r="L425" s="281" t="s">
        <v>1280</v>
      </c>
    </row>
    <row r="427" spans="12:12">
      <c r="L427" s="281" t="s">
        <v>4877</v>
      </c>
    </row>
    <row r="428" spans="12:12">
      <c r="L428" s="281" t="s">
        <v>4876</v>
      </c>
    </row>
    <row r="429" spans="12:12">
      <c r="L429" s="281" t="s">
        <v>4875</v>
      </c>
    </row>
    <row r="430" spans="12:12">
      <c r="L430" s="281" t="s">
        <v>4874</v>
      </c>
    </row>
    <row r="431" spans="12:12">
      <c r="L431" s="281" t="s">
        <v>4873</v>
      </c>
    </row>
    <row r="432" spans="12:12">
      <c r="L432" s="281" t="s">
        <v>1280</v>
      </c>
    </row>
    <row r="433" spans="12:12">
      <c r="L433" s="281" t="s">
        <v>4872</v>
      </c>
    </row>
    <row r="434" spans="12:12">
      <c r="L434" s="281" t="s">
        <v>4871</v>
      </c>
    </row>
    <row r="435" spans="12:12">
      <c r="L435" s="281" t="s">
        <v>4870</v>
      </c>
    </row>
    <row r="436" spans="12:12">
      <c r="L436" s="281" t="s">
        <v>4869</v>
      </c>
    </row>
    <row r="437" spans="12:12">
      <c r="L437" s="281" t="s">
        <v>4868</v>
      </c>
    </row>
    <row r="438" spans="12:12">
      <c r="L438" s="281" t="s">
        <v>4867</v>
      </c>
    </row>
    <row r="439" spans="12:12">
      <c r="L439" s="281" t="s">
        <v>4866</v>
      </c>
    </row>
    <row r="440" spans="12:12">
      <c r="L440" s="281" t="s">
        <v>4865</v>
      </c>
    </row>
    <row r="441" spans="12:12">
      <c r="L441" s="281" t="s">
        <v>4864</v>
      </c>
    </row>
    <row r="442" spans="12:12">
      <c r="L442" s="281" t="s">
        <v>4863</v>
      </c>
    </row>
    <row r="443" spans="12:12">
      <c r="L443" s="281" t="s">
        <v>4862</v>
      </c>
    </row>
    <row r="444" spans="12:12">
      <c r="L444" s="281" t="s">
        <v>4861</v>
      </c>
    </row>
    <row r="445" spans="12:12">
      <c r="L445" s="281" t="s">
        <v>4860</v>
      </c>
    </row>
    <row r="446" spans="12:12">
      <c r="L446" s="281" t="s">
        <v>4859</v>
      </c>
    </row>
    <row r="447" spans="12:12">
      <c r="L447" s="281" t="s">
        <v>4858</v>
      </c>
    </row>
    <row r="448" spans="12:12">
      <c r="L448" s="281" t="s">
        <v>4857</v>
      </c>
    </row>
    <row r="449" spans="12:15">
      <c r="L449" s="281" t="s">
        <v>1280</v>
      </c>
    </row>
    <row r="450" spans="12:15">
      <c r="L450" s="281" t="s">
        <v>4856</v>
      </c>
    </row>
    <row r="451" spans="12:15">
      <c r="L451" s="281" t="s">
        <v>4855</v>
      </c>
    </row>
    <row r="452" spans="12:15">
      <c r="L452" s="281" t="s">
        <v>4854</v>
      </c>
    </row>
    <row r="453" spans="12:15">
      <c r="L453" s="281" t="s">
        <v>4853</v>
      </c>
    </row>
    <row r="454" spans="12:15">
      <c r="L454" s="281" t="s">
        <v>4852</v>
      </c>
    </row>
    <row r="455" spans="12:15">
      <c r="L455" s="281" t="s">
        <v>4851</v>
      </c>
    </row>
    <row r="456" spans="12:15">
      <c r="L456" s="281" t="s">
        <v>4850</v>
      </c>
    </row>
    <row r="457" spans="12:15">
      <c r="L457" s="281" t="s">
        <v>4849</v>
      </c>
    </row>
    <row r="458" spans="12:15">
      <c r="L458" s="281" t="s">
        <v>4848</v>
      </c>
    </row>
    <row r="459" spans="12:15">
      <c r="L459" s="281" t="s">
        <v>4847</v>
      </c>
    </row>
    <row r="460" spans="12:15">
      <c r="L460" s="281" t="s">
        <v>4846</v>
      </c>
    </row>
    <row r="463" spans="12:15" ht="26.25">
      <c r="L463" s="286" t="s">
        <v>4845</v>
      </c>
      <c r="M463" s="286"/>
      <c r="N463" s="286"/>
      <c r="O463" s="286"/>
    </row>
    <row r="464" spans="12:15">
      <c r="L464" s="285" t="s">
        <v>4723</v>
      </c>
      <c r="M464" s="285"/>
      <c r="N464" s="285"/>
      <c r="O464" s="285"/>
    </row>
    <row r="465" spans="12:16">
      <c r="L465" s="284">
        <v>0.22777777777777777</v>
      </c>
      <c r="M465" s="284"/>
      <c r="N465" s="284"/>
      <c r="O465" s="284"/>
    </row>
    <row r="468" spans="12:16">
      <c r="L468" s="281" t="s">
        <v>4844</v>
      </c>
    </row>
    <row r="469" spans="12:16">
      <c r="L469" s="281" t="s">
        <v>4843</v>
      </c>
    </row>
    <row r="470" spans="12:16">
      <c r="L470" s="281" t="s">
        <v>4842</v>
      </c>
    </row>
    <row r="471" spans="12:16">
      <c r="L471" s="281" t="s">
        <v>4841</v>
      </c>
    </row>
    <row r="472" spans="12:16" ht="26.25">
      <c r="L472" s="281" t="s">
        <v>4840</v>
      </c>
      <c r="P472" s="286"/>
    </row>
    <row r="473" spans="12:16">
      <c r="L473" s="281" t="s">
        <v>4839</v>
      </c>
      <c r="P473" s="285"/>
    </row>
    <row r="474" spans="12:16">
      <c r="L474" s="281" t="s">
        <v>4838</v>
      </c>
      <c r="P474" s="284"/>
    </row>
    <row r="475" spans="12:16">
      <c r="L475" s="281" t="s">
        <v>4837</v>
      </c>
    </row>
    <row r="476" spans="12:16">
      <c r="L476" s="281" t="s">
        <v>4836</v>
      </c>
    </row>
    <row r="477" spans="12:16">
      <c r="L477" s="281" t="s">
        <v>4835</v>
      </c>
    </row>
    <row r="478" spans="12:16">
      <c r="L478" s="281" t="s">
        <v>4834</v>
      </c>
    </row>
    <row r="479" spans="12:16">
      <c r="L479" s="281" t="s">
        <v>4833</v>
      </c>
    </row>
    <row r="480" spans="12:16">
      <c r="L480" s="281" t="s">
        <v>4832</v>
      </c>
    </row>
    <row r="481" spans="12:12">
      <c r="L481" s="281" t="s">
        <v>4831</v>
      </c>
    </row>
    <row r="482" spans="12:12">
      <c r="L482" s="281" t="s">
        <v>4830</v>
      </c>
    </row>
    <row r="483" spans="12:12">
      <c r="L483" s="281" t="s">
        <v>4829</v>
      </c>
    </row>
    <row r="484" spans="12:12">
      <c r="L484" s="281" t="s">
        <v>4828</v>
      </c>
    </row>
    <row r="485" spans="12:12">
      <c r="L485" s="281" t="s">
        <v>4827</v>
      </c>
    </row>
    <row r="486" spans="12:12">
      <c r="L486" s="281" t="s">
        <v>4826</v>
      </c>
    </row>
    <row r="487" spans="12:12">
      <c r="L487" s="281" t="s">
        <v>4825</v>
      </c>
    </row>
    <row r="488" spans="12:12">
      <c r="L488" s="281" t="s">
        <v>4824</v>
      </c>
    </row>
    <row r="489" spans="12:12">
      <c r="L489" s="281" t="s">
        <v>4823</v>
      </c>
    </row>
    <row r="491" spans="12:12">
      <c r="L491" s="281" t="s">
        <v>4834</v>
      </c>
    </row>
    <row r="492" spans="12:12">
      <c r="L492" s="281" t="s">
        <v>4833</v>
      </c>
    </row>
    <row r="493" spans="12:12">
      <c r="L493" s="281" t="s">
        <v>4832</v>
      </c>
    </row>
    <row r="494" spans="12:12">
      <c r="L494" s="281" t="s">
        <v>4831</v>
      </c>
    </row>
    <row r="495" spans="12:12">
      <c r="L495" s="281" t="s">
        <v>4830</v>
      </c>
    </row>
    <row r="496" spans="12:12">
      <c r="L496" s="281" t="s">
        <v>4829</v>
      </c>
    </row>
    <row r="497" spans="12:12">
      <c r="L497" s="281" t="s">
        <v>4828</v>
      </c>
    </row>
    <row r="498" spans="12:12">
      <c r="L498" s="281" t="s">
        <v>4827</v>
      </c>
    </row>
    <row r="499" spans="12:12">
      <c r="L499" s="281" t="s">
        <v>4826</v>
      </c>
    </row>
    <row r="500" spans="12:12">
      <c r="L500" s="281" t="s">
        <v>4825</v>
      </c>
    </row>
    <row r="501" spans="12:12">
      <c r="L501" s="281" t="s">
        <v>4824</v>
      </c>
    </row>
    <row r="502" spans="12:12">
      <c r="L502" s="281" t="s">
        <v>4823</v>
      </c>
    </row>
    <row r="504" spans="12:12">
      <c r="L504" s="281" t="s">
        <v>4822</v>
      </c>
    </row>
    <row r="505" spans="12:12">
      <c r="L505" s="281" t="s">
        <v>4821</v>
      </c>
    </row>
    <row r="506" spans="12:12">
      <c r="L506" s="281" t="s">
        <v>4820</v>
      </c>
    </row>
    <row r="507" spans="12:12">
      <c r="L507" s="281" t="s">
        <v>4819</v>
      </c>
    </row>
    <row r="508" spans="12:12">
      <c r="L508" s="281" t="s">
        <v>4818</v>
      </c>
    </row>
    <row r="509" spans="12:12">
      <c r="L509" s="281" t="s">
        <v>4817</v>
      </c>
    </row>
    <row r="510" spans="12:12">
      <c r="L510" s="281" t="s">
        <v>4816</v>
      </c>
    </row>
    <row r="511" spans="12:12">
      <c r="L511" s="281" t="s">
        <v>4815</v>
      </c>
    </row>
    <row r="512" spans="12:12">
      <c r="L512" s="281" t="s">
        <v>4814</v>
      </c>
    </row>
    <row r="513" spans="12:12">
      <c r="L513" s="281" t="s">
        <v>4813</v>
      </c>
    </row>
    <row r="514" spans="12:12">
      <c r="L514" s="281" t="s">
        <v>4812</v>
      </c>
    </row>
    <row r="515" spans="12:12">
      <c r="L515" s="281" t="s">
        <v>4811</v>
      </c>
    </row>
    <row r="516" spans="12:12">
      <c r="L516" s="281" t="s">
        <v>4810</v>
      </c>
    </row>
    <row r="517" spans="12:12">
      <c r="L517" s="281" t="s">
        <v>4809</v>
      </c>
    </row>
    <row r="518" spans="12:12">
      <c r="L518" s="281" t="s">
        <v>4808</v>
      </c>
    </row>
    <row r="519" spans="12:12">
      <c r="L519" s="281" t="s">
        <v>4807</v>
      </c>
    </row>
    <row r="520" spans="12:12">
      <c r="L520" s="281" t="s">
        <v>4806</v>
      </c>
    </row>
    <row r="521" spans="12:12">
      <c r="L521" s="281" t="s">
        <v>4805</v>
      </c>
    </row>
    <row r="522" spans="12:12">
      <c r="L522" s="281" t="s">
        <v>4804</v>
      </c>
    </row>
    <row r="523" spans="12:12">
      <c r="L523" s="281" t="s">
        <v>4803</v>
      </c>
    </row>
    <row r="524" spans="12:12">
      <c r="L524" s="281" t="s">
        <v>4802</v>
      </c>
    </row>
    <row r="525" spans="12:12">
      <c r="L525" s="281" t="s">
        <v>1280</v>
      </c>
    </row>
    <row r="526" spans="12:12">
      <c r="L526" s="281" t="s">
        <v>4801</v>
      </c>
    </row>
    <row r="527" spans="12:12">
      <c r="L527" s="281" t="s">
        <v>4800</v>
      </c>
    </row>
    <row r="528" spans="12:12">
      <c r="L528" s="281" t="s">
        <v>4799</v>
      </c>
    </row>
    <row r="529" spans="12:12">
      <c r="L529" s="281" t="s">
        <v>4798</v>
      </c>
    </row>
    <row r="530" spans="12:12">
      <c r="L530" s="281" t="s">
        <v>4797</v>
      </c>
    </row>
    <row r="531" spans="12:12">
      <c r="L531" s="281" t="s">
        <v>4796</v>
      </c>
    </row>
    <row r="532" spans="12:12">
      <c r="L532" s="281" t="s">
        <v>4795</v>
      </c>
    </row>
    <row r="533" spans="12:12">
      <c r="L533" s="281" t="s">
        <v>4794</v>
      </c>
    </row>
    <row r="534" spans="12:12">
      <c r="L534" s="281" t="s">
        <v>4793</v>
      </c>
    </row>
    <row r="535" spans="12:12">
      <c r="L535" s="281" t="s">
        <v>4792</v>
      </c>
    </row>
    <row r="536" spans="12:12">
      <c r="L536" s="281" t="s">
        <v>4791</v>
      </c>
    </row>
    <row r="537" spans="12:12">
      <c r="L537" s="281" t="s">
        <v>4790</v>
      </c>
    </row>
    <row r="538" spans="12:12">
      <c r="L538" s="281" t="s">
        <v>4789</v>
      </c>
    </row>
    <row r="539" spans="12:12">
      <c r="L539" s="281" t="s">
        <v>4788</v>
      </c>
    </row>
    <row r="540" spans="12:12">
      <c r="L540" s="281" t="s">
        <v>1280</v>
      </c>
    </row>
    <row r="541" spans="12:12">
      <c r="L541" s="281" t="s">
        <v>4787</v>
      </c>
    </row>
    <row r="542" spans="12:12">
      <c r="L542" s="281" t="s">
        <v>4786</v>
      </c>
    </row>
    <row r="543" spans="12:12">
      <c r="L543" s="281" t="s">
        <v>4785</v>
      </c>
    </row>
    <row r="547" spans="12:16" ht="26.25">
      <c r="L547" s="286" t="s">
        <v>4784</v>
      </c>
      <c r="M547" s="286"/>
      <c r="N547" s="286"/>
      <c r="O547" s="286"/>
    </row>
    <row r="548" spans="12:16">
      <c r="L548" s="285" t="s">
        <v>4723</v>
      </c>
      <c r="M548" s="285"/>
      <c r="N548" s="285"/>
      <c r="O548" s="285"/>
    </row>
    <row r="549" spans="12:16">
      <c r="L549" s="284">
        <v>0.22847222222222222</v>
      </c>
      <c r="M549" s="284"/>
      <c r="N549" s="284"/>
      <c r="O549" s="284"/>
    </row>
    <row r="552" spans="12:16">
      <c r="L552" s="281" t="s">
        <v>4783</v>
      </c>
    </row>
    <row r="553" spans="12:16">
      <c r="L553" s="281" t="s">
        <v>4782</v>
      </c>
    </row>
    <row r="554" spans="12:16">
      <c r="L554" s="281" t="s">
        <v>4781</v>
      </c>
    </row>
    <row r="555" spans="12:16">
      <c r="L555" s="281" t="s">
        <v>4780</v>
      </c>
    </row>
    <row r="556" spans="12:16" ht="26.25">
      <c r="L556" s="281" t="s">
        <v>4779</v>
      </c>
      <c r="P556" s="286"/>
    </row>
    <row r="557" spans="12:16">
      <c r="L557" s="281" t="s">
        <v>1280</v>
      </c>
      <c r="P557" s="285"/>
    </row>
    <row r="558" spans="12:16">
      <c r="L558" s="281" t="s">
        <v>4778</v>
      </c>
      <c r="P558" s="284"/>
    </row>
    <row r="559" spans="12:16">
      <c r="L559" s="281" t="s">
        <v>4771</v>
      </c>
    </row>
    <row r="560" spans="12:16">
      <c r="L560" s="281" t="s">
        <v>4777</v>
      </c>
    </row>
    <row r="561" spans="12:12">
      <c r="L561" s="281" t="s">
        <v>4776</v>
      </c>
    </row>
    <row r="562" spans="12:12">
      <c r="L562" s="281" t="s">
        <v>4775</v>
      </c>
    </row>
    <row r="563" spans="12:12">
      <c r="L563" s="281" t="s">
        <v>1280</v>
      </c>
    </row>
    <row r="565" spans="12:12">
      <c r="L565" s="281" t="s">
        <v>4774</v>
      </c>
    </row>
    <row r="566" spans="12:12">
      <c r="L566" s="281" t="s">
        <v>4773</v>
      </c>
    </row>
    <row r="567" spans="12:12">
      <c r="L567" s="281" t="s">
        <v>4772</v>
      </c>
    </row>
    <row r="568" spans="12:12">
      <c r="L568" s="281" t="s">
        <v>1280</v>
      </c>
    </row>
    <row r="569" spans="12:12">
      <c r="L569" s="281" t="s">
        <v>4771</v>
      </c>
    </row>
    <row r="570" spans="12:12">
      <c r="L570" s="281" t="s">
        <v>4770</v>
      </c>
    </row>
    <row r="571" spans="12:12">
      <c r="L571" s="281" t="s">
        <v>4769</v>
      </c>
    </row>
    <row r="572" spans="12:12">
      <c r="L572" s="281" t="s">
        <v>4768</v>
      </c>
    </row>
    <row r="573" spans="12:12">
      <c r="L573" s="281" t="s">
        <v>4767</v>
      </c>
    </row>
    <row r="574" spans="12:12">
      <c r="L574" s="281" t="s">
        <v>4766</v>
      </c>
    </row>
    <row r="575" spans="12:12">
      <c r="L575" s="281" t="s">
        <v>4765</v>
      </c>
    </row>
    <row r="576" spans="12:12">
      <c r="L576" s="281" t="s">
        <v>4764</v>
      </c>
    </row>
    <row r="577" spans="12:12">
      <c r="L577" s="281" t="s">
        <v>4763</v>
      </c>
    </row>
    <row r="578" spans="12:12">
      <c r="L578" s="281" t="s">
        <v>4762</v>
      </c>
    </row>
    <row r="579" spans="12:12">
      <c r="L579" s="281" t="s">
        <v>4761</v>
      </c>
    </row>
    <row r="580" spans="12:12">
      <c r="L580" s="281" t="s">
        <v>4760</v>
      </c>
    </row>
    <row r="581" spans="12:12">
      <c r="L581" s="281" t="s">
        <v>4759</v>
      </c>
    </row>
    <row r="582" spans="12:12">
      <c r="L582" s="281" t="s">
        <v>4758</v>
      </c>
    </row>
    <row r="583" spans="12:12">
      <c r="L583" s="281" t="s">
        <v>4757</v>
      </c>
    </row>
    <row r="584" spans="12:12">
      <c r="L584" s="281" t="s">
        <v>4756</v>
      </c>
    </row>
    <row r="585" spans="12:12">
      <c r="L585" s="281" t="s">
        <v>4755</v>
      </c>
    </row>
    <row r="586" spans="12:12">
      <c r="L586" s="281" t="s">
        <v>1300</v>
      </c>
    </row>
    <row r="587" spans="12:12">
      <c r="L587" s="281" t="s">
        <v>1280</v>
      </c>
    </row>
    <row r="588" spans="12:12">
      <c r="L588" s="281" t="s">
        <v>4754</v>
      </c>
    </row>
    <row r="589" spans="12:12">
      <c r="L589" s="281" t="s">
        <v>4753</v>
      </c>
    </row>
    <row r="590" spans="12:12">
      <c r="L590" s="281" t="s">
        <v>4752</v>
      </c>
    </row>
    <row r="591" spans="12:12">
      <c r="L591" s="281" t="s">
        <v>4751</v>
      </c>
    </row>
    <row r="592" spans="12:12">
      <c r="L592" s="281" t="s">
        <v>4750</v>
      </c>
    </row>
    <row r="593" spans="12:15">
      <c r="L593" s="281" t="s">
        <v>4749</v>
      </c>
    </row>
    <row r="594" spans="12:15">
      <c r="L594" s="281" t="s">
        <v>4748</v>
      </c>
    </row>
    <row r="595" spans="12:15">
      <c r="L595" s="281" t="s">
        <v>4747</v>
      </c>
    </row>
    <row r="596" spans="12:15">
      <c r="L596" s="281" t="s">
        <v>4746</v>
      </c>
    </row>
    <row r="597" spans="12:15">
      <c r="L597" s="281" t="s">
        <v>4745</v>
      </c>
    </row>
    <row r="598" spans="12:15">
      <c r="L598" s="281" t="s">
        <v>4744</v>
      </c>
    </row>
    <row r="599" spans="12:15">
      <c r="L599" s="281" t="s">
        <v>4743</v>
      </c>
    </row>
    <row r="600" spans="12:15">
      <c r="L600" s="281" t="s">
        <v>4742</v>
      </c>
    </row>
    <row r="601" spans="12:15">
      <c r="L601" s="281" t="s">
        <v>4741</v>
      </c>
    </row>
    <row r="602" spans="12:15">
      <c r="L602" s="281" t="s">
        <v>4740</v>
      </c>
    </row>
    <row r="603" spans="12:15">
      <c r="L603" s="281" t="s">
        <v>4739</v>
      </c>
    </row>
    <row r="604" spans="12:15">
      <c r="L604" s="281" t="s">
        <v>4738</v>
      </c>
    </row>
    <row r="605" spans="12:15">
      <c r="L605" s="281" t="s">
        <v>4737</v>
      </c>
    </row>
    <row r="608" spans="12:15" ht="26.25">
      <c r="L608" s="286" t="s">
        <v>4736</v>
      </c>
      <c r="M608" s="286"/>
      <c r="N608" s="286"/>
      <c r="O608" s="286"/>
    </row>
    <row r="609" spans="12:16">
      <c r="L609" s="285" t="s">
        <v>4723</v>
      </c>
      <c r="M609" s="285"/>
      <c r="N609" s="285"/>
      <c r="O609" s="285"/>
    </row>
    <row r="610" spans="12:16">
      <c r="L610" s="284">
        <v>0.22847222222222222</v>
      </c>
      <c r="M610" s="284"/>
      <c r="N610" s="284"/>
      <c r="O610" s="284"/>
    </row>
    <row r="613" spans="12:16">
      <c r="L613" s="281" t="s">
        <v>4735</v>
      </c>
    </row>
    <row r="614" spans="12:16">
      <c r="L614" s="281" t="s">
        <v>4734</v>
      </c>
    </row>
    <row r="615" spans="12:16">
      <c r="L615" s="281" t="s">
        <v>4733</v>
      </c>
    </row>
    <row r="616" spans="12:16">
      <c r="L616" s="281" t="s">
        <v>4732</v>
      </c>
    </row>
    <row r="617" spans="12:16" ht="26.25">
      <c r="L617" s="281" t="s">
        <v>4731</v>
      </c>
      <c r="P617" s="286"/>
    </row>
    <row r="618" spans="12:16">
      <c r="L618" s="281" t="s">
        <v>4730</v>
      </c>
      <c r="P618" s="285"/>
    </row>
    <row r="619" spans="12:16">
      <c r="L619" s="281" t="s">
        <v>4729</v>
      </c>
      <c r="P619" s="284"/>
    </row>
    <row r="620" spans="12:16">
      <c r="L620" s="281" t="s">
        <v>4728</v>
      </c>
    </row>
    <row r="621" spans="12:16">
      <c r="L621" s="281" t="s">
        <v>4727</v>
      </c>
    </row>
    <row r="622" spans="12:16">
      <c r="L622" s="281" t="s">
        <v>4726</v>
      </c>
    </row>
    <row r="623" spans="12:16">
      <c r="L623" s="281" t="s">
        <v>4725</v>
      </c>
    </row>
    <row r="626" spans="12:16" ht="26.25">
      <c r="L626" s="286" t="s">
        <v>4724</v>
      </c>
      <c r="M626" s="286"/>
      <c r="N626" s="286"/>
      <c r="O626" s="286"/>
    </row>
    <row r="627" spans="12:16">
      <c r="L627" s="285" t="s">
        <v>4723</v>
      </c>
      <c r="M627" s="285"/>
      <c r="N627" s="285"/>
      <c r="O627" s="285"/>
    </row>
    <row r="628" spans="12:16">
      <c r="L628" s="284">
        <v>0.22916666666666666</v>
      </c>
      <c r="M628" s="284"/>
      <c r="N628" s="284"/>
      <c r="O628" s="284"/>
    </row>
    <row r="631" spans="12:16">
      <c r="L631" s="281" t="s">
        <v>4722</v>
      </c>
    </row>
    <row r="632" spans="12:16">
      <c r="L632" s="281" t="s">
        <v>4721</v>
      </c>
    </row>
    <row r="633" spans="12:16">
      <c r="L633" s="281" t="s">
        <v>4720</v>
      </c>
    </row>
    <row r="634" spans="12:16">
      <c r="L634" s="281" t="s">
        <v>4719</v>
      </c>
    </row>
    <row r="635" spans="12:16" ht="26.25">
      <c r="L635" s="281" t="s">
        <v>4718</v>
      </c>
      <c r="P635" s="286"/>
    </row>
    <row r="636" spans="12:16">
      <c r="L636" s="281" t="s">
        <v>1280</v>
      </c>
      <c r="P636" s="285"/>
    </row>
    <row r="637" spans="12:16">
      <c r="L637" s="281" t="s">
        <v>4717</v>
      </c>
      <c r="P637" s="284"/>
    </row>
    <row r="638" spans="12:16">
      <c r="L638" s="281" t="s">
        <v>4716</v>
      </c>
    </row>
    <row r="639" spans="12:16">
      <c r="L639" s="281" t="s">
        <v>4715</v>
      </c>
    </row>
    <row r="640" spans="12:16">
      <c r="L640" s="281" t="s">
        <v>4714</v>
      </c>
    </row>
    <row r="641" spans="12:12">
      <c r="L641" s="281" t="s">
        <v>4713</v>
      </c>
    </row>
    <row r="642" spans="12:12">
      <c r="L642" s="281" t="s">
        <v>4712</v>
      </c>
    </row>
    <row r="643" spans="12:12">
      <c r="L643" s="281" t="s">
        <v>4711</v>
      </c>
    </row>
    <row r="644" spans="12:12">
      <c r="L644" s="281" t="s">
        <v>4710</v>
      </c>
    </row>
    <row r="645" spans="12:12">
      <c r="L645" s="281" t="s">
        <v>4709</v>
      </c>
    </row>
    <row r="646" spans="12:12">
      <c r="L646" s="281" t="s">
        <v>4708</v>
      </c>
    </row>
    <row r="647" spans="12:12">
      <c r="L647" s="281" t="s">
        <v>4707</v>
      </c>
    </row>
    <row r="648" spans="12:12">
      <c r="L648" s="281" t="s">
        <v>4706</v>
      </c>
    </row>
    <row r="649" spans="12:12">
      <c r="L649" s="281" t="s">
        <v>4705</v>
      </c>
    </row>
    <row r="650" spans="12:12">
      <c r="L650" s="281" t="s">
        <v>4704</v>
      </c>
    </row>
    <row r="651" spans="12:12">
      <c r="L651" s="281" t="s">
        <v>4703</v>
      </c>
    </row>
    <row r="652" spans="12:12">
      <c r="L652" s="281" t="s">
        <v>4702</v>
      </c>
    </row>
    <row r="653" spans="12:12">
      <c r="L653" s="281" t="s">
        <v>4701</v>
      </c>
    </row>
    <row r="654" spans="12:12">
      <c r="L654" s="281" t="s">
        <v>4700</v>
      </c>
    </row>
    <row r="655" spans="12:12">
      <c r="L655" s="281" t="s">
        <v>4699</v>
      </c>
    </row>
    <row r="656" spans="12:12">
      <c r="L656" s="281" t="s">
        <v>4698</v>
      </c>
    </row>
    <row r="657" spans="12:12">
      <c r="L657" s="281" t="s">
        <v>4697</v>
      </c>
    </row>
    <row r="658" spans="12:12">
      <c r="L658" s="281" t="s">
        <v>4696</v>
      </c>
    </row>
    <row r="659" spans="12:12">
      <c r="L659" s="281" t="s">
        <v>4695</v>
      </c>
    </row>
    <row r="660" spans="12:12">
      <c r="L660" s="281" t="s">
        <v>4694</v>
      </c>
    </row>
    <row r="661" spans="12:12">
      <c r="L661" s="281" t="s">
        <v>4693</v>
      </c>
    </row>
    <row r="662" spans="12:12">
      <c r="L662" s="281" t="s">
        <v>1280</v>
      </c>
    </row>
    <row r="663" spans="12:12">
      <c r="L663" s="281" t="s">
        <v>4692</v>
      </c>
    </row>
    <row r="664" spans="12:12">
      <c r="L664" s="281" t="s">
        <v>4691</v>
      </c>
    </row>
    <row r="665" spans="12:12">
      <c r="L665" s="281" t="s">
        <v>4690</v>
      </c>
    </row>
    <row r="666" spans="12:12">
      <c r="L666" s="281" t="s">
        <v>4689</v>
      </c>
    </row>
    <row r="667" spans="12:12">
      <c r="L667" s="281" t="s">
        <v>4688</v>
      </c>
    </row>
    <row r="668" spans="12:12">
      <c r="L668" s="281" t="s">
        <v>4687</v>
      </c>
    </row>
    <row r="669" spans="12:12">
      <c r="L669" s="281" t="s">
        <v>4686</v>
      </c>
    </row>
    <row r="670" spans="12:12">
      <c r="L670" s="281" t="s">
        <v>4685</v>
      </c>
    </row>
    <row r="671" spans="12:12">
      <c r="L671" s="281" t="s">
        <v>4684</v>
      </c>
    </row>
    <row r="672" spans="12:12">
      <c r="L672" s="281" t="s">
        <v>4683</v>
      </c>
    </row>
    <row r="673" spans="12:12">
      <c r="L673" s="281" t="s">
        <v>4682</v>
      </c>
    </row>
    <row r="674" spans="12:12">
      <c r="L674" s="281" t="s">
        <v>4681</v>
      </c>
    </row>
    <row r="675" spans="12:12">
      <c r="L675" s="281" t="s">
        <v>4680</v>
      </c>
    </row>
    <row r="676" spans="12:12">
      <c r="L676" s="281" t="s">
        <v>4679</v>
      </c>
    </row>
    <row r="677" spans="12:12">
      <c r="L677" s="281" t="s">
        <v>4678</v>
      </c>
    </row>
    <row r="678" spans="12:12">
      <c r="L678" s="281" t="s">
        <v>4677</v>
      </c>
    </row>
    <row r="679" spans="12:12">
      <c r="L679" s="281" t="s">
        <v>4676</v>
      </c>
    </row>
    <row r="680" spans="12:12">
      <c r="L680" s="281" t="s">
        <v>4675</v>
      </c>
    </row>
    <row r="681" spans="12:12">
      <c r="L681" s="281" t="s">
        <v>4674</v>
      </c>
    </row>
    <row r="682" spans="12:12">
      <c r="L682" s="281" t="s">
        <v>4673</v>
      </c>
    </row>
    <row r="683" spans="12:12">
      <c r="L683" s="281" t="s">
        <v>1280</v>
      </c>
    </row>
    <row r="684" spans="12:12">
      <c r="L684" s="281" t="s">
        <v>4672</v>
      </c>
    </row>
    <row r="700" spans="9:11">
      <c r="I700" s="281" t="s">
        <v>4671</v>
      </c>
    </row>
    <row r="701" spans="9:11">
      <c r="I701" s="281" t="s">
        <v>4508</v>
      </c>
    </row>
    <row r="702" spans="9:11">
      <c r="I702" s="282">
        <v>0.99236111111111114</v>
      </c>
      <c r="J702" s="282"/>
      <c r="K702" s="282"/>
    </row>
    <row r="704" spans="9:11">
      <c r="I704" s="281" t="s">
        <v>4670</v>
      </c>
    </row>
    <row r="706" spans="9:9">
      <c r="I706" s="281" t="s">
        <v>4669</v>
      </c>
    </row>
    <row r="711" spans="9:9">
      <c r="I711" s="281" t="s">
        <v>4668</v>
      </c>
    </row>
    <row r="713" spans="9:9">
      <c r="I713" s="281" t="s">
        <v>4667</v>
      </c>
    </row>
    <row r="715" spans="9:9">
      <c r="I715" s="281" t="s">
        <v>4666</v>
      </c>
    </row>
    <row r="717" spans="9:9">
      <c r="I717" s="281" t="s">
        <v>4665</v>
      </c>
    </row>
    <row r="719" spans="9:9">
      <c r="I719" s="281" t="s">
        <v>4664</v>
      </c>
    </row>
    <row r="723" spans="9:9">
      <c r="I723" s="281" t="s">
        <v>4663</v>
      </c>
    </row>
    <row r="725" spans="9:9">
      <c r="I725" s="281" t="s">
        <v>4662</v>
      </c>
    </row>
    <row r="727" spans="9:9">
      <c r="I727" s="281" t="s">
        <v>4661</v>
      </c>
    </row>
    <row r="729" spans="9:9">
      <c r="I729" s="281" t="s">
        <v>4660</v>
      </c>
    </row>
    <row r="731" spans="9:9">
      <c r="I731" s="281" t="s">
        <v>4652</v>
      </c>
    </row>
    <row r="733" spans="9:9">
      <c r="I733" s="281" t="s">
        <v>4659</v>
      </c>
    </row>
    <row r="735" spans="9:9">
      <c r="I735" s="281" t="s">
        <v>4650</v>
      </c>
    </row>
    <row r="737" spans="9:9">
      <c r="I737" s="281" t="s">
        <v>4658</v>
      </c>
    </row>
    <row r="741" spans="9:9">
      <c r="I741" s="281" t="s">
        <v>4657</v>
      </c>
    </row>
    <row r="743" spans="9:9">
      <c r="I743" s="281" t="s">
        <v>4656</v>
      </c>
    </row>
    <row r="745" spans="9:9">
      <c r="I745" s="281" t="s">
        <v>4655</v>
      </c>
    </row>
    <row r="747" spans="9:9">
      <c r="I747" s="281" t="s">
        <v>4654</v>
      </c>
    </row>
    <row r="749" spans="9:9">
      <c r="I749" s="281" t="s">
        <v>4653</v>
      </c>
    </row>
    <row r="751" spans="9:9">
      <c r="I751" s="281" t="s">
        <v>4652</v>
      </c>
    </row>
    <row r="753" spans="9:9">
      <c r="I753" s="281" t="s">
        <v>4651</v>
      </c>
    </row>
    <row r="755" spans="9:9">
      <c r="I755" s="281" t="s">
        <v>4650</v>
      </c>
    </row>
    <row r="757" spans="9:9">
      <c r="I757" s="281" t="s">
        <v>4649</v>
      </c>
    </row>
    <row r="761" spans="9:9">
      <c r="I761" s="281" t="s">
        <v>4648</v>
      </c>
    </row>
    <row r="763" spans="9:9">
      <c r="I763" s="281" t="s">
        <v>4647</v>
      </c>
    </row>
    <row r="765" spans="9:9">
      <c r="I765" s="281" t="s">
        <v>4646</v>
      </c>
    </row>
    <row r="767" spans="9:9">
      <c r="I767" s="281" t="s">
        <v>4645</v>
      </c>
    </row>
    <row r="769" spans="9:9">
      <c r="I769" s="281" t="s">
        <v>4644</v>
      </c>
    </row>
    <row r="771" spans="9:9">
      <c r="I771" s="281" t="s">
        <v>4643</v>
      </c>
    </row>
    <row r="773" spans="9:9">
      <c r="I773" s="281" t="s">
        <v>4642</v>
      </c>
    </row>
    <row r="775" spans="9:9">
      <c r="I775" s="281" t="s">
        <v>4641</v>
      </c>
    </row>
    <row r="777" spans="9:9">
      <c r="I777" s="281" t="s">
        <v>4640</v>
      </c>
    </row>
    <row r="781" spans="9:9">
      <c r="I781" s="281" t="s">
        <v>4639</v>
      </c>
    </row>
    <row r="783" spans="9:9">
      <c r="I783" s="281" t="s">
        <v>4638</v>
      </c>
    </row>
    <row r="785" spans="9:9">
      <c r="I785" s="281" t="s">
        <v>4637</v>
      </c>
    </row>
    <row r="787" spans="9:9">
      <c r="I787" s="281" t="s">
        <v>4636</v>
      </c>
    </row>
    <row r="789" spans="9:9">
      <c r="I789" s="281" t="s">
        <v>4635</v>
      </c>
    </row>
    <row r="791" spans="9:9">
      <c r="I791" s="281" t="s">
        <v>4634</v>
      </c>
    </row>
    <row r="793" spans="9:9">
      <c r="I793" s="281" t="s">
        <v>4633</v>
      </c>
    </row>
    <row r="795" spans="9:9">
      <c r="I795" s="281" t="s">
        <v>4632</v>
      </c>
    </row>
    <row r="799" spans="9:9">
      <c r="I799" s="281" t="s">
        <v>4631</v>
      </c>
    </row>
    <row r="801" spans="9:9">
      <c r="I801" s="281" t="s">
        <v>4630</v>
      </c>
    </row>
    <row r="803" spans="9:9">
      <c r="I803" s="281" t="s">
        <v>4629</v>
      </c>
    </row>
    <row r="805" spans="9:9">
      <c r="I805" s="281" t="s">
        <v>4628</v>
      </c>
    </row>
    <row r="807" spans="9:9">
      <c r="I807" s="281" t="s">
        <v>4627</v>
      </c>
    </row>
    <row r="809" spans="9:9">
      <c r="I809" s="281" t="s">
        <v>4626</v>
      </c>
    </row>
    <row r="811" spans="9:9">
      <c r="I811" s="281" t="s">
        <v>4625</v>
      </c>
    </row>
    <row r="815" spans="9:9">
      <c r="I815" s="281" t="s">
        <v>4616</v>
      </c>
    </row>
    <row r="817" spans="9:11">
      <c r="I817" s="281" t="s">
        <v>4624</v>
      </c>
    </row>
    <row r="820" spans="9:11">
      <c r="I820" s="281" t="s">
        <v>4623</v>
      </c>
    </row>
    <row r="821" spans="9:11">
      <c r="I821" s="281" t="s">
        <v>4508</v>
      </c>
    </row>
    <row r="822" spans="9:11">
      <c r="I822" s="282">
        <v>0.99583333333333324</v>
      </c>
      <c r="J822" s="282"/>
      <c r="K822" s="282"/>
    </row>
    <row r="824" spans="9:11">
      <c r="I824" s="281" t="s">
        <v>4507</v>
      </c>
    </row>
    <row r="826" spans="9:11">
      <c r="I826" s="281" t="s">
        <v>4506</v>
      </c>
    </row>
    <row r="829" spans="9:11">
      <c r="I829" s="281" t="s">
        <v>4622</v>
      </c>
    </row>
    <row r="830" spans="9:11">
      <c r="I830" s="281" t="s">
        <v>4526</v>
      </c>
    </row>
    <row r="831" spans="9:11">
      <c r="I831" s="281" t="s">
        <v>4621</v>
      </c>
    </row>
    <row r="832" spans="9:11">
      <c r="I832" s="281" t="s">
        <v>4505</v>
      </c>
    </row>
    <row r="833" spans="9:9">
      <c r="I833" s="281" t="s">
        <v>4620</v>
      </c>
    </row>
    <row r="834" spans="9:9">
      <c r="I834" s="281" t="s">
        <v>4574</v>
      </c>
    </row>
    <row r="835" spans="9:9">
      <c r="I835" s="281" t="s">
        <v>4619</v>
      </c>
    </row>
    <row r="836" spans="9:9">
      <c r="I836" s="281" t="s">
        <v>4600</v>
      </c>
    </row>
    <row r="837" spans="9:9">
      <c r="I837" s="281" t="s">
        <v>4618</v>
      </c>
    </row>
    <row r="838" spans="9:9">
      <c r="I838" s="281" t="s">
        <v>4612</v>
      </c>
    </row>
    <row r="839" spans="9:9">
      <c r="I839" s="281" t="s">
        <v>4617</v>
      </c>
    </row>
    <row r="840" spans="9:9">
      <c r="I840" s="281" t="s">
        <v>4616</v>
      </c>
    </row>
    <row r="841" spans="9:9">
      <c r="I841" s="281" t="s">
        <v>4615</v>
      </c>
    </row>
    <row r="843" spans="9:9">
      <c r="I843" s="281" t="s">
        <v>4490</v>
      </c>
    </row>
    <row r="845" spans="9:9">
      <c r="I845" s="281" t="s">
        <v>4614</v>
      </c>
    </row>
    <row r="846" spans="9:9">
      <c r="I846" s="281" t="s">
        <v>4507</v>
      </c>
    </row>
    <row r="847" spans="9:9">
      <c r="I847" s="281" t="s">
        <v>4613</v>
      </c>
    </row>
    <row r="848" spans="9:9">
      <c r="I848" s="281" t="s">
        <v>4506</v>
      </c>
    </row>
    <row r="850" spans="9:9">
      <c r="I850" s="281" t="s">
        <v>4612</v>
      </c>
    </row>
    <row r="851" spans="9:9">
      <c r="I851" s="281" t="s">
        <v>4611</v>
      </c>
    </row>
    <row r="852" spans="9:9">
      <c r="I852" s="281" t="s">
        <v>4610</v>
      </c>
    </row>
    <row r="853" spans="9:9">
      <c r="I853" s="281" t="s">
        <v>4609</v>
      </c>
    </row>
    <row r="854" spans="9:9">
      <c r="I854" s="281" t="s">
        <v>4608</v>
      </c>
    </row>
    <row r="855" spans="9:9">
      <c r="I855" s="281" t="s">
        <v>4607</v>
      </c>
    </row>
    <row r="856" spans="9:9">
      <c r="I856" s="281" t="s">
        <v>4606</v>
      </c>
    </row>
    <row r="857" spans="9:9">
      <c r="I857" s="281" t="s">
        <v>4605</v>
      </c>
    </row>
    <row r="858" spans="9:9">
      <c r="I858" s="281" t="s">
        <v>4604</v>
      </c>
    </row>
    <row r="859" spans="9:9">
      <c r="I859" s="281" t="s">
        <v>4495</v>
      </c>
    </row>
    <row r="860" spans="9:9">
      <c r="I860" s="281" t="s">
        <v>4603</v>
      </c>
    </row>
    <row r="861" spans="9:9">
      <c r="I861" s="281" t="s">
        <v>4491</v>
      </c>
    </row>
    <row r="863" spans="9:9">
      <c r="I863" s="281" t="s">
        <v>4490</v>
      </c>
    </row>
    <row r="865" spans="9:9">
      <c r="I865" s="281" t="s">
        <v>4602</v>
      </c>
    </row>
    <row r="867" spans="9:9">
      <c r="I867" s="281" t="s">
        <v>4507</v>
      </c>
    </row>
    <row r="868" spans="9:9">
      <c r="I868" s="281" t="s">
        <v>4601</v>
      </c>
    </row>
    <row r="869" spans="9:9">
      <c r="I869" s="281" t="s">
        <v>4506</v>
      </c>
    </row>
    <row r="871" spans="9:9">
      <c r="I871" s="281" t="s">
        <v>4600</v>
      </c>
    </row>
    <row r="872" spans="9:9">
      <c r="I872" s="281" t="s">
        <v>4599</v>
      </c>
    </row>
    <row r="873" spans="9:9">
      <c r="I873" s="281" t="s">
        <v>4598</v>
      </c>
    </row>
    <row r="874" spans="9:9">
      <c r="I874" s="281" t="s">
        <v>4597</v>
      </c>
    </row>
    <row r="875" spans="9:9">
      <c r="I875" s="281" t="s">
        <v>4596</v>
      </c>
    </row>
    <row r="876" spans="9:9">
      <c r="I876" s="281" t="s">
        <v>4595</v>
      </c>
    </row>
    <row r="877" spans="9:9">
      <c r="I877" s="281" t="s">
        <v>4594</v>
      </c>
    </row>
    <row r="878" spans="9:9">
      <c r="I878" s="281" t="s">
        <v>4593</v>
      </c>
    </row>
    <row r="879" spans="9:9">
      <c r="I879" s="281" t="s">
        <v>4592</v>
      </c>
    </row>
    <row r="880" spans="9:9">
      <c r="I880" s="281" t="s">
        <v>4591</v>
      </c>
    </row>
    <row r="881" spans="9:9">
      <c r="I881" s="281" t="s">
        <v>4590</v>
      </c>
    </row>
    <row r="882" spans="9:9">
      <c r="I882" s="281" t="s">
        <v>4589</v>
      </c>
    </row>
    <row r="883" spans="9:9">
      <c r="I883" s="281" t="s">
        <v>4588</v>
      </c>
    </row>
    <row r="884" spans="9:9">
      <c r="I884" s="281" t="s">
        <v>4587</v>
      </c>
    </row>
    <row r="885" spans="9:9">
      <c r="I885" s="281" t="s">
        <v>4586</v>
      </c>
    </row>
    <row r="886" spans="9:9">
      <c r="I886" s="281" t="s">
        <v>4585</v>
      </c>
    </row>
    <row r="887" spans="9:9">
      <c r="I887" s="281" t="s">
        <v>4584</v>
      </c>
    </row>
    <row r="888" spans="9:9">
      <c r="I888" s="281" t="s">
        <v>4583</v>
      </c>
    </row>
    <row r="889" spans="9:9">
      <c r="I889" s="281" t="s">
        <v>4582</v>
      </c>
    </row>
    <row r="890" spans="9:9">
      <c r="I890" s="281" t="s">
        <v>4581</v>
      </c>
    </row>
    <row r="891" spans="9:9">
      <c r="I891" s="281" t="s">
        <v>4580</v>
      </c>
    </row>
    <row r="892" spans="9:9">
      <c r="I892" s="281" t="s">
        <v>4495</v>
      </c>
    </row>
    <row r="893" spans="9:9">
      <c r="I893" s="281" t="s">
        <v>4579</v>
      </c>
    </row>
    <row r="894" spans="9:9">
      <c r="I894" s="281" t="s">
        <v>4578</v>
      </c>
    </row>
    <row r="895" spans="9:9">
      <c r="I895" s="281" t="s">
        <v>4577</v>
      </c>
    </row>
    <row r="896" spans="9:9">
      <c r="I896" s="281" t="s">
        <v>4491</v>
      </c>
    </row>
    <row r="898" spans="9:9">
      <c r="I898" s="281" t="s">
        <v>4490</v>
      </c>
    </row>
    <row r="900" spans="9:9">
      <c r="I900" s="281" t="s">
        <v>4576</v>
      </c>
    </row>
    <row r="902" spans="9:9">
      <c r="I902" s="281" t="s">
        <v>4507</v>
      </c>
    </row>
    <row r="903" spans="9:9">
      <c r="I903" s="281" t="s">
        <v>4601</v>
      </c>
    </row>
    <row r="904" spans="9:9">
      <c r="I904" s="281" t="s">
        <v>4506</v>
      </c>
    </row>
    <row r="906" spans="9:9">
      <c r="I906" s="281" t="s">
        <v>4600</v>
      </c>
    </row>
    <row r="907" spans="9:9">
      <c r="I907" s="281" t="s">
        <v>4599</v>
      </c>
    </row>
    <row r="908" spans="9:9">
      <c r="I908" s="281" t="s">
        <v>4598</v>
      </c>
    </row>
    <row r="909" spans="9:9">
      <c r="I909" s="281" t="s">
        <v>4597</v>
      </c>
    </row>
    <row r="910" spans="9:9">
      <c r="I910" s="281" t="s">
        <v>4596</v>
      </c>
    </row>
    <row r="911" spans="9:9">
      <c r="I911" s="281" t="s">
        <v>4595</v>
      </c>
    </row>
    <row r="912" spans="9:9">
      <c r="I912" s="281" t="s">
        <v>4594</v>
      </c>
    </row>
    <row r="913" spans="9:9">
      <c r="I913" s="281" t="s">
        <v>4593</v>
      </c>
    </row>
    <row r="914" spans="9:9">
      <c r="I914" s="281" t="s">
        <v>4592</v>
      </c>
    </row>
    <row r="915" spans="9:9">
      <c r="I915" s="281" t="s">
        <v>4591</v>
      </c>
    </row>
    <row r="916" spans="9:9">
      <c r="I916" s="281" t="s">
        <v>4590</v>
      </c>
    </row>
    <row r="917" spans="9:9">
      <c r="I917" s="281" t="s">
        <v>4589</v>
      </c>
    </row>
    <row r="918" spans="9:9">
      <c r="I918" s="281" t="s">
        <v>4588</v>
      </c>
    </row>
    <row r="919" spans="9:9">
      <c r="I919" s="281" t="s">
        <v>4587</v>
      </c>
    </row>
    <row r="920" spans="9:9">
      <c r="I920" s="281" t="s">
        <v>4586</v>
      </c>
    </row>
    <row r="921" spans="9:9">
      <c r="I921" s="281" t="s">
        <v>4585</v>
      </c>
    </row>
    <row r="922" spans="9:9">
      <c r="I922" s="281" t="s">
        <v>4584</v>
      </c>
    </row>
    <row r="923" spans="9:9">
      <c r="I923" s="281" t="s">
        <v>4583</v>
      </c>
    </row>
    <row r="924" spans="9:9">
      <c r="I924" s="281" t="s">
        <v>4582</v>
      </c>
    </row>
    <row r="925" spans="9:9">
      <c r="I925" s="281" t="s">
        <v>4581</v>
      </c>
    </row>
    <row r="926" spans="9:9">
      <c r="I926" s="281" t="s">
        <v>4580</v>
      </c>
    </row>
    <row r="927" spans="9:9">
      <c r="I927" s="281" t="s">
        <v>4495</v>
      </c>
    </row>
    <row r="928" spans="9:9">
      <c r="I928" s="281" t="s">
        <v>4579</v>
      </c>
    </row>
    <row r="929" spans="9:9">
      <c r="I929" s="281" t="s">
        <v>4578</v>
      </c>
    </row>
    <row r="930" spans="9:9">
      <c r="I930" s="281" t="s">
        <v>4577</v>
      </c>
    </row>
    <row r="931" spans="9:9">
      <c r="I931" s="281" t="s">
        <v>4491</v>
      </c>
    </row>
    <row r="933" spans="9:9">
      <c r="I933" s="281" t="s">
        <v>4490</v>
      </c>
    </row>
    <row r="935" spans="9:9">
      <c r="I935" s="281" t="s">
        <v>4576</v>
      </c>
    </row>
    <row r="937" spans="9:9">
      <c r="I937" s="281" t="s">
        <v>4507</v>
      </c>
    </row>
    <row r="938" spans="9:9">
      <c r="I938" s="281" t="s">
        <v>4575</v>
      </c>
    </row>
    <row r="939" spans="9:9">
      <c r="I939" s="281" t="s">
        <v>4506</v>
      </c>
    </row>
    <row r="941" spans="9:9">
      <c r="I941" s="281" t="s">
        <v>4574</v>
      </c>
    </row>
    <row r="942" spans="9:9">
      <c r="I942" s="281" t="s">
        <v>4573</v>
      </c>
    </row>
    <row r="943" spans="9:9">
      <c r="I943" s="281" t="s">
        <v>4572</v>
      </c>
    </row>
    <row r="944" spans="9:9">
      <c r="I944" s="281" t="s">
        <v>4571</v>
      </c>
    </row>
    <row r="945" spans="9:9">
      <c r="I945" s="281" t="s">
        <v>4570</v>
      </c>
    </row>
    <row r="946" spans="9:9">
      <c r="I946" s="281" t="s">
        <v>4537</v>
      </c>
    </row>
    <row r="947" spans="9:9">
      <c r="I947" s="281" t="s">
        <v>4536</v>
      </c>
    </row>
    <row r="948" spans="9:9">
      <c r="I948" s="281" t="s">
        <v>4569</v>
      </c>
    </row>
    <row r="949" spans="9:9">
      <c r="I949" s="281" t="s">
        <v>4568</v>
      </c>
    </row>
    <row r="950" spans="9:9">
      <c r="I950" s="281" t="s">
        <v>4567</v>
      </c>
    </row>
    <row r="951" spans="9:9">
      <c r="I951" s="281" t="s">
        <v>4566</v>
      </c>
    </row>
    <row r="952" spans="9:9">
      <c r="I952" s="281" t="s">
        <v>4565</v>
      </c>
    </row>
    <row r="953" spans="9:9">
      <c r="I953" s="281" t="s">
        <v>4564</v>
      </c>
    </row>
    <row r="954" spans="9:9">
      <c r="I954" s="281" t="s">
        <v>4563</v>
      </c>
    </row>
    <row r="955" spans="9:9">
      <c r="I955" s="281" t="s">
        <v>4562</v>
      </c>
    </row>
    <row r="956" spans="9:9">
      <c r="I956" s="281" t="s">
        <v>4561</v>
      </c>
    </row>
    <row r="957" spans="9:9">
      <c r="I957" s="281" t="s">
        <v>4560</v>
      </c>
    </row>
    <row r="958" spans="9:9">
      <c r="I958" s="281" t="s">
        <v>4559</v>
      </c>
    </row>
    <row r="959" spans="9:9">
      <c r="I959" s="281" t="s">
        <v>4558</v>
      </c>
    </row>
    <row r="960" spans="9:9">
      <c r="I960" s="281" t="s">
        <v>4557</v>
      </c>
    </row>
    <row r="961" spans="9:9">
      <c r="I961" s="281" t="s">
        <v>4556</v>
      </c>
    </row>
    <row r="962" spans="9:9">
      <c r="I962" s="281" t="s">
        <v>4555</v>
      </c>
    </row>
    <row r="963" spans="9:9">
      <c r="I963" s="281" t="s">
        <v>4554</v>
      </c>
    </row>
    <row r="964" spans="9:9">
      <c r="I964" s="281" t="s">
        <v>4553</v>
      </c>
    </row>
    <row r="965" spans="9:9">
      <c r="I965" s="281" t="s">
        <v>4552</v>
      </c>
    </row>
    <row r="966" spans="9:9">
      <c r="I966" s="281" t="s">
        <v>4551</v>
      </c>
    </row>
    <row r="967" spans="9:9">
      <c r="I967" s="281" t="s">
        <v>4550</v>
      </c>
    </row>
    <row r="968" spans="9:9">
      <c r="I968" s="281" t="s">
        <v>4549</v>
      </c>
    </row>
    <row r="969" spans="9:9">
      <c r="I969" s="281" t="s">
        <v>4548</v>
      </c>
    </row>
    <row r="970" spans="9:9">
      <c r="I970" s="281" t="s">
        <v>4547</v>
      </c>
    </row>
    <row r="971" spans="9:9">
      <c r="I971" s="281" t="s">
        <v>4546</v>
      </c>
    </row>
    <row r="972" spans="9:9">
      <c r="I972" s="281" t="s">
        <v>4545</v>
      </c>
    </row>
    <row r="973" spans="9:9">
      <c r="I973" s="281" t="s">
        <v>4544</v>
      </c>
    </row>
    <row r="974" spans="9:9">
      <c r="I974" s="281" t="s">
        <v>4543</v>
      </c>
    </row>
    <row r="975" spans="9:9">
      <c r="I975" s="281" t="s">
        <v>4542</v>
      </c>
    </row>
    <row r="976" spans="9:9">
      <c r="I976" s="281" t="s">
        <v>4541</v>
      </c>
    </row>
    <row r="977" spans="9:9">
      <c r="I977" s="281" t="s">
        <v>4540</v>
      </c>
    </row>
    <row r="978" spans="9:9">
      <c r="I978" s="281" t="s">
        <v>4539</v>
      </c>
    </row>
    <row r="979" spans="9:9">
      <c r="I979" s="281" t="s">
        <v>4538</v>
      </c>
    </row>
    <row r="980" spans="9:9">
      <c r="I980" s="281" t="s">
        <v>4537</v>
      </c>
    </row>
    <row r="981" spans="9:9">
      <c r="I981" s="281" t="s">
        <v>4536</v>
      </c>
    </row>
    <row r="982" spans="9:9">
      <c r="I982" s="281" t="s">
        <v>4535</v>
      </c>
    </row>
    <row r="983" spans="9:9">
      <c r="I983" s="281" t="s">
        <v>4534</v>
      </c>
    </row>
    <row r="984" spans="9:9">
      <c r="I984" s="281" t="s">
        <v>4533</v>
      </c>
    </row>
    <row r="985" spans="9:9">
      <c r="I985" s="281" t="s">
        <v>4532</v>
      </c>
    </row>
    <row r="986" spans="9:9">
      <c r="I986" s="281" t="s">
        <v>4495</v>
      </c>
    </row>
    <row r="987" spans="9:9">
      <c r="I987" s="281" t="s">
        <v>4531</v>
      </c>
    </row>
    <row r="988" spans="9:9">
      <c r="I988" s="281" t="s">
        <v>4530</v>
      </c>
    </row>
    <row r="989" spans="9:9">
      <c r="I989" s="281" t="s">
        <v>4529</v>
      </c>
    </row>
    <row r="990" spans="9:9">
      <c r="I990" s="281" t="s">
        <v>4491</v>
      </c>
    </row>
    <row r="992" spans="9:9">
      <c r="I992" s="281" t="s">
        <v>4490</v>
      </c>
    </row>
    <row r="994" spans="9:11">
      <c r="I994" s="281" t="s">
        <v>4528</v>
      </c>
    </row>
    <row r="999" spans="9:11">
      <c r="I999" s="281" t="s">
        <v>4527</v>
      </c>
    </row>
    <row r="1000" spans="9:11">
      <c r="I1000" s="281" t="s">
        <v>4508</v>
      </c>
    </row>
    <row r="1001" spans="9:11">
      <c r="I1001" s="282">
        <v>0.99652777777777779</v>
      </c>
      <c r="J1001" s="282"/>
      <c r="K1001" s="282"/>
    </row>
    <row r="1003" spans="9:11">
      <c r="I1003" s="281" t="s">
        <v>4507</v>
      </c>
    </row>
    <row r="1005" spans="9:11">
      <c r="I1005" s="281" t="s">
        <v>4506</v>
      </c>
    </row>
    <row r="1007" spans="9:11">
      <c r="I1007" s="281" t="s">
        <v>4526</v>
      </c>
    </row>
    <row r="1008" spans="9:11">
      <c r="I1008" s="281" t="s">
        <v>4525</v>
      </c>
    </row>
    <row r="1009" spans="9:9">
      <c r="I1009" s="281" t="s">
        <v>4524</v>
      </c>
    </row>
    <row r="1010" spans="9:9">
      <c r="I1010" s="281" t="s">
        <v>4523</v>
      </c>
    </row>
    <row r="1011" spans="9:9">
      <c r="I1011" s="281" t="s">
        <v>4522</v>
      </c>
    </row>
    <row r="1012" spans="9:9">
      <c r="I1012" s="281" t="s">
        <v>4521</v>
      </c>
    </row>
    <row r="1013" spans="9:9">
      <c r="I1013" s="281" t="s">
        <v>4520</v>
      </c>
    </row>
    <row r="1014" spans="9:9">
      <c r="I1014" s="281" t="s">
        <v>4519</v>
      </c>
    </row>
    <row r="1015" spans="9:9">
      <c r="I1015" s="281" t="s">
        <v>4518</v>
      </c>
    </row>
    <row r="1016" spans="9:9">
      <c r="I1016" s="281" t="s">
        <v>4517</v>
      </c>
    </row>
    <row r="1017" spans="9:9">
      <c r="I1017" s="281" t="s">
        <v>4516</v>
      </c>
    </row>
    <row r="1018" spans="9:9">
      <c r="I1018" s="281" t="s">
        <v>4515</v>
      </c>
    </row>
    <row r="1019" spans="9:9">
      <c r="I1019" s="281" t="s">
        <v>4514</v>
      </c>
    </row>
    <row r="1020" spans="9:9">
      <c r="I1020" s="281" t="s">
        <v>4495</v>
      </c>
    </row>
    <row r="1021" spans="9:9">
      <c r="I1021" s="281" t="s">
        <v>4513</v>
      </c>
    </row>
    <row r="1022" spans="9:9">
      <c r="I1022" s="281" t="s">
        <v>4512</v>
      </c>
    </row>
    <row r="1023" spans="9:9">
      <c r="I1023" s="281" t="s">
        <v>4511</v>
      </c>
    </row>
    <row r="1024" spans="9:9">
      <c r="I1024" s="281" t="s">
        <v>4491</v>
      </c>
    </row>
    <row r="1026" spans="9:11">
      <c r="I1026" s="281" t="s">
        <v>4490</v>
      </c>
    </row>
    <row r="1028" spans="9:11">
      <c r="I1028" s="281" t="s">
        <v>4510</v>
      </c>
    </row>
    <row r="1032" spans="9:11">
      <c r="I1032" s="281" t="s">
        <v>4509</v>
      </c>
    </row>
    <row r="1033" spans="9:11">
      <c r="I1033" s="281" t="s">
        <v>4508</v>
      </c>
    </row>
    <row r="1034" spans="9:11">
      <c r="I1034" s="282">
        <v>0.99722222222222223</v>
      </c>
      <c r="J1034" s="282"/>
      <c r="K1034" s="282"/>
    </row>
    <row r="1036" spans="9:11">
      <c r="I1036" s="281" t="s">
        <v>4507</v>
      </c>
    </row>
    <row r="1038" spans="9:11">
      <c r="I1038" s="281" t="s">
        <v>4506</v>
      </c>
    </row>
    <row r="1040" spans="9:11">
      <c r="I1040" s="281" t="s">
        <v>4505</v>
      </c>
    </row>
    <row r="1041" spans="9:9">
      <c r="I1041" s="281" t="s">
        <v>4504</v>
      </c>
    </row>
    <row r="1042" spans="9:9">
      <c r="I1042" s="281" t="s">
        <v>4503</v>
      </c>
    </row>
    <row r="1043" spans="9:9">
      <c r="I1043" s="281" t="s">
        <v>4502</v>
      </c>
    </row>
    <row r="1044" spans="9:9">
      <c r="I1044" s="281" t="s">
        <v>4501</v>
      </c>
    </row>
    <row r="1045" spans="9:9">
      <c r="I1045" s="281" t="s">
        <v>4500</v>
      </c>
    </row>
    <row r="1046" spans="9:9">
      <c r="I1046" s="281" t="s">
        <v>4499</v>
      </c>
    </row>
    <row r="1047" spans="9:9">
      <c r="I1047" s="281" t="s">
        <v>4498</v>
      </c>
    </row>
    <row r="1048" spans="9:9">
      <c r="I1048" s="281" t="s">
        <v>4497</v>
      </c>
    </row>
    <row r="1049" spans="9:9">
      <c r="I1049" s="281" t="s">
        <v>4496</v>
      </c>
    </row>
    <row r="1050" spans="9:9">
      <c r="I1050" s="281" t="s">
        <v>4495</v>
      </c>
    </row>
    <row r="1051" spans="9:9">
      <c r="I1051" s="281" t="s">
        <v>4494</v>
      </c>
    </row>
    <row r="1052" spans="9:9">
      <c r="I1052" s="281" t="s">
        <v>4493</v>
      </c>
    </row>
    <row r="1053" spans="9:9">
      <c r="I1053" s="281" t="s">
        <v>4492</v>
      </c>
    </row>
    <row r="1054" spans="9:9">
      <c r="I1054" s="281" t="s">
        <v>4491</v>
      </c>
    </row>
    <row r="1056" spans="9:9">
      <c r="I1056" s="281" t="s">
        <v>4490</v>
      </c>
    </row>
    <row r="1058" spans="9:11">
      <c r="I1058" s="281" t="s">
        <v>4489</v>
      </c>
    </row>
    <row r="1062" spans="9:11">
      <c r="I1062" s="281" t="s">
        <v>4488</v>
      </c>
    </row>
    <row r="1063" spans="9:11">
      <c r="I1063" s="281" t="s">
        <v>4487</v>
      </c>
    </row>
    <row r="1064" spans="9:11">
      <c r="I1064" s="282">
        <v>0.25555555555555559</v>
      </c>
      <c r="J1064" s="282"/>
      <c r="K1064" s="282"/>
    </row>
    <row r="1067" spans="9:11">
      <c r="I1067" s="281" t="s">
        <v>4486</v>
      </c>
    </row>
    <row r="1068" spans="9:11">
      <c r="I1068" s="281" t="s">
        <v>4485</v>
      </c>
    </row>
    <row r="1069" spans="9:11">
      <c r="I1069" s="281" t="s">
        <v>4484</v>
      </c>
    </row>
    <row r="1070" spans="9:11">
      <c r="I1070" s="281" t="s">
        <v>4483</v>
      </c>
    </row>
    <row r="1071" spans="9:11">
      <c r="I1071" s="281" t="s">
        <v>4482</v>
      </c>
    </row>
    <row r="1072" spans="9:11">
      <c r="I1072" s="281" t="s">
        <v>4481</v>
      </c>
    </row>
    <row r="1073" spans="9:9">
      <c r="I1073" s="281" t="s">
        <v>4480</v>
      </c>
    </row>
    <row r="1074" spans="9:9">
      <c r="I1074" s="281" t="s">
        <v>4479</v>
      </c>
    </row>
    <row r="1075" spans="9:9">
      <c r="I1075" s="281" t="s">
        <v>4478</v>
      </c>
    </row>
    <row r="1076" spans="9:9">
      <c r="I1076" s="281" t="s">
        <v>4477</v>
      </c>
    </row>
    <row r="1077" spans="9:9">
      <c r="I1077" s="281" t="s">
        <v>4476</v>
      </c>
    </row>
    <row r="1078" spans="9:9">
      <c r="I1078" s="281" t="s">
        <v>4475</v>
      </c>
    </row>
    <row r="1079" spans="9:9">
      <c r="I1079" s="281" t="s">
        <v>4474</v>
      </c>
    </row>
    <row r="1080" spans="9:9">
      <c r="I1080" s="281" t="s">
        <v>4473</v>
      </c>
    </row>
    <row r="1081" spans="9:9">
      <c r="I1081" s="281" t="s">
        <v>4472</v>
      </c>
    </row>
    <row r="1082" spans="9:9">
      <c r="I1082" s="281" t="s">
        <v>4471</v>
      </c>
    </row>
    <row r="1083" spans="9:9">
      <c r="I1083" s="281" t="s">
        <v>4470</v>
      </c>
    </row>
    <row r="1084" spans="9:9">
      <c r="I1084" s="281" t="s">
        <v>4469</v>
      </c>
    </row>
    <row r="1085" spans="9:9">
      <c r="I1085" s="281" t="s">
        <v>4468</v>
      </c>
    </row>
    <row r="1086" spans="9:9">
      <c r="I1086" s="281" t="s">
        <v>4467</v>
      </c>
    </row>
    <row r="1087" spans="9:9">
      <c r="I1087" s="281" t="s">
        <v>4466</v>
      </c>
    </row>
    <row r="1088" spans="9:9">
      <c r="I1088" s="281" t="s">
        <v>4465</v>
      </c>
    </row>
    <row r="1089" spans="9:9">
      <c r="I1089" s="281" t="s">
        <v>4464</v>
      </c>
    </row>
    <row r="1090" spans="9:9">
      <c r="I1090" s="281" t="s">
        <v>4463</v>
      </c>
    </row>
    <row r="1091" spans="9:9">
      <c r="I1091" s="281" t="s">
        <v>4462</v>
      </c>
    </row>
    <row r="1092" spans="9:9">
      <c r="I1092" s="281" t="s">
        <v>4461</v>
      </c>
    </row>
    <row r="1093" spans="9:9">
      <c r="I1093" s="281" t="s">
        <v>4460</v>
      </c>
    </row>
    <row r="1094" spans="9:9">
      <c r="I1094" s="281" t="s">
        <v>4459</v>
      </c>
    </row>
    <row r="1095" spans="9:9">
      <c r="I1095" s="281" t="s">
        <v>4458</v>
      </c>
    </row>
    <row r="1096" spans="9:9">
      <c r="I1096" s="281" t="s">
        <v>4457</v>
      </c>
    </row>
    <row r="1097" spans="9:9">
      <c r="I1097" s="281" t="s">
        <v>4456</v>
      </c>
    </row>
    <row r="1098" spans="9:9">
      <c r="I1098" s="281" t="s">
        <v>4455</v>
      </c>
    </row>
    <row r="1099" spans="9:9">
      <c r="I1099" s="281" t="s">
        <v>4454</v>
      </c>
    </row>
    <row r="1100" spans="9:9">
      <c r="I1100" s="281" t="s">
        <v>4453</v>
      </c>
    </row>
    <row r="1101" spans="9:9">
      <c r="I1101" s="281" t="s">
        <v>4452</v>
      </c>
    </row>
    <row r="1102" spans="9:9">
      <c r="I1102" s="281" t="s">
        <v>4451</v>
      </c>
    </row>
    <row r="1103" spans="9:9">
      <c r="I1103" s="281" t="s">
        <v>4450</v>
      </c>
    </row>
    <row r="1104" spans="9:9">
      <c r="I1104" s="281" t="s">
        <v>4449</v>
      </c>
    </row>
    <row r="1105" spans="9:12">
      <c r="I1105" s="281" t="s">
        <v>4448</v>
      </c>
    </row>
    <row r="1106" spans="9:12">
      <c r="I1106" s="281" t="s">
        <v>4447</v>
      </c>
    </row>
    <row r="1107" spans="9:12">
      <c r="I1107" s="281" t="s">
        <v>4446</v>
      </c>
    </row>
    <row r="1108" spans="9:12">
      <c r="I1108" s="281" t="s">
        <v>4445</v>
      </c>
    </row>
    <row r="1109" spans="9:12">
      <c r="I1109" s="281" t="s">
        <v>4444</v>
      </c>
    </row>
    <row r="1110" spans="9:12">
      <c r="I1110" s="281" t="s">
        <v>4443</v>
      </c>
    </row>
    <row r="1111" spans="9:12">
      <c r="I1111" s="281" t="s">
        <v>4442</v>
      </c>
    </row>
    <row r="1112" spans="9:12">
      <c r="I1112" s="281" t="s">
        <v>4441</v>
      </c>
    </row>
    <row r="1113" spans="9:12">
      <c r="I1113" s="281" t="s">
        <v>4440</v>
      </c>
    </row>
    <row r="1114" spans="9:12">
      <c r="I1114" s="281" t="s">
        <v>4439</v>
      </c>
    </row>
    <row r="1115" spans="9:12">
      <c r="I1115" s="281" t="s">
        <v>4438</v>
      </c>
    </row>
    <row r="1116" spans="9:12">
      <c r="I1116" s="281" t="s">
        <v>4437</v>
      </c>
    </row>
    <row r="1117" spans="9:12">
      <c r="I1117" s="281" t="s">
        <v>4436</v>
      </c>
      <c r="L1117" s="281" t="s">
        <v>4340</v>
      </c>
    </row>
    <row r="1118" spans="9:12">
      <c r="I1118" s="281" t="s">
        <v>4435</v>
      </c>
      <c r="L1118" s="281" t="s">
        <v>4434</v>
      </c>
    </row>
    <row r="1119" spans="9:12">
      <c r="I1119" s="281" t="s">
        <v>4433</v>
      </c>
      <c r="L1119" s="281" t="s">
        <v>4432</v>
      </c>
    </row>
    <row r="1120" spans="9:12">
      <c r="I1120" s="281" t="s">
        <v>4431</v>
      </c>
      <c r="L1120" s="281" t="s">
        <v>4430</v>
      </c>
    </row>
    <row r="1121" spans="9:17">
      <c r="I1121" s="281" t="s">
        <v>4429</v>
      </c>
      <c r="L1121" s="281" t="s">
        <v>4428</v>
      </c>
    </row>
    <row r="1122" spans="9:17">
      <c r="I1122" s="281" t="s">
        <v>4427</v>
      </c>
      <c r="L1122" s="281" t="s">
        <v>4426</v>
      </c>
    </row>
    <row r="1123" spans="9:17">
      <c r="I1123" s="281" t="s">
        <v>4425</v>
      </c>
      <c r="L1123" s="281" t="s">
        <v>4404</v>
      </c>
    </row>
    <row r="1124" spans="9:17">
      <c r="I1124" s="281" t="s">
        <v>4424</v>
      </c>
      <c r="L1124" s="281" t="s">
        <v>4402</v>
      </c>
    </row>
    <row r="1125" spans="9:17">
      <c r="I1125" s="281" t="s">
        <v>4423</v>
      </c>
    </row>
    <row r="1126" spans="9:17">
      <c r="I1126" s="281" t="s">
        <v>4422</v>
      </c>
    </row>
    <row r="1127" spans="9:17">
      <c r="I1127" s="281" t="s">
        <v>4421</v>
      </c>
    </row>
    <row r="1128" spans="9:17">
      <c r="I1128" s="281" t="s">
        <v>4420</v>
      </c>
    </row>
    <row r="1129" spans="9:17">
      <c r="I1129" s="281" t="s">
        <v>4419</v>
      </c>
    </row>
    <row r="1130" spans="9:17">
      <c r="I1130" s="281" t="s">
        <v>4418</v>
      </c>
    </row>
    <row r="1131" spans="9:17">
      <c r="I1131" s="281" t="s">
        <v>4417</v>
      </c>
    </row>
    <row r="1132" spans="9:17">
      <c r="I1132" s="281" t="s">
        <v>4416</v>
      </c>
      <c r="Q1132" s="281" t="s">
        <v>3826</v>
      </c>
    </row>
    <row r="1133" spans="9:17">
      <c r="I1133" s="281" t="s">
        <v>4415</v>
      </c>
      <c r="Q1133" s="281" t="s">
        <v>4414</v>
      </c>
    </row>
    <row r="1134" spans="9:17">
      <c r="I1134" s="281" t="s">
        <v>4413</v>
      </c>
      <c r="Q1134" s="281" t="s">
        <v>4412</v>
      </c>
    </row>
    <row r="1135" spans="9:17">
      <c r="I1135" s="281" t="s">
        <v>4411</v>
      </c>
      <c r="Q1135" s="281" t="s">
        <v>4410</v>
      </c>
    </row>
    <row r="1136" spans="9:17">
      <c r="I1136" s="281" t="s">
        <v>4409</v>
      </c>
      <c r="Q1136" s="281" t="s">
        <v>4408</v>
      </c>
    </row>
    <row r="1137" spans="9:17">
      <c r="I1137" s="281" t="s">
        <v>4407</v>
      </c>
      <c r="Q1137" s="281" t="s">
        <v>4406</v>
      </c>
    </row>
    <row r="1138" spans="9:17">
      <c r="I1138" s="281" t="s">
        <v>4405</v>
      </c>
      <c r="Q1138" s="281" t="s">
        <v>4404</v>
      </c>
    </row>
    <row r="1139" spans="9:17">
      <c r="I1139" s="281" t="s">
        <v>4403</v>
      </c>
      <c r="Q1139" s="281" t="s">
        <v>4402</v>
      </c>
    </row>
    <row r="1140" spans="9:17">
      <c r="I1140" s="281" t="s">
        <v>4401</v>
      </c>
    </row>
    <row r="1141" spans="9:17">
      <c r="I1141" s="281" t="s">
        <v>4400</v>
      </c>
    </row>
    <row r="1142" spans="9:17">
      <c r="I1142" s="281" t="s">
        <v>4399</v>
      </c>
    </row>
    <row r="1143" spans="9:17">
      <c r="I1143" s="281" t="s">
        <v>4398</v>
      </c>
    </row>
    <row r="1144" spans="9:17">
      <c r="I1144" s="281" t="s">
        <v>4397</v>
      </c>
    </row>
    <row r="1145" spans="9:17">
      <c r="I1145" s="281" t="s">
        <v>4396</v>
      </c>
    </row>
    <row r="1146" spans="9:17">
      <c r="I1146" s="281" t="s">
        <v>4395</v>
      </c>
    </row>
    <row r="1147" spans="9:17">
      <c r="I1147" s="281" t="s">
        <v>4394</v>
      </c>
    </row>
    <row r="1148" spans="9:17">
      <c r="I1148" s="281" t="s">
        <v>4393</v>
      </c>
    </row>
    <row r="1149" spans="9:17">
      <c r="I1149" s="281" t="s">
        <v>4392</v>
      </c>
    </row>
    <row r="1150" spans="9:17">
      <c r="I1150" s="281" t="s">
        <v>4391</v>
      </c>
    </row>
    <row r="1151" spans="9:17">
      <c r="I1151" s="281" t="s">
        <v>4390</v>
      </c>
    </row>
    <row r="1152" spans="9:17">
      <c r="I1152" s="281" t="s">
        <v>4389</v>
      </c>
    </row>
    <row r="1153" spans="9:9">
      <c r="I1153" s="281" t="s">
        <v>4388</v>
      </c>
    </row>
    <row r="1154" spans="9:9">
      <c r="I1154" s="281" t="s">
        <v>4387</v>
      </c>
    </row>
    <row r="1155" spans="9:9">
      <c r="I1155" s="281" t="s">
        <v>4386</v>
      </c>
    </row>
    <row r="1156" spans="9:9">
      <c r="I1156" s="281" t="s">
        <v>4385</v>
      </c>
    </row>
    <row r="1157" spans="9:9">
      <c r="I1157" s="281" t="s">
        <v>4384</v>
      </c>
    </row>
    <row r="1158" spans="9:9">
      <c r="I1158" s="281" t="s">
        <v>4383</v>
      </c>
    </row>
    <row r="1159" spans="9:9">
      <c r="I1159" s="281" t="s">
        <v>4382</v>
      </c>
    </row>
    <row r="1160" spans="9:9">
      <c r="I1160" s="281" t="s">
        <v>4381</v>
      </c>
    </row>
    <row r="1161" spans="9:9">
      <c r="I1161" s="281" t="s">
        <v>4380</v>
      </c>
    </row>
    <row r="1162" spans="9:9">
      <c r="I1162" s="281" t="s">
        <v>4379</v>
      </c>
    </row>
    <row r="1163" spans="9:9">
      <c r="I1163" s="281" t="s">
        <v>4378</v>
      </c>
    </row>
    <row r="1164" spans="9:9">
      <c r="I1164" s="281" t="s">
        <v>4377</v>
      </c>
    </row>
    <row r="1165" spans="9:9">
      <c r="I1165" s="281" t="s">
        <v>4376</v>
      </c>
    </row>
    <row r="1166" spans="9:9">
      <c r="I1166" s="281" t="s">
        <v>4375</v>
      </c>
    </row>
    <row r="1167" spans="9:9">
      <c r="I1167" s="281" t="s">
        <v>4374</v>
      </c>
    </row>
    <row r="1168" spans="9:9">
      <c r="I1168" s="281" t="s">
        <v>4373</v>
      </c>
    </row>
    <row r="1169" spans="9:11">
      <c r="I1169" s="281" t="s">
        <v>4372</v>
      </c>
    </row>
    <row r="1170" spans="9:11">
      <c r="I1170" s="281" t="s">
        <v>4371</v>
      </c>
    </row>
    <row r="1171" spans="9:11">
      <c r="I1171" s="281" t="s">
        <v>4370</v>
      </c>
    </row>
    <row r="1172" spans="9:11">
      <c r="I1172" s="281" t="s">
        <v>4369</v>
      </c>
    </row>
    <row r="1173" spans="9:11">
      <c r="I1173" s="281" t="s">
        <v>4368</v>
      </c>
    </row>
    <row r="1175" spans="9:11">
      <c r="I1175" s="281" t="s">
        <v>4367</v>
      </c>
    </row>
    <row r="1179" spans="9:11">
      <c r="I1179" s="281" t="s">
        <v>4366</v>
      </c>
    </row>
    <row r="1180" spans="9:11">
      <c r="I1180" s="281" t="s">
        <v>4365</v>
      </c>
    </row>
    <row r="1181" spans="9:11">
      <c r="I1181" s="282">
        <v>0.92152777777777783</v>
      </c>
      <c r="J1181" s="282"/>
      <c r="K1181" s="282"/>
    </row>
    <row r="1184" spans="9:11">
      <c r="I1184" s="281" t="s">
        <v>4364</v>
      </c>
    </row>
    <row r="1186" spans="9:9">
      <c r="I1186" s="281" t="s">
        <v>4363</v>
      </c>
    </row>
    <row r="1188" spans="9:9">
      <c r="I1188" s="281" t="s">
        <v>4362</v>
      </c>
    </row>
    <row r="1190" spans="9:9">
      <c r="I1190" s="281" t="s">
        <v>4361</v>
      </c>
    </row>
    <row r="1192" spans="9:9">
      <c r="I1192" s="281" t="s">
        <v>4360</v>
      </c>
    </row>
    <row r="1194" spans="9:9">
      <c r="I1194" s="281" t="s">
        <v>4359</v>
      </c>
    </row>
    <row r="1196" spans="9:9">
      <c r="I1196" s="281" t="s">
        <v>4358</v>
      </c>
    </row>
    <row r="1198" spans="9:9">
      <c r="I1198" s="281" t="s">
        <v>4357</v>
      </c>
    </row>
    <row r="1200" spans="9:9">
      <c r="I1200" s="281" t="s">
        <v>4356</v>
      </c>
    </row>
    <row r="1202" spans="9:9">
      <c r="I1202" s="281" t="s">
        <v>4355</v>
      </c>
    </row>
    <row r="1204" spans="9:9">
      <c r="I1204" s="281" t="s">
        <v>4354</v>
      </c>
    </row>
    <row r="1206" spans="9:9">
      <c r="I1206" s="281" t="s">
        <v>4353</v>
      </c>
    </row>
    <row r="1208" spans="9:9">
      <c r="I1208" s="281" t="s">
        <v>4352</v>
      </c>
    </row>
    <row r="1210" spans="9:9">
      <c r="I1210" s="281" t="s">
        <v>4351</v>
      </c>
    </row>
    <row r="1212" spans="9:9">
      <c r="I1212" s="281" t="s">
        <v>4350</v>
      </c>
    </row>
    <row r="1214" spans="9:9">
      <c r="I1214" s="281" t="s">
        <v>4349</v>
      </c>
    </row>
    <row r="1216" spans="9:9">
      <c r="I1216" s="281" t="s">
        <v>4348</v>
      </c>
    </row>
    <row r="1218" spans="9:11">
      <c r="I1218" s="281" t="s">
        <v>4347</v>
      </c>
    </row>
    <row r="1220" spans="9:11">
      <c r="I1220" s="281" t="s">
        <v>4346</v>
      </c>
    </row>
    <row r="1222" spans="9:11">
      <c r="I1222" s="281" t="s">
        <v>4345</v>
      </c>
    </row>
    <row r="1224" spans="9:11">
      <c r="I1224" s="281" t="s">
        <v>4344</v>
      </c>
    </row>
    <row r="1228" spans="9:11">
      <c r="I1228" s="281" t="s">
        <v>4343</v>
      </c>
    </row>
    <row r="1229" spans="9:11">
      <c r="I1229" s="282">
        <v>0.29375000000000001</v>
      </c>
      <c r="J1229" s="282"/>
      <c r="K1229" s="282"/>
    </row>
    <row r="1231" spans="9:11">
      <c r="I1231" s="281" t="s">
        <v>4342</v>
      </c>
    </row>
    <row r="1232" spans="9:11">
      <c r="I1232" s="281" t="s">
        <v>4341</v>
      </c>
    </row>
    <row r="1234" spans="9:12">
      <c r="I1234" s="281" t="s">
        <v>4340</v>
      </c>
    </row>
    <row r="1236" spans="9:12">
      <c r="I1236" s="281" t="s">
        <v>4339</v>
      </c>
      <c r="L1236" s="281" t="s">
        <v>4338</v>
      </c>
    </row>
    <row r="1237" spans="9:12">
      <c r="I1237" s="281" t="s">
        <v>4337</v>
      </c>
      <c r="L1237" s="281" t="s">
        <v>4336</v>
      </c>
    </row>
    <row r="1238" spans="9:12">
      <c r="I1238" s="281" t="s">
        <v>4335</v>
      </c>
      <c r="L1238" s="281" t="s">
        <v>4334</v>
      </c>
    </row>
    <row r="1239" spans="9:12">
      <c r="I1239" s="281" t="s">
        <v>4333</v>
      </c>
      <c r="L1239" s="281" t="s">
        <v>4332</v>
      </c>
    </row>
    <row r="1240" spans="9:12">
      <c r="I1240" s="281" t="s">
        <v>4331</v>
      </c>
      <c r="L1240" s="281" t="s">
        <v>4330</v>
      </c>
    </row>
    <row r="1241" spans="9:12">
      <c r="I1241" s="281" t="s">
        <v>4329</v>
      </c>
      <c r="L1241" s="281" t="s">
        <v>4328</v>
      </c>
    </row>
    <row r="1242" spans="9:12">
      <c r="I1242" s="281" t="s">
        <v>4327</v>
      </c>
      <c r="L1242" s="281" t="s">
        <v>4326</v>
      </c>
    </row>
    <row r="1243" spans="9:12">
      <c r="I1243" s="281" t="s">
        <v>4325</v>
      </c>
      <c r="L1243" s="281" t="s">
        <v>4324</v>
      </c>
    </row>
    <row r="1244" spans="9:12">
      <c r="I1244" s="281" t="s">
        <v>4323</v>
      </c>
      <c r="L1244" s="281" t="s">
        <v>4322</v>
      </c>
    </row>
    <row r="1245" spans="9:12">
      <c r="I1245" s="281" t="s">
        <v>4321</v>
      </c>
      <c r="L1245" s="281" t="s">
        <v>4320</v>
      </c>
    </row>
    <row r="1246" spans="9:12">
      <c r="I1246" s="281" t="s">
        <v>4319</v>
      </c>
      <c r="L1246" s="281" t="s">
        <v>4318</v>
      </c>
    </row>
    <row r="1247" spans="9:12">
      <c r="I1247" s="281" t="s">
        <v>4317</v>
      </c>
      <c r="L1247" s="281" t="s">
        <v>4316</v>
      </c>
    </row>
    <row r="1248" spans="9:12">
      <c r="I1248" s="281" t="s">
        <v>4315</v>
      </c>
      <c r="L1248" s="281" t="s">
        <v>4314</v>
      </c>
    </row>
    <row r="1249" spans="9:18">
      <c r="I1249" s="281" t="s">
        <v>4313</v>
      </c>
      <c r="L1249" s="281" t="s">
        <v>4312</v>
      </c>
    </row>
    <row r="1250" spans="9:18">
      <c r="I1250" s="281" t="s">
        <v>4311</v>
      </c>
      <c r="L1250" s="281" t="s">
        <v>4310</v>
      </c>
    </row>
    <row r="1251" spans="9:18">
      <c r="I1251" s="281" t="s">
        <v>4309</v>
      </c>
      <c r="L1251" s="281" t="s">
        <v>4308</v>
      </c>
      <c r="Q1251" s="281" t="s">
        <v>4307</v>
      </c>
      <c r="R1251" s="281" t="s">
        <v>4306</v>
      </c>
    </row>
    <row r="1252" spans="9:18">
      <c r="I1252" s="281" t="s">
        <v>4305</v>
      </c>
      <c r="L1252" s="281" t="s">
        <v>4304</v>
      </c>
      <c r="Q1252" s="281" t="s">
        <v>4303</v>
      </c>
      <c r="R1252" s="281" t="s">
        <v>4302</v>
      </c>
    </row>
    <row r="1253" spans="9:18">
      <c r="I1253" s="281" t="s">
        <v>4301</v>
      </c>
      <c r="L1253" s="281" t="s">
        <v>4300</v>
      </c>
      <c r="Q1253" s="281" t="s">
        <v>4299</v>
      </c>
      <c r="R1253" s="281" t="s">
        <v>4298</v>
      </c>
    </row>
    <row r="1254" spans="9:18">
      <c r="I1254" s="281" t="s">
        <v>4297</v>
      </c>
      <c r="L1254" s="281" t="s">
        <v>4296</v>
      </c>
      <c r="Q1254" s="281" t="s">
        <v>4295</v>
      </c>
      <c r="R1254" s="281" t="s">
        <v>4294</v>
      </c>
    </row>
    <row r="1255" spans="9:18">
      <c r="I1255" s="281" t="s">
        <v>4293</v>
      </c>
      <c r="L1255" s="281" t="s">
        <v>4292</v>
      </c>
      <c r="Q1255" s="281" t="s">
        <v>4291</v>
      </c>
      <c r="R1255" s="281" t="s">
        <v>4290</v>
      </c>
    </row>
    <row r="1256" spans="9:18">
      <c r="I1256" s="281" t="s">
        <v>4289</v>
      </c>
      <c r="L1256" s="281" t="s">
        <v>4288</v>
      </c>
      <c r="Q1256" s="281" t="s">
        <v>4287</v>
      </c>
      <c r="R1256" s="281" t="s">
        <v>4286</v>
      </c>
    </row>
    <row r="1257" spans="9:18">
      <c r="I1257" s="281" t="s">
        <v>4285</v>
      </c>
      <c r="L1257" s="281" t="s">
        <v>4284</v>
      </c>
      <c r="Q1257" s="281" t="s">
        <v>4283</v>
      </c>
      <c r="R1257" s="281" t="s">
        <v>4282</v>
      </c>
    </row>
    <row r="1258" spans="9:18">
      <c r="I1258" s="281" t="s">
        <v>4281</v>
      </c>
      <c r="L1258" s="281" t="s">
        <v>4280</v>
      </c>
      <c r="Q1258" s="281" t="s">
        <v>4279</v>
      </c>
      <c r="R1258" s="281" t="s">
        <v>4278</v>
      </c>
    </row>
    <row r="1259" spans="9:18">
      <c r="I1259" s="281" t="s">
        <v>4277</v>
      </c>
      <c r="L1259" s="281" t="s">
        <v>4276</v>
      </c>
      <c r="Q1259" s="281" t="s">
        <v>4275</v>
      </c>
      <c r="R1259" s="281" t="s">
        <v>4274</v>
      </c>
    </row>
    <row r="1260" spans="9:18">
      <c r="I1260" s="281" t="s">
        <v>4273</v>
      </c>
      <c r="L1260" s="281" t="s">
        <v>4272</v>
      </c>
      <c r="Q1260" s="281" t="s">
        <v>4271</v>
      </c>
      <c r="R1260" s="281" t="s">
        <v>4270</v>
      </c>
    </row>
    <row r="1261" spans="9:18">
      <c r="I1261" s="281" t="s">
        <v>4269</v>
      </c>
      <c r="L1261" s="281" t="s">
        <v>4268</v>
      </c>
      <c r="Q1261" s="281" t="s">
        <v>4267</v>
      </c>
      <c r="R1261" s="281" t="s">
        <v>4266</v>
      </c>
    </row>
    <row r="1262" spans="9:18">
      <c r="I1262" s="281" t="s">
        <v>4265</v>
      </c>
      <c r="L1262" s="281" t="s">
        <v>4264</v>
      </c>
      <c r="Q1262" s="281" t="s">
        <v>4263</v>
      </c>
      <c r="R1262" s="281" t="s">
        <v>4262</v>
      </c>
    </row>
    <row r="1263" spans="9:18">
      <c r="I1263" s="281" t="s">
        <v>4261</v>
      </c>
      <c r="L1263" s="281" t="s">
        <v>4260</v>
      </c>
      <c r="Q1263" s="281" t="s">
        <v>4259</v>
      </c>
      <c r="R1263" s="281" t="s">
        <v>4258</v>
      </c>
    </row>
    <row r="1264" spans="9:18">
      <c r="I1264" s="281" t="s">
        <v>4257</v>
      </c>
      <c r="L1264" s="281" t="s">
        <v>4256</v>
      </c>
      <c r="Q1264" s="281" t="s">
        <v>4255</v>
      </c>
      <c r="R1264" s="281" t="s">
        <v>4254</v>
      </c>
    </row>
    <row r="1265" spans="9:18">
      <c r="I1265" s="281" t="s">
        <v>4253</v>
      </c>
      <c r="L1265" s="281" t="s">
        <v>4252</v>
      </c>
      <c r="Q1265" s="281" t="s">
        <v>4251</v>
      </c>
      <c r="R1265" s="281" t="s">
        <v>3403</v>
      </c>
    </row>
    <row r="1266" spans="9:18">
      <c r="I1266" s="281" t="s">
        <v>4250</v>
      </c>
      <c r="L1266" s="281" t="s">
        <v>4249</v>
      </c>
      <c r="Q1266" s="281" t="s">
        <v>4248</v>
      </c>
      <c r="R1266" s="281" t="s">
        <v>4247</v>
      </c>
    </row>
    <row r="1267" spans="9:18">
      <c r="I1267" s="281" t="s">
        <v>4246</v>
      </c>
      <c r="L1267" s="281" t="s">
        <v>4245</v>
      </c>
      <c r="Q1267" s="281" t="s">
        <v>4244</v>
      </c>
      <c r="R1267" s="281" t="s">
        <v>4243</v>
      </c>
    </row>
    <row r="1268" spans="9:18">
      <c r="I1268" s="281" t="s">
        <v>4242</v>
      </c>
      <c r="L1268" s="281" t="s">
        <v>4241</v>
      </c>
      <c r="Q1268" s="281" t="s">
        <v>4240</v>
      </c>
      <c r="R1268" s="281" t="s">
        <v>4239</v>
      </c>
    </row>
    <row r="1269" spans="9:18">
      <c r="I1269" s="281" t="s">
        <v>4238</v>
      </c>
      <c r="L1269" s="281" t="s">
        <v>4237</v>
      </c>
      <c r="Q1269" s="281" t="s">
        <v>4236</v>
      </c>
      <c r="R1269" s="281" t="s">
        <v>4235</v>
      </c>
    </row>
    <row r="1270" spans="9:18">
      <c r="I1270" s="281" t="s">
        <v>4234</v>
      </c>
      <c r="L1270" s="281" t="s">
        <v>4233</v>
      </c>
      <c r="Q1270" s="281" t="s">
        <v>4232</v>
      </c>
      <c r="R1270" s="281" t="s">
        <v>4231</v>
      </c>
    </row>
    <row r="1271" spans="9:18">
      <c r="I1271" s="281" t="s">
        <v>4230</v>
      </c>
      <c r="L1271" s="281" t="s">
        <v>4229</v>
      </c>
      <c r="Q1271" s="281" t="s">
        <v>4228</v>
      </c>
      <c r="R1271" s="281" t="s">
        <v>4227</v>
      </c>
    </row>
    <row r="1272" spans="9:18">
      <c r="I1272" s="281" t="s">
        <v>4226</v>
      </c>
      <c r="L1272" s="281" t="s">
        <v>4225</v>
      </c>
      <c r="Q1272" s="281" t="s">
        <v>3760</v>
      </c>
      <c r="R1272" s="281" t="s">
        <v>4224</v>
      </c>
    </row>
    <row r="1273" spans="9:18">
      <c r="I1273" s="281" t="s">
        <v>4223</v>
      </c>
      <c r="L1273" s="281" t="s">
        <v>4222</v>
      </c>
      <c r="Q1273" s="281" t="s">
        <v>4221</v>
      </c>
      <c r="R1273" s="281" t="s">
        <v>4220</v>
      </c>
    </row>
    <row r="1274" spans="9:18">
      <c r="I1274" s="281" t="s">
        <v>4219</v>
      </c>
      <c r="L1274" s="281" t="s">
        <v>4218</v>
      </c>
      <c r="Q1274" s="281" t="s">
        <v>4217</v>
      </c>
      <c r="R1274" s="281" t="s">
        <v>4216</v>
      </c>
    </row>
    <row r="1275" spans="9:18">
      <c r="I1275" s="281" t="s">
        <v>4215</v>
      </c>
      <c r="L1275" s="281" t="s">
        <v>4214</v>
      </c>
      <c r="Q1275" s="281" t="s">
        <v>4213</v>
      </c>
      <c r="R1275" s="281" t="s">
        <v>3371</v>
      </c>
    </row>
    <row r="1276" spans="9:18">
      <c r="I1276" s="281" t="s">
        <v>4212</v>
      </c>
      <c r="L1276" s="281" t="s">
        <v>4211</v>
      </c>
      <c r="Q1276" s="281" t="s">
        <v>4210</v>
      </c>
      <c r="R1276" s="281" t="s">
        <v>4209</v>
      </c>
    </row>
    <row r="1277" spans="9:18">
      <c r="I1277" s="281" t="s">
        <v>4208</v>
      </c>
      <c r="L1277" s="281" t="s">
        <v>4207</v>
      </c>
      <c r="Q1277" s="281" t="s">
        <v>4206</v>
      </c>
      <c r="R1277" s="281" t="s">
        <v>4205</v>
      </c>
    </row>
    <row r="1278" spans="9:18">
      <c r="I1278" s="281" t="s">
        <v>4204</v>
      </c>
      <c r="L1278" s="281" t="s">
        <v>4203</v>
      </c>
      <c r="Q1278" s="281" t="s">
        <v>4202</v>
      </c>
      <c r="R1278" s="281" t="s">
        <v>4201</v>
      </c>
    </row>
    <row r="1279" spans="9:18">
      <c r="I1279" s="281" t="s">
        <v>4200</v>
      </c>
      <c r="L1279" s="281" t="s">
        <v>4199</v>
      </c>
      <c r="Q1279" s="281" t="s">
        <v>4198</v>
      </c>
      <c r="R1279" s="281" t="s">
        <v>4197</v>
      </c>
    </row>
    <row r="1280" spans="9:18">
      <c r="I1280" s="281" t="s">
        <v>4196</v>
      </c>
      <c r="L1280" s="281" t="s">
        <v>4195</v>
      </c>
      <c r="Q1280" s="281" t="s">
        <v>4194</v>
      </c>
      <c r="R1280" s="281" t="s">
        <v>3691</v>
      </c>
    </row>
    <row r="1281" spans="9:18">
      <c r="I1281" s="281" t="s">
        <v>4193</v>
      </c>
      <c r="L1281" s="281" t="s">
        <v>4192</v>
      </c>
      <c r="Q1281" s="281" t="s">
        <v>4191</v>
      </c>
      <c r="R1281" s="281" t="s">
        <v>4190</v>
      </c>
    </row>
    <row r="1282" spans="9:18">
      <c r="I1282" s="281" t="s">
        <v>4189</v>
      </c>
      <c r="L1282" s="281" t="s">
        <v>4188</v>
      </c>
      <c r="Q1282" s="281" t="s">
        <v>4187</v>
      </c>
      <c r="R1282" s="281" t="s">
        <v>4186</v>
      </c>
    </row>
    <row r="1283" spans="9:18">
      <c r="I1283" s="281" t="s">
        <v>4185</v>
      </c>
      <c r="L1283" s="281" t="s">
        <v>4184</v>
      </c>
      <c r="Q1283" s="281" t="s">
        <v>4183</v>
      </c>
      <c r="R1283" s="281" t="s">
        <v>4182</v>
      </c>
    </row>
    <row r="1284" spans="9:18">
      <c r="I1284" s="281" t="s">
        <v>4181</v>
      </c>
      <c r="L1284" s="281" t="s">
        <v>4180</v>
      </c>
      <c r="Q1284" s="281" t="s">
        <v>4179</v>
      </c>
      <c r="R1284" s="281" t="s">
        <v>4178</v>
      </c>
    </row>
    <row r="1285" spans="9:18">
      <c r="I1285" s="281" t="s">
        <v>4177</v>
      </c>
      <c r="L1285" s="281" t="s">
        <v>4176</v>
      </c>
      <c r="Q1285" s="281" t="s">
        <v>4175</v>
      </c>
      <c r="R1285" s="281" t="s">
        <v>4174</v>
      </c>
    </row>
    <row r="1286" spans="9:18">
      <c r="I1286" s="281" t="s">
        <v>4173</v>
      </c>
      <c r="L1286" s="281" t="s">
        <v>4172</v>
      </c>
      <c r="Q1286" s="281" t="s">
        <v>4171</v>
      </c>
      <c r="R1286" s="281" t="s">
        <v>4170</v>
      </c>
    </row>
    <row r="1287" spans="9:18">
      <c r="I1287" s="281" t="s">
        <v>4169</v>
      </c>
      <c r="L1287" s="281" t="s">
        <v>4168</v>
      </c>
      <c r="Q1287" s="281" t="s">
        <v>4167</v>
      </c>
      <c r="R1287" s="281" t="s">
        <v>4166</v>
      </c>
    </row>
    <row r="1288" spans="9:18">
      <c r="I1288" s="281" t="s">
        <v>4165</v>
      </c>
      <c r="L1288" s="281" t="s">
        <v>4164</v>
      </c>
      <c r="Q1288" s="281" t="s">
        <v>4163</v>
      </c>
      <c r="R1288" s="281" t="s">
        <v>4162</v>
      </c>
    </row>
    <row r="1289" spans="9:18">
      <c r="I1289" s="281" t="s">
        <v>4161</v>
      </c>
      <c r="L1289" s="281" t="s">
        <v>4160</v>
      </c>
      <c r="Q1289" s="281" t="s">
        <v>4159</v>
      </c>
      <c r="R1289" s="281" t="s">
        <v>4158</v>
      </c>
    </row>
    <row r="1290" spans="9:18">
      <c r="I1290" s="281" t="s">
        <v>4157</v>
      </c>
      <c r="L1290" s="281" t="s">
        <v>4156</v>
      </c>
      <c r="Q1290" s="281" t="s">
        <v>4155</v>
      </c>
      <c r="R1290" s="281" t="s">
        <v>4154</v>
      </c>
    </row>
    <row r="1291" spans="9:18">
      <c r="I1291" s="281" t="s">
        <v>4153</v>
      </c>
      <c r="L1291" s="281" t="s">
        <v>4152</v>
      </c>
      <c r="Q1291" s="281" t="s">
        <v>4151</v>
      </c>
      <c r="R1291" s="281" t="s">
        <v>4150</v>
      </c>
    </row>
    <row r="1292" spans="9:18">
      <c r="I1292" s="281" t="s">
        <v>4149</v>
      </c>
      <c r="L1292" s="281" t="s">
        <v>4148</v>
      </c>
      <c r="Q1292" s="281" t="s">
        <v>4147</v>
      </c>
      <c r="R1292" s="281" t="s">
        <v>4146</v>
      </c>
    </row>
    <row r="1293" spans="9:18">
      <c r="I1293" s="281" t="s">
        <v>4145</v>
      </c>
      <c r="L1293" s="281" t="s">
        <v>4144</v>
      </c>
      <c r="Q1293" s="281" t="s">
        <v>4143</v>
      </c>
      <c r="R1293" s="281" t="s">
        <v>4142</v>
      </c>
    </row>
    <row r="1294" spans="9:18">
      <c r="I1294" s="281" t="s">
        <v>4141</v>
      </c>
      <c r="L1294" s="281" t="s">
        <v>4140</v>
      </c>
      <c r="Q1294" s="281" t="s">
        <v>4139</v>
      </c>
      <c r="R1294" s="281" t="s">
        <v>4138</v>
      </c>
    </row>
    <row r="1295" spans="9:18">
      <c r="I1295" s="281" t="s">
        <v>4137</v>
      </c>
      <c r="L1295" s="281" t="s">
        <v>4136</v>
      </c>
      <c r="Q1295" s="281" t="s">
        <v>4135</v>
      </c>
      <c r="R1295" s="281" t="s">
        <v>4134</v>
      </c>
    </row>
    <row r="1296" spans="9:18">
      <c r="I1296" s="281" t="s">
        <v>4133</v>
      </c>
      <c r="L1296" s="281" t="s">
        <v>4132</v>
      </c>
      <c r="Q1296" s="281" t="s">
        <v>4131</v>
      </c>
      <c r="R1296" s="281" t="s">
        <v>4130</v>
      </c>
    </row>
    <row r="1297" spans="9:18">
      <c r="I1297" s="281" t="s">
        <v>4129</v>
      </c>
      <c r="L1297" s="281" t="s">
        <v>4128</v>
      </c>
      <c r="Q1297" s="281" t="s">
        <v>4127</v>
      </c>
      <c r="R1297" s="281" t="s">
        <v>4126</v>
      </c>
    </row>
    <row r="1298" spans="9:18">
      <c r="I1298" s="281" t="s">
        <v>4125</v>
      </c>
      <c r="L1298" s="281" t="s">
        <v>4124</v>
      </c>
      <c r="Q1298" s="281" t="s">
        <v>4123</v>
      </c>
      <c r="R1298" s="281" t="s">
        <v>4122</v>
      </c>
    </row>
    <row r="1299" spans="9:18">
      <c r="I1299" s="281" t="s">
        <v>4121</v>
      </c>
      <c r="L1299" s="281" t="s">
        <v>4120</v>
      </c>
      <c r="Q1299" s="281" t="s">
        <v>4119</v>
      </c>
      <c r="R1299" s="281" t="s">
        <v>4118</v>
      </c>
    </row>
    <row r="1300" spans="9:18">
      <c r="I1300" s="281" t="s">
        <v>4117</v>
      </c>
      <c r="L1300" s="281" t="s">
        <v>4116</v>
      </c>
      <c r="Q1300" s="281" t="s">
        <v>4115</v>
      </c>
      <c r="R1300" s="281" t="s">
        <v>4114</v>
      </c>
    </row>
    <row r="1301" spans="9:18">
      <c r="I1301" s="281" t="s">
        <v>4113</v>
      </c>
      <c r="L1301" s="281" t="s">
        <v>4112</v>
      </c>
      <c r="Q1301" s="281" t="s">
        <v>3495</v>
      </c>
      <c r="R1301" s="281" t="s">
        <v>4111</v>
      </c>
    </row>
    <row r="1302" spans="9:18">
      <c r="I1302" s="281" t="s">
        <v>4110</v>
      </c>
      <c r="L1302" s="281" t="s">
        <v>4109</v>
      </c>
      <c r="Q1302" s="281" t="s">
        <v>4108</v>
      </c>
      <c r="R1302" s="281" t="s">
        <v>4107</v>
      </c>
    </row>
    <row r="1303" spans="9:18">
      <c r="I1303" s="281" t="s">
        <v>4106</v>
      </c>
      <c r="L1303" s="281" t="s">
        <v>4105</v>
      </c>
      <c r="Q1303" s="281" t="s">
        <v>4104</v>
      </c>
      <c r="R1303" s="281" t="s">
        <v>4103</v>
      </c>
    </row>
    <row r="1304" spans="9:18">
      <c r="I1304" s="281" t="s">
        <v>4045</v>
      </c>
      <c r="L1304" s="281" t="s">
        <v>4102</v>
      </c>
      <c r="Q1304" s="281" t="s">
        <v>4101</v>
      </c>
      <c r="R1304" s="281" t="s">
        <v>4100</v>
      </c>
    </row>
    <row r="1305" spans="9:18">
      <c r="I1305" s="281" t="s">
        <v>4099</v>
      </c>
      <c r="L1305" s="281" t="s">
        <v>4098</v>
      </c>
      <c r="Q1305" s="281" t="s">
        <v>4097</v>
      </c>
      <c r="R1305" s="281" t="s">
        <v>4096</v>
      </c>
    </row>
    <row r="1306" spans="9:18">
      <c r="I1306" s="281" t="s">
        <v>4095</v>
      </c>
      <c r="L1306" s="281" t="s">
        <v>4094</v>
      </c>
      <c r="Q1306" s="281" t="s">
        <v>4093</v>
      </c>
      <c r="R1306" s="281" t="s">
        <v>4092</v>
      </c>
    </row>
    <row r="1307" spans="9:18">
      <c r="I1307" s="281" t="s">
        <v>4091</v>
      </c>
      <c r="L1307" s="281" t="s">
        <v>4090</v>
      </c>
      <c r="Q1307" s="281" t="s">
        <v>4089</v>
      </c>
      <c r="R1307" s="281" t="s">
        <v>4088</v>
      </c>
    </row>
    <row r="1308" spans="9:18">
      <c r="I1308" s="281" t="s">
        <v>4087</v>
      </c>
      <c r="L1308" s="281" t="s">
        <v>4086</v>
      </c>
      <c r="Q1308" s="281" t="s">
        <v>4085</v>
      </c>
      <c r="R1308" s="281" t="s">
        <v>4084</v>
      </c>
    </row>
    <row r="1309" spans="9:18">
      <c r="I1309" s="281" t="s">
        <v>4083</v>
      </c>
      <c r="L1309" s="281" t="s">
        <v>4082</v>
      </c>
      <c r="Q1309" s="281" t="s">
        <v>4081</v>
      </c>
      <c r="R1309" s="281" t="s">
        <v>4080</v>
      </c>
    </row>
    <row r="1310" spans="9:18">
      <c r="I1310" s="281" t="s">
        <v>4079</v>
      </c>
      <c r="L1310" s="281" t="s">
        <v>4078</v>
      </c>
      <c r="Q1310" s="281" t="s">
        <v>4077</v>
      </c>
      <c r="R1310" s="281" t="s">
        <v>4076</v>
      </c>
    </row>
    <row r="1311" spans="9:18">
      <c r="I1311" s="281" t="s">
        <v>3290</v>
      </c>
      <c r="L1311" s="281" t="s">
        <v>4075</v>
      </c>
      <c r="Q1311" s="281" t="s">
        <v>4074</v>
      </c>
      <c r="R1311" s="281" t="s">
        <v>4073</v>
      </c>
    </row>
    <row r="1312" spans="9:18">
      <c r="I1312" s="281" t="s">
        <v>4072</v>
      </c>
      <c r="L1312" s="281" t="s">
        <v>4071</v>
      </c>
      <c r="Q1312" s="281" t="s">
        <v>4070</v>
      </c>
      <c r="R1312" s="281" t="s">
        <v>4069</v>
      </c>
    </row>
    <row r="1313" spans="9:18">
      <c r="I1313" s="281" t="s">
        <v>4068</v>
      </c>
      <c r="L1313" s="281" t="s">
        <v>4067</v>
      </c>
      <c r="Q1313" s="281" t="s">
        <v>4066</v>
      </c>
      <c r="R1313" s="281" t="s">
        <v>4065</v>
      </c>
    </row>
    <row r="1314" spans="9:18">
      <c r="I1314" s="281" t="s">
        <v>4064</v>
      </c>
      <c r="L1314" s="281" t="s">
        <v>4063</v>
      </c>
      <c r="Q1314" s="281" t="s">
        <v>4062</v>
      </c>
      <c r="R1314" s="281" t="s">
        <v>4061</v>
      </c>
    </row>
    <row r="1315" spans="9:18">
      <c r="I1315" s="281" t="s">
        <v>4060</v>
      </c>
      <c r="L1315" s="281" t="s">
        <v>4059</v>
      </c>
      <c r="Q1315" s="281" t="s">
        <v>4058</v>
      </c>
      <c r="R1315" s="281" t="s">
        <v>4057</v>
      </c>
    </row>
    <row r="1316" spans="9:18">
      <c r="I1316" s="281" t="s">
        <v>4056</v>
      </c>
      <c r="L1316" s="281" t="s">
        <v>4055</v>
      </c>
      <c r="Q1316" s="281" t="s">
        <v>4054</v>
      </c>
      <c r="R1316" s="281" t="s">
        <v>4053</v>
      </c>
    </row>
    <row r="1317" spans="9:18">
      <c r="I1317" s="281" t="s">
        <v>4052</v>
      </c>
      <c r="L1317" s="281" t="s">
        <v>4051</v>
      </c>
      <c r="Q1317" s="281" t="s">
        <v>4050</v>
      </c>
      <c r="R1317" s="281" t="s">
        <v>4049</v>
      </c>
    </row>
    <row r="1318" spans="9:18">
      <c r="I1318" s="281" t="s">
        <v>4048</v>
      </c>
      <c r="L1318" s="281" t="s">
        <v>4047</v>
      </c>
      <c r="Q1318" s="281" t="s">
        <v>4046</v>
      </c>
      <c r="R1318" s="281" t="s">
        <v>4045</v>
      </c>
    </row>
    <row r="1319" spans="9:18">
      <c r="I1319" s="281" t="s">
        <v>4044</v>
      </c>
      <c r="L1319" s="281" t="s">
        <v>4043</v>
      </c>
      <c r="Q1319" s="281" t="s">
        <v>4042</v>
      </c>
      <c r="R1319" s="281" t="s">
        <v>4041</v>
      </c>
    </row>
    <row r="1320" spans="9:18">
      <c r="I1320" s="281" t="s">
        <v>3985</v>
      </c>
      <c r="L1320" s="281" t="s">
        <v>4040</v>
      </c>
      <c r="Q1320" s="281" t="s">
        <v>4039</v>
      </c>
      <c r="R1320" s="281" t="s">
        <v>4038</v>
      </c>
    </row>
    <row r="1321" spans="9:18">
      <c r="I1321" s="281" t="s">
        <v>4037</v>
      </c>
      <c r="L1321" s="281" t="s">
        <v>4037</v>
      </c>
      <c r="Q1321" s="281" t="s">
        <v>4036</v>
      </c>
      <c r="R1321" s="281" t="s">
        <v>4035</v>
      </c>
    </row>
    <row r="1322" spans="9:18">
      <c r="I1322" s="281" t="s">
        <v>4034</v>
      </c>
      <c r="L1322" s="281" t="s">
        <v>4033</v>
      </c>
      <c r="Q1322" s="281" t="s">
        <v>4032</v>
      </c>
      <c r="R1322" s="281" t="s">
        <v>4031</v>
      </c>
    </row>
    <row r="1323" spans="9:18">
      <c r="I1323" s="281" t="s">
        <v>4030</v>
      </c>
      <c r="L1323" s="281" t="s">
        <v>4029</v>
      </c>
      <c r="Q1323" s="281" t="s">
        <v>4028</v>
      </c>
      <c r="R1323" s="281" t="s">
        <v>4027</v>
      </c>
    </row>
    <row r="1324" spans="9:18">
      <c r="I1324" s="281" t="s">
        <v>4026</v>
      </c>
      <c r="L1324" s="281" t="s">
        <v>4025</v>
      </c>
      <c r="Q1324" s="281" t="s">
        <v>4024</v>
      </c>
      <c r="R1324" s="281" t="s">
        <v>4023</v>
      </c>
    </row>
    <row r="1325" spans="9:18">
      <c r="I1325" s="281" t="s">
        <v>4022</v>
      </c>
      <c r="L1325" s="281" t="s">
        <v>4021</v>
      </c>
      <c r="Q1325" s="281" t="s">
        <v>4020</v>
      </c>
      <c r="R1325" s="281" t="s">
        <v>4019</v>
      </c>
    </row>
    <row r="1326" spans="9:18">
      <c r="I1326" s="281" t="s">
        <v>4018</v>
      </c>
      <c r="L1326" s="281" t="s">
        <v>4017</v>
      </c>
      <c r="Q1326" s="281" t="s">
        <v>4016</v>
      </c>
      <c r="R1326" s="281" t="s">
        <v>4015</v>
      </c>
    </row>
    <row r="1327" spans="9:18">
      <c r="I1327" s="281" t="s">
        <v>4014</v>
      </c>
      <c r="L1327" s="281" t="s">
        <v>4013</v>
      </c>
      <c r="Q1327" s="281" t="s">
        <v>4012</v>
      </c>
      <c r="R1327" s="281" t="s">
        <v>4011</v>
      </c>
    </row>
    <row r="1328" spans="9:18">
      <c r="I1328" s="281" t="s">
        <v>4010</v>
      </c>
      <c r="L1328" s="281" t="s">
        <v>4009</v>
      </c>
      <c r="Q1328" s="281" t="s">
        <v>4008</v>
      </c>
      <c r="R1328" s="281" t="s">
        <v>4007</v>
      </c>
    </row>
    <row r="1329" spans="9:18">
      <c r="I1329" s="281" t="s">
        <v>4006</v>
      </c>
      <c r="L1329" s="281" t="s">
        <v>3949</v>
      </c>
      <c r="Q1329" s="281" t="s">
        <v>4005</v>
      </c>
      <c r="R1329" s="281" t="s">
        <v>4004</v>
      </c>
    </row>
    <row r="1330" spans="9:18">
      <c r="I1330" s="281" t="s">
        <v>4003</v>
      </c>
      <c r="L1330" s="281" t="s">
        <v>4002</v>
      </c>
      <c r="Q1330" s="281" t="s">
        <v>4001</v>
      </c>
      <c r="R1330" s="281" t="s">
        <v>4001</v>
      </c>
    </row>
    <row r="1331" spans="9:18">
      <c r="I1331" s="281" t="s">
        <v>4000</v>
      </c>
      <c r="L1331" s="281" t="s">
        <v>3999</v>
      </c>
      <c r="Q1331" s="281" t="s">
        <v>3998</v>
      </c>
      <c r="R1331" s="281" t="s">
        <v>3997</v>
      </c>
    </row>
    <row r="1332" spans="9:18">
      <c r="I1332" s="281" t="s">
        <v>3996</v>
      </c>
      <c r="L1332" s="281" t="s">
        <v>3995</v>
      </c>
      <c r="Q1332" s="281" t="s">
        <v>3994</v>
      </c>
      <c r="R1332" s="281" t="s">
        <v>3993</v>
      </c>
    </row>
    <row r="1333" spans="9:18">
      <c r="I1333" s="281" t="s">
        <v>3992</v>
      </c>
      <c r="L1333" s="281" t="s">
        <v>3991</v>
      </c>
      <c r="Q1333" s="281" t="s">
        <v>3990</v>
      </c>
      <c r="R1333" s="281" t="s">
        <v>3989</v>
      </c>
    </row>
    <row r="1334" spans="9:18">
      <c r="I1334" s="281" t="s">
        <v>3988</v>
      </c>
      <c r="L1334" s="281" t="s">
        <v>3987</v>
      </c>
      <c r="Q1334" s="281" t="s">
        <v>3986</v>
      </c>
      <c r="R1334" s="281" t="s">
        <v>3985</v>
      </c>
    </row>
    <row r="1335" spans="9:18">
      <c r="I1335" s="281" t="s">
        <v>3984</v>
      </c>
      <c r="L1335" s="281" t="s">
        <v>3983</v>
      </c>
      <c r="Q1335" s="281" t="s">
        <v>3982</v>
      </c>
      <c r="R1335" s="281" t="s">
        <v>3981</v>
      </c>
    </row>
    <row r="1336" spans="9:18">
      <c r="I1336" s="281" t="s">
        <v>3980</v>
      </c>
      <c r="L1336" s="281" t="s">
        <v>3979</v>
      </c>
      <c r="Q1336" s="281" t="s">
        <v>3978</v>
      </c>
      <c r="R1336" s="281" t="s">
        <v>3978</v>
      </c>
    </row>
    <row r="1337" spans="9:18">
      <c r="I1337" s="281" t="s">
        <v>3977</v>
      </c>
      <c r="L1337" s="281" t="s">
        <v>3976</v>
      </c>
      <c r="Q1337" s="281" t="s">
        <v>3975</v>
      </c>
      <c r="R1337" s="281" t="s">
        <v>3974</v>
      </c>
    </row>
    <row r="1338" spans="9:18">
      <c r="I1338" s="281" t="s">
        <v>3973</v>
      </c>
      <c r="L1338" s="281" t="s">
        <v>3972</v>
      </c>
      <c r="Q1338" s="281" t="s">
        <v>3254</v>
      </c>
      <c r="R1338" s="281" t="s">
        <v>3971</v>
      </c>
    </row>
    <row r="1339" spans="9:18">
      <c r="I1339" s="281" t="s">
        <v>3970</v>
      </c>
      <c r="L1339" s="281" t="s">
        <v>3969</v>
      </c>
      <c r="Q1339" s="281" t="s">
        <v>3968</v>
      </c>
      <c r="R1339" s="281" t="s">
        <v>3967</v>
      </c>
    </row>
    <row r="1340" spans="9:18">
      <c r="I1340" s="281" t="s">
        <v>3966</v>
      </c>
      <c r="L1340" s="281" t="s">
        <v>3288</v>
      </c>
      <c r="Q1340" s="281" t="s">
        <v>3965</v>
      </c>
      <c r="R1340" s="281" t="s">
        <v>3964</v>
      </c>
    </row>
    <row r="1341" spans="9:18">
      <c r="I1341" s="281" t="s">
        <v>3963</v>
      </c>
      <c r="L1341" s="281" t="s">
        <v>3962</v>
      </c>
      <c r="Q1341" s="281" t="s">
        <v>3961</v>
      </c>
      <c r="R1341" s="281" t="s">
        <v>3960</v>
      </c>
    </row>
    <row r="1342" spans="9:18">
      <c r="I1342" s="281" t="s">
        <v>3959</v>
      </c>
      <c r="L1342" s="281" t="s">
        <v>3958</v>
      </c>
      <c r="Q1342" s="281" t="s">
        <v>3957</v>
      </c>
      <c r="R1342" s="281" t="s">
        <v>3956</v>
      </c>
    </row>
    <row r="1343" spans="9:18">
      <c r="I1343" s="281" t="s">
        <v>3955</v>
      </c>
      <c r="L1343" s="281" t="s">
        <v>3954</v>
      </c>
      <c r="Q1343" s="281" t="s">
        <v>3953</v>
      </c>
      <c r="R1343" s="281" t="s">
        <v>3952</v>
      </c>
    </row>
    <row r="1344" spans="9:18">
      <c r="I1344" s="281" t="s">
        <v>3951</v>
      </c>
      <c r="L1344" s="281" t="s">
        <v>3950</v>
      </c>
      <c r="Q1344" s="281" t="s">
        <v>3949</v>
      </c>
      <c r="R1344" s="281" t="s">
        <v>3300</v>
      </c>
    </row>
    <row r="1345" spans="9:18">
      <c r="I1345" s="281" t="s">
        <v>3832</v>
      </c>
      <c r="L1345" s="281" t="s">
        <v>3831</v>
      </c>
      <c r="Q1345" s="281" t="s">
        <v>3948</v>
      </c>
      <c r="R1345" s="281" t="s">
        <v>3947</v>
      </c>
    </row>
    <row r="1346" spans="9:18">
      <c r="I1346" s="281" t="s">
        <v>3946</v>
      </c>
      <c r="L1346" s="281" t="s">
        <v>3945</v>
      </c>
      <c r="Q1346" s="281" t="s">
        <v>3944</v>
      </c>
      <c r="R1346" s="281" t="s">
        <v>3943</v>
      </c>
    </row>
    <row r="1347" spans="9:18">
      <c r="I1347" s="281" t="s">
        <v>3527</v>
      </c>
      <c r="L1347" s="281" t="s">
        <v>3942</v>
      </c>
      <c r="Q1347" s="281" t="s">
        <v>3941</v>
      </c>
      <c r="R1347" s="281" t="s">
        <v>3940</v>
      </c>
    </row>
    <row r="1348" spans="9:18">
      <c r="I1348" s="281" t="s">
        <v>3939</v>
      </c>
      <c r="L1348" s="281" t="s">
        <v>3202</v>
      </c>
      <c r="Q1348" s="281" t="s">
        <v>3938</v>
      </c>
      <c r="R1348" s="281" t="s">
        <v>3937</v>
      </c>
    </row>
    <row r="1349" spans="9:18">
      <c r="I1349" s="281" t="s">
        <v>3936</v>
      </c>
      <c r="L1349" s="281" t="s">
        <v>3935</v>
      </c>
      <c r="Q1349" s="281" t="s">
        <v>3934</v>
      </c>
      <c r="R1349" s="281" t="s">
        <v>3933</v>
      </c>
    </row>
    <row r="1350" spans="9:18">
      <c r="I1350" s="281" t="s">
        <v>3828</v>
      </c>
      <c r="L1350" s="281" t="s">
        <v>3932</v>
      </c>
      <c r="Q1350" s="281" t="s">
        <v>3931</v>
      </c>
      <c r="R1350" s="281" t="s">
        <v>3930</v>
      </c>
    </row>
    <row r="1351" spans="9:18">
      <c r="I1351" s="281" t="s">
        <v>3880</v>
      </c>
      <c r="L1351" s="281" t="s">
        <v>3929</v>
      </c>
      <c r="Q1351" s="281" t="s">
        <v>3928</v>
      </c>
      <c r="R1351" s="281" t="s">
        <v>3927</v>
      </c>
    </row>
    <row r="1352" spans="9:18">
      <c r="I1352" s="281" t="s">
        <v>3879</v>
      </c>
      <c r="L1352" s="281" t="s">
        <v>3926</v>
      </c>
      <c r="Q1352" s="281" t="s">
        <v>3925</v>
      </c>
      <c r="R1352" s="281" t="s">
        <v>3924</v>
      </c>
    </row>
    <row r="1353" spans="9:18">
      <c r="I1353" s="281" t="s">
        <v>3923</v>
      </c>
      <c r="L1353" s="281" t="s">
        <v>3922</v>
      </c>
      <c r="Q1353" s="281" t="s">
        <v>3921</v>
      </c>
      <c r="R1353" s="281" t="s">
        <v>3920</v>
      </c>
    </row>
    <row r="1354" spans="9:18">
      <c r="I1354" s="281" t="s">
        <v>3876</v>
      </c>
      <c r="L1354" s="281" t="s">
        <v>3919</v>
      </c>
      <c r="Q1354" s="281" t="s">
        <v>3918</v>
      </c>
      <c r="R1354" s="281" t="s">
        <v>3917</v>
      </c>
    </row>
    <row r="1355" spans="9:18">
      <c r="I1355" s="281" t="s">
        <v>3916</v>
      </c>
      <c r="L1355" s="281" t="s">
        <v>3915</v>
      </c>
      <c r="Q1355" s="281" t="s">
        <v>3914</v>
      </c>
      <c r="R1355" s="281" t="s">
        <v>3913</v>
      </c>
    </row>
    <row r="1356" spans="9:18">
      <c r="I1356" s="281" t="s">
        <v>3821</v>
      </c>
      <c r="L1356" s="281" t="s">
        <v>3912</v>
      </c>
      <c r="Q1356" s="281" t="s">
        <v>3911</v>
      </c>
      <c r="R1356" s="281" t="s">
        <v>3910</v>
      </c>
    </row>
    <row r="1357" spans="9:18">
      <c r="I1357" s="281" t="s">
        <v>3909</v>
      </c>
      <c r="L1357" s="281" t="s">
        <v>3238</v>
      </c>
      <c r="Q1357" s="281" t="s">
        <v>3908</v>
      </c>
      <c r="R1357" s="281" t="s">
        <v>3907</v>
      </c>
    </row>
    <row r="1358" spans="9:18">
      <c r="I1358" s="281" t="s">
        <v>3906</v>
      </c>
      <c r="L1358" s="281" t="s">
        <v>3905</v>
      </c>
      <c r="Q1358" s="281" t="s">
        <v>3904</v>
      </c>
      <c r="R1358" s="281" t="s">
        <v>3903</v>
      </c>
    </row>
    <row r="1359" spans="9:18">
      <c r="I1359" s="281" t="s">
        <v>3902</v>
      </c>
      <c r="L1359" s="281" t="s">
        <v>3901</v>
      </c>
      <c r="Q1359" s="281" t="s">
        <v>3900</v>
      </c>
      <c r="R1359" s="281" t="s">
        <v>3899</v>
      </c>
    </row>
    <row r="1360" spans="9:18">
      <c r="I1360" s="281" t="s">
        <v>3898</v>
      </c>
      <c r="L1360" s="281" t="s">
        <v>3897</v>
      </c>
      <c r="Q1360" s="281" t="s">
        <v>3896</v>
      </c>
      <c r="R1360" s="281" t="s">
        <v>3895</v>
      </c>
    </row>
    <row r="1361" spans="9:18">
      <c r="I1361" s="281" t="s">
        <v>3894</v>
      </c>
      <c r="L1361" s="281" t="s">
        <v>3893</v>
      </c>
      <c r="Q1361" s="281" t="s">
        <v>3892</v>
      </c>
      <c r="R1361" s="281" t="s">
        <v>3891</v>
      </c>
    </row>
    <row r="1362" spans="9:18">
      <c r="I1362" s="281" t="s">
        <v>3890</v>
      </c>
      <c r="L1362" s="281" t="s">
        <v>3889</v>
      </c>
      <c r="Q1362" s="281" t="s">
        <v>3882</v>
      </c>
      <c r="R1362" s="281" t="s">
        <v>3888</v>
      </c>
    </row>
    <row r="1363" spans="9:18">
      <c r="I1363" s="281" t="s">
        <v>3887</v>
      </c>
      <c r="L1363" s="281" t="s">
        <v>3886</v>
      </c>
      <c r="Q1363" s="281" t="s">
        <v>3885</v>
      </c>
      <c r="R1363" s="281" t="s">
        <v>3884</v>
      </c>
    </row>
    <row r="1364" spans="9:18">
      <c r="I1364" s="281" t="s">
        <v>3883</v>
      </c>
      <c r="L1364" s="281" t="s">
        <v>3882</v>
      </c>
      <c r="Q1364" s="281" t="s">
        <v>3881</v>
      </c>
      <c r="R1364" s="281" t="s">
        <v>3827</v>
      </c>
    </row>
    <row r="1365" spans="9:18">
      <c r="I1365" s="281" t="s">
        <v>3880</v>
      </c>
      <c r="L1365" s="281" t="s">
        <v>3879</v>
      </c>
      <c r="Q1365" s="281" t="s">
        <v>3878</v>
      </c>
      <c r="R1365" s="281" t="s">
        <v>3877</v>
      </c>
    </row>
    <row r="1366" spans="9:18">
      <c r="I1366" s="281" t="s">
        <v>3876</v>
      </c>
      <c r="L1366" s="281" t="s">
        <v>3863</v>
      </c>
      <c r="Q1366" s="281" t="s">
        <v>3875</v>
      </c>
      <c r="R1366" s="281" t="s">
        <v>3874</v>
      </c>
    </row>
    <row r="1367" spans="9:18">
      <c r="I1367" s="281" t="s">
        <v>3843</v>
      </c>
      <c r="L1367" s="281" t="s">
        <v>3840</v>
      </c>
      <c r="Q1367" s="281" t="s">
        <v>3873</v>
      </c>
      <c r="R1367" s="281" t="s">
        <v>3872</v>
      </c>
    </row>
    <row r="1368" spans="9:18">
      <c r="I1368" s="281" t="s">
        <v>3871</v>
      </c>
      <c r="L1368" s="281" t="s">
        <v>3871</v>
      </c>
      <c r="Q1368" s="281" t="s">
        <v>3870</v>
      </c>
      <c r="R1368" s="281" t="s">
        <v>3869</v>
      </c>
    </row>
    <row r="1369" spans="9:18">
      <c r="I1369" s="281" t="s">
        <v>3868</v>
      </c>
      <c r="L1369" s="281" t="s">
        <v>3867</v>
      </c>
      <c r="Q1369" s="281" t="s">
        <v>3866</v>
      </c>
      <c r="R1369" s="281" t="s">
        <v>3824</v>
      </c>
    </row>
    <row r="1370" spans="9:18">
      <c r="I1370" s="281" t="s">
        <v>3865</v>
      </c>
      <c r="L1370" s="281" t="s">
        <v>3864</v>
      </c>
      <c r="Q1370" s="281" t="s">
        <v>3863</v>
      </c>
      <c r="R1370" s="281" t="s">
        <v>3862</v>
      </c>
    </row>
    <row r="1371" spans="9:18">
      <c r="I1371" s="281" t="s">
        <v>3861</v>
      </c>
      <c r="L1371" s="281" t="s">
        <v>3860</v>
      </c>
      <c r="Q1371" s="281" t="s">
        <v>3859</v>
      </c>
      <c r="R1371" s="281" t="s">
        <v>3858</v>
      </c>
    </row>
    <row r="1372" spans="9:18">
      <c r="I1372" s="281" t="s">
        <v>3857</v>
      </c>
      <c r="L1372" s="281" t="s">
        <v>3856</v>
      </c>
      <c r="Q1372" s="281" t="s">
        <v>3855</v>
      </c>
      <c r="R1372" s="281" t="s">
        <v>3854</v>
      </c>
    </row>
    <row r="1373" spans="9:18">
      <c r="I1373" s="281" t="s">
        <v>3853</v>
      </c>
      <c r="L1373" s="281" t="s">
        <v>3852</v>
      </c>
      <c r="Q1373" s="281" t="s">
        <v>3851</v>
      </c>
      <c r="R1373" s="281" t="s">
        <v>3489</v>
      </c>
    </row>
    <row r="1374" spans="9:18">
      <c r="I1374" s="281" t="s">
        <v>3850</v>
      </c>
      <c r="L1374" s="281" t="s">
        <v>3849</v>
      </c>
      <c r="Q1374" s="281" t="s">
        <v>3848</v>
      </c>
      <c r="R1374" s="281" t="s">
        <v>3847</v>
      </c>
    </row>
    <row r="1375" spans="9:18">
      <c r="I1375" s="281" t="s">
        <v>3846</v>
      </c>
      <c r="L1375" s="281" t="s">
        <v>3845</v>
      </c>
      <c r="Q1375" s="281" t="s">
        <v>3844</v>
      </c>
      <c r="R1375" s="281" t="s">
        <v>3843</v>
      </c>
    </row>
    <row r="1376" spans="9:18">
      <c r="I1376" s="281" t="s">
        <v>3842</v>
      </c>
      <c r="L1376" s="281" t="s">
        <v>3841</v>
      </c>
      <c r="Q1376" s="281" t="s">
        <v>3840</v>
      </c>
      <c r="R1376" s="281" t="s">
        <v>3839</v>
      </c>
    </row>
    <row r="1377" spans="9:18">
      <c r="I1377" s="281" t="s">
        <v>3838</v>
      </c>
      <c r="L1377" s="281" t="s">
        <v>3837</v>
      </c>
      <c r="Q1377" s="281" t="s">
        <v>3836</v>
      </c>
      <c r="R1377" s="281" t="s">
        <v>3835</v>
      </c>
    </row>
    <row r="1378" spans="9:18">
      <c r="I1378" s="281" t="s">
        <v>3834</v>
      </c>
      <c r="L1378" s="281" t="s">
        <v>3833</v>
      </c>
      <c r="Q1378" s="281" t="s">
        <v>3832</v>
      </c>
      <c r="R1378" s="281" t="s">
        <v>3831</v>
      </c>
    </row>
    <row r="1379" spans="9:18">
      <c r="I1379" s="281" t="s">
        <v>3830</v>
      </c>
      <c r="L1379" s="281" t="s">
        <v>3829</v>
      </c>
      <c r="Q1379" s="281" t="s">
        <v>3828</v>
      </c>
      <c r="R1379" s="281" t="s">
        <v>3827</v>
      </c>
    </row>
    <row r="1380" spans="9:18">
      <c r="I1380" s="281" t="s">
        <v>3826</v>
      </c>
      <c r="Q1380" s="281" t="s">
        <v>3825</v>
      </c>
      <c r="R1380" s="281" t="s">
        <v>3824</v>
      </c>
    </row>
    <row r="1381" spans="9:18">
      <c r="I1381" s="281" t="s">
        <v>3823</v>
      </c>
      <c r="L1381" s="281" t="s">
        <v>3822</v>
      </c>
      <c r="Q1381" s="281" t="s">
        <v>3821</v>
      </c>
      <c r="R1381" s="281" t="s">
        <v>3820</v>
      </c>
    </row>
    <row r="1382" spans="9:18">
      <c r="I1382" s="281" t="s">
        <v>3819</v>
      </c>
      <c r="L1382" s="281" t="s">
        <v>3818</v>
      </c>
      <c r="Q1382" s="281" t="s">
        <v>3817</v>
      </c>
      <c r="R1382" s="281" t="s">
        <v>3816</v>
      </c>
    </row>
    <row r="1383" spans="9:18">
      <c r="I1383" s="281" t="s">
        <v>3815</v>
      </c>
      <c r="L1383" s="281" t="s">
        <v>3814</v>
      </c>
      <c r="Q1383" s="281" t="s">
        <v>3813</v>
      </c>
      <c r="R1383" s="281" t="s">
        <v>3812</v>
      </c>
    </row>
    <row r="1384" spans="9:18">
      <c r="I1384" s="281" t="s">
        <v>3811</v>
      </c>
      <c r="L1384" s="281" t="s">
        <v>3810</v>
      </c>
      <c r="Q1384" s="281" t="s">
        <v>3809</v>
      </c>
      <c r="R1384" s="281" t="s">
        <v>3808</v>
      </c>
    </row>
    <row r="1385" spans="9:18">
      <c r="I1385" s="281" t="s">
        <v>3807</v>
      </c>
      <c r="L1385" s="281" t="s">
        <v>3806</v>
      </c>
      <c r="Q1385" s="281" t="s">
        <v>3805</v>
      </c>
      <c r="R1385" s="281" t="s">
        <v>3804</v>
      </c>
    </row>
    <row r="1386" spans="9:18">
      <c r="I1386" s="281" t="s">
        <v>3803</v>
      </c>
      <c r="L1386" s="281" t="s">
        <v>3802</v>
      </c>
      <c r="Q1386" s="281" t="s">
        <v>3801</v>
      </c>
      <c r="R1386" s="281" t="s">
        <v>3800</v>
      </c>
    </row>
    <row r="1387" spans="9:18">
      <c r="I1387" s="281" t="s">
        <v>3799</v>
      </c>
      <c r="L1387" s="281" t="s">
        <v>3798</v>
      </c>
      <c r="Q1387" s="281" t="s">
        <v>3797</v>
      </c>
      <c r="R1387" s="281" t="s">
        <v>3796</v>
      </c>
    </row>
    <row r="1388" spans="9:18">
      <c r="I1388" s="281" t="s">
        <v>3795</v>
      </c>
      <c r="L1388" s="281" t="s">
        <v>3794</v>
      </c>
      <c r="Q1388" s="281" t="s">
        <v>3793</v>
      </c>
      <c r="R1388" s="281" t="s">
        <v>3792</v>
      </c>
    </row>
    <row r="1389" spans="9:18">
      <c r="I1389" s="281" t="s">
        <v>3791</v>
      </c>
      <c r="L1389" s="281" t="s">
        <v>3790</v>
      </c>
      <c r="Q1389" s="281" t="s">
        <v>3789</v>
      </c>
      <c r="R1389" s="281" t="s">
        <v>3788</v>
      </c>
    </row>
    <row r="1390" spans="9:18">
      <c r="I1390" s="281" t="s">
        <v>3787</v>
      </c>
      <c r="L1390" s="281" t="s">
        <v>3786</v>
      </c>
      <c r="Q1390" s="281" t="s">
        <v>3785</v>
      </c>
      <c r="R1390" s="281" t="s">
        <v>3784</v>
      </c>
    </row>
    <row r="1391" spans="9:18">
      <c r="I1391" s="281" t="s">
        <v>3783</v>
      </c>
      <c r="L1391" s="281" t="s">
        <v>3782</v>
      </c>
      <c r="Q1391" s="281" t="s">
        <v>3169</v>
      </c>
      <c r="R1391" s="281" t="s">
        <v>3211</v>
      </c>
    </row>
    <row r="1392" spans="9:18">
      <c r="I1392" s="281" t="s">
        <v>3781</v>
      </c>
      <c r="L1392" s="281" t="s">
        <v>3780</v>
      </c>
      <c r="Q1392" s="281" t="s">
        <v>3779</v>
      </c>
      <c r="R1392" s="281" t="s">
        <v>3778</v>
      </c>
    </row>
    <row r="1393" spans="9:18">
      <c r="I1393" s="281" t="s">
        <v>3777</v>
      </c>
      <c r="L1393" s="281" t="s">
        <v>3776</v>
      </c>
      <c r="Q1393" s="281" t="s">
        <v>3775</v>
      </c>
      <c r="R1393" s="281" t="s">
        <v>3774</v>
      </c>
    </row>
    <row r="1394" spans="9:18">
      <c r="I1394" s="281" t="s">
        <v>3773</v>
      </c>
      <c r="L1394" s="281" t="s">
        <v>3772</v>
      </c>
    </row>
    <row r="1395" spans="9:18">
      <c r="I1395" s="281" t="s">
        <v>3771</v>
      </c>
      <c r="L1395" s="281" t="s">
        <v>3770</v>
      </c>
    </row>
    <row r="1396" spans="9:18">
      <c r="I1396" s="281" t="s">
        <v>3769</v>
      </c>
      <c r="L1396" s="281" t="s">
        <v>3768</v>
      </c>
      <c r="Q1396" s="281" t="s">
        <v>3767</v>
      </c>
      <c r="R1396" s="281" t="s">
        <v>3766</v>
      </c>
    </row>
    <row r="1397" spans="9:18">
      <c r="I1397" s="281" t="s">
        <v>3765</v>
      </c>
      <c r="L1397" s="281" t="s">
        <v>3764</v>
      </c>
      <c r="Q1397" s="281" t="s">
        <v>3763</v>
      </c>
      <c r="R1397" s="281" t="s">
        <v>3762</v>
      </c>
    </row>
    <row r="1398" spans="9:18">
      <c r="I1398" s="281" t="s">
        <v>3761</v>
      </c>
      <c r="L1398" s="281" t="s">
        <v>3760</v>
      </c>
      <c r="Q1398" s="281" t="s">
        <v>3759</v>
      </c>
      <c r="R1398" s="281" t="s">
        <v>3427</v>
      </c>
    </row>
    <row r="1399" spans="9:18">
      <c r="I1399" s="281" t="s">
        <v>3701</v>
      </c>
      <c r="L1399" s="281" t="s">
        <v>3701</v>
      </c>
      <c r="Q1399" s="281" t="s">
        <v>3758</v>
      </c>
      <c r="R1399" s="281" t="s">
        <v>3757</v>
      </c>
    </row>
    <row r="1400" spans="9:18">
      <c r="I1400" s="281" t="s">
        <v>3756</v>
      </c>
      <c r="L1400" s="281" t="s">
        <v>3755</v>
      </c>
      <c r="Q1400" s="281" t="s">
        <v>3754</v>
      </c>
      <c r="R1400" s="281" t="s">
        <v>3422</v>
      </c>
    </row>
    <row r="1401" spans="9:18">
      <c r="I1401" s="281" t="s">
        <v>3753</v>
      </c>
      <c r="L1401" s="281" t="s">
        <v>3752</v>
      </c>
      <c r="Q1401" s="281" t="s">
        <v>3751</v>
      </c>
      <c r="R1401" s="281" t="s">
        <v>3750</v>
      </c>
    </row>
    <row r="1402" spans="9:18">
      <c r="I1402" s="281" t="s">
        <v>3749</v>
      </c>
      <c r="L1402" s="281" t="s">
        <v>3748</v>
      </c>
      <c r="Q1402" s="281" t="s">
        <v>3747</v>
      </c>
      <c r="R1402" s="281" t="s">
        <v>3746</v>
      </c>
    </row>
    <row r="1403" spans="9:18">
      <c r="I1403" s="281" t="s">
        <v>3363</v>
      </c>
      <c r="L1403" s="281" t="s">
        <v>3745</v>
      </c>
      <c r="Q1403" s="281" t="s">
        <v>3744</v>
      </c>
      <c r="R1403" s="281" t="s">
        <v>3743</v>
      </c>
    </row>
    <row r="1404" spans="9:18">
      <c r="I1404" s="281" t="s">
        <v>3742</v>
      </c>
      <c r="L1404" s="281" t="s">
        <v>3741</v>
      </c>
      <c r="Q1404" s="281" t="s">
        <v>3740</v>
      </c>
      <c r="R1404" s="281" t="s">
        <v>3739</v>
      </c>
    </row>
    <row r="1405" spans="9:18">
      <c r="I1405" s="281" t="s">
        <v>3738</v>
      </c>
      <c r="L1405" s="281" t="s">
        <v>3737</v>
      </c>
      <c r="Q1405" s="281" t="s">
        <v>3736</v>
      </c>
      <c r="R1405" s="281" t="s">
        <v>3735</v>
      </c>
    </row>
    <row r="1406" spans="9:18">
      <c r="I1406" s="281" t="s">
        <v>3734</v>
      </c>
      <c r="L1406" s="281" t="s">
        <v>3733</v>
      </c>
      <c r="Q1406" s="281" t="s">
        <v>3732</v>
      </c>
      <c r="R1406" s="281" t="s">
        <v>3731</v>
      </c>
    </row>
    <row r="1407" spans="9:18">
      <c r="I1407" s="281" t="s">
        <v>3730</v>
      </c>
      <c r="L1407" s="281" t="s">
        <v>3729</v>
      </c>
      <c r="Q1407" s="281" t="s">
        <v>3728</v>
      </c>
      <c r="R1407" s="281" t="s">
        <v>3727</v>
      </c>
    </row>
    <row r="1408" spans="9:18">
      <c r="I1408" s="281" t="s">
        <v>3726</v>
      </c>
      <c r="L1408" s="281" t="s">
        <v>3725</v>
      </c>
      <c r="Q1408" s="281" t="s">
        <v>3724</v>
      </c>
      <c r="R1408" s="281" t="s">
        <v>3723</v>
      </c>
    </row>
    <row r="1409" spans="9:18">
      <c r="I1409" s="281" t="s">
        <v>3722</v>
      </c>
      <c r="L1409" s="281" t="s">
        <v>3721</v>
      </c>
      <c r="Q1409" s="281" t="s">
        <v>3720</v>
      </c>
      <c r="R1409" s="281" t="s">
        <v>3719</v>
      </c>
    </row>
    <row r="1410" spans="9:18">
      <c r="I1410" s="281" t="s">
        <v>3718</v>
      </c>
      <c r="L1410" s="281" t="s">
        <v>3717</v>
      </c>
      <c r="Q1410" s="281" t="s">
        <v>3716</v>
      </c>
      <c r="R1410" s="281" t="s">
        <v>3715</v>
      </c>
    </row>
    <row r="1411" spans="9:18">
      <c r="I1411" s="281" t="s">
        <v>3714</v>
      </c>
      <c r="L1411" s="281" t="s">
        <v>3654</v>
      </c>
      <c r="Q1411" s="281" t="s">
        <v>3713</v>
      </c>
      <c r="R1411" s="281" t="s">
        <v>3712</v>
      </c>
    </row>
    <row r="1412" spans="9:18">
      <c r="I1412" s="281" t="s">
        <v>3711</v>
      </c>
      <c r="L1412" s="281" t="s">
        <v>3710</v>
      </c>
      <c r="Q1412" s="281" t="s">
        <v>3709</v>
      </c>
      <c r="R1412" s="281" t="s">
        <v>3708</v>
      </c>
    </row>
    <row r="1413" spans="9:18">
      <c r="I1413" s="281" t="s">
        <v>3707</v>
      </c>
      <c r="L1413" s="281" t="s">
        <v>3706</v>
      </c>
      <c r="Q1413" s="281" t="s">
        <v>3705</v>
      </c>
      <c r="R1413" s="281" t="s">
        <v>3704</v>
      </c>
    </row>
    <row r="1414" spans="9:18">
      <c r="I1414" s="281" t="s">
        <v>3703</v>
      </c>
      <c r="L1414" s="281" t="s">
        <v>3702</v>
      </c>
      <c r="Q1414" s="281" t="s">
        <v>3701</v>
      </c>
      <c r="R1414" s="281" t="s">
        <v>3700</v>
      </c>
    </row>
    <row r="1415" spans="9:18">
      <c r="I1415" s="281" t="s">
        <v>3699</v>
      </c>
      <c r="L1415" s="281" t="s">
        <v>3677</v>
      </c>
      <c r="Q1415" s="281" t="s">
        <v>3698</v>
      </c>
      <c r="R1415" s="281" t="s">
        <v>3697</v>
      </c>
    </row>
    <row r="1416" spans="9:18">
      <c r="I1416" s="281" t="s">
        <v>3696</v>
      </c>
      <c r="L1416" s="281" t="s">
        <v>3676</v>
      </c>
      <c r="Q1416" s="281" t="s">
        <v>3695</v>
      </c>
      <c r="R1416" s="281" t="s">
        <v>3694</v>
      </c>
    </row>
    <row r="1417" spans="9:18">
      <c r="I1417" s="281" t="s">
        <v>3693</v>
      </c>
      <c r="L1417" s="281" t="s">
        <v>3692</v>
      </c>
      <c r="Q1417" s="281" t="s">
        <v>3691</v>
      </c>
      <c r="R1417" s="281" t="s">
        <v>3690</v>
      </c>
    </row>
    <row r="1418" spans="9:18">
      <c r="I1418" s="281" t="s">
        <v>3689</v>
      </c>
      <c r="L1418" s="281" t="s">
        <v>3688</v>
      </c>
      <c r="Q1418" s="281" t="s">
        <v>3687</v>
      </c>
      <c r="R1418" s="281" t="s">
        <v>3686</v>
      </c>
    </row>
    <row r="1419" spans="9:18">
      <c r="I1419" s="281" t="s">
        <v>3685</v>
      </c>
      <c r="L1419" s="281" t="s">
        <v>3684</v>
      </c>
      <c r="Q1419" s="281" t="s">
        <v>3683</v>
      </c>
      <c r="R1419" s="281" t="s">
        <v>3682</v>
      </c>
    </row>
    <row r="1420" spans="9:18">
      <c r="I1420" s="281" t="s">
        <v>3681</v>
      </c>
      <c r="L1420" s="281" t="s">
        <v>3680</v>
      </c>
      <c r="Q1420" s="281" t="s">
        <v>3679</v>
      </c>
      <c r="R1420" s="281" t="s">
        <v>3678</v>
      </c>
    </row>
    <row r="1421" spans="9:18">
      <c r="I1421" s="281" t="s">
        <v>3677</v>
      </c>
      <c r="L1421" s="281" t="s">
        <v>3676</v>
      </c>
      <c r="Q1421" s="281" t="s">
        <v>3675</v>
      </c>
      <c r="R1421" s="281" t="s">
        <v>3674</v>
      </c>
    </row>
    <row r="1422" spans="9:18">
      <c r="I1422" s="281" t="s">
        <v>3673</v>
      </c>
      <c r="L1422" s="281" t="s">
        <v>3672</v>
      </c>
      <c r="Q1422" s="281" t="s">
        <v>3671</v>
      </c>
      <c r="R1422" s="281" t="s">
        <v>3670</v>
      </c>
    </row>
    <row r="1423" spans="9:18">
      <c r="I1423" s="281" t="s">
        <v>3669</v>
      </c>
      <c r="L1423" s="281" t="s">
        <v>3668</v>
      </c>
      <c r="Q1423" s="281" t="s">
        <v>3667</v>
      </c>
      <c r="R1423" s="281" t="s">
        <v>3666</v>
      </c>
    </row>
    <row r="1424" spans="9:18">
      <c r="I1424" s="281" t="s">
        <v>3665</v>
      </c>
      <c r="L1424" s="281" t="s">
        <v>3664</v>
      </c>
      <c r="Q1424" s="281" t="s">
        <v>3663</v>
      </c>
      <c r="R1424" s="281" t="s">
        <v>3662</v>
      </c>
    </row>
    <row r="1425" spans="9:18">
      <c r="I1425" s="281" t="s">
        <v>3661</v>
      </c>
      <c r="L1425" s="281" t="s">
        <v>3660</v>
      </c>
      <c r="Q1425" s="281" t="s">
        <v>3659</v>
      </c>
      <c r="R1425" s="281" t="s">
        <v>3658</v>
      </c>
    </row>
    <row r="1426" spans="9:18">
      <c r="I1426" s="281" t="s">
        <v>3657</v>
      </c>
      <c r="L1426" s="281" t="s">
        <v>3656</v>
      </c>
      <c r="Q1426" s="281" t="s">
        <v>3655</v>
      </c>
      <c r="R1426" s="281" t="s">
        <v>3654</v>
      </c>
    </row>
    <row r="1427" spans="9:18">
      <c r="I1427" s="281" t="s">
        <v>3653</v>
      </c>
      <c r="L1427" s="281" t="s">
        <v>3652</v>
      </c>
      <c r="Q1427" s="281" t="s">
        <v>3651</v>
      </c>
      <c r="R1427" s="281" t="s">
        <v>3650</v>
      </c>
    </row>
    <row r="1428" spans="9:18">
      <c r="I1428" s="281" t="s">
        <v>3649</v>
      </c>
      <c r="L1428" s="281" t="s">
        <v>3648</v>
      </c>
      <c r="Q1428" s="281" t="s">
        <v>3647</v>
      </c>
      <c r="R1428" s="281" t="s">
        <v>3646</v>
      </c>
    </row>
    <row r="1429" spans="9:18">
      <c r="I1429" s="281" t="s">
        <v>3645</v>
      </c>
      <c r="L1429" s="281" t="s">
        <v>3644</v>
      </c>
      <c r="Q1429" s="281" t="s">
        <v>3643</v>
      </c>
      <c r="R1429" s="281" t="s">
        <v>3642</v>
      </c>
    </row>
    <row r="1430" spans="9:18">
      <c r="I1430" s="281" t="s">
        <v>3641</v>
      </c>
      <c r="L1430" s="281" t="s">
        <v>3640</v>
      </c>
      <c r="Q1430" s="281" t="s">
        <v>3639</v>
      </c>
      <c r="R1430" s="281" t="s">
        <v>3638</v>
      </c>
    </row>
    <row r="1431" spans="9:18">
      <c r="I1431" s="281" t="s">
        <v>3637</v>
      </c>
      <c r="L1431" s="281" t="s">
        <v>3636</v>
      </c>
      <c r="Q1431" s="281" t="s">
        <v>3635</v>
      </c>
      <c r="R1431" s="281" t="s">
        <v>3634</v>
      </c>
    </row>
    <row r="1432" spans="9:18">
      <c r="I1432" s="281" t="s">
        <v>3633</v>
      </c>
      <c r="L1432" s="281" t="s">
        <v>3632</v>
      </c>
      <c r="Q1432" s="281" t="s">
        <v>3631</v>
      </c>
      <c r="R1432" s="281" t="s">
        <v>3630</v>
      </c>
    </row>
    <row r="1433" spans="9:18">
      <c r="I1433" s="281" t="s">
        <v>3629</v>
      </c>
      <c r="L1433" s="281" t="s">
        <v>3628</v>
      </c>
      <c r="Q1433" s="281" t="s">
        <v>3627</v>
      </c>
      <c r="R1433" s="281" t="s">
        <v>3626</v>
      </c>
    </row>
    <row r="1434" spans="9:18">
      <c r="I1434" s="281" t="s">
        <v>3625</v>
      </c>
      <c r="L1434" s="281" t="s">
        <v>3624</v>
      </c>
      <c r="Q1434" s="281" t="s">
        <v>3623</v>
      </c>
      <c r="R1434" s="281" t="s">
        <v>3622</v>
      </c>
    </row>
    <row r="1435" spans="9:18">
      <c r="I1435" s="281" t="s">
        <v>3621</v>
      </c>
      <c r="L1435" s="281" t="s">
        <v>3620</v>
      </c>
      <c r="Q1435" s="281" t="s">
        <v>3619</v>
      </c>
      <c r="R1435" s="281" t="s">
        <v>3618</v>
      </c>
    </row>
    <row r="1436" spans="9:18">
      <c r="I1436" s="281" t="s">
        <v>3617</v>
      </c>
      <c r="L1436" s="281" t="s">
        <v>3616</v>
      </c>
      <c r="Q1436" s="281" t="s">
        <v>3615</v>
      </c>
      <c r="R1436" s="281" t="s">
        <v>3614</v>
      </c>
    </row>
    <row r="1437" spans="9:18">
      <c r="I1437" s="281" t="s">
        <v>3613</v>
      </c>
      <c r="L1437" s="281" t="s">
        <v>3612</v>
      </c>
      <c r="Q1437" s="281" t="s">
        <v>3611</v>
      </c>
      <c r="R1437" s="281" t="s">
        <v>3610</v>
      </c>
    </row>
    <row r="1438" spans="9:18">
      <c r="I1438" s="281" t="s">
        <v>3609</v>
      </c>
      <c r="L1438" s="281" t="s">
        <v>3608</v>
      </c>
      <c r="Q1438" s="281" t="s">
        <v>3607</v>
      </c>
      <c r="R1438" s="281" t="s">
        <v>3606</v>
      </c>
    </row>
    <row r="1439" spans="9:18">
      <c r="I1439" s="281" t="s">
        <v>3605</v>
      </c>
      <c r="L1439" s="281" t="s">
        <v>3604</v>
      </c>
      <c r="Q1439" s="281" t="s">
        <v>3603</v>
      </c>
      <c r="R1439" s="281" t="s">
        <v>3602</v>
      </c>
    </row>
    <row r="1440" spans="9:18">
      <c r="I1440" s="281" t="s">
        <v>3601</v>
      </c>
      <c r="L1440" s="281" t="s">
        <v>3600</v>
      </c>
      <c r="Q1440" s="281" t="s">
        <v>3599</v>
      </c>
      <c r="R1440" s="281" t="s">
        <v>3598</v>
      </c>
    </row>
    <row r="1441" spans="9:18">
      <c r="I1441" s="281" t="s">
        <v>3597</v>
      </c>
      <c r="L1441" s="281" t="s">
        <v>3596</v>
      </c>
      <c r="Q1441" s="281" t="s">
        <v>3595</v>
      </c>
      <c r="R1441" s="281" t="s">
        <v>3594</v>
      </c>
    </row>
    <row r="1442" spans="9:18">
      <c r="I1442" s="281" t="s">
        <v>3593</v>
      </c>
      <c r="L1442" s="281" t="s">
        <v>3592</v>
      </c>
      <c r="Q1442" s="281" t="s">
        <v>3591</v>
      </c>
      <c r="R1442" s="281" t="s">
        <v>3590</v>
      </c>
    </row>
    <row r="1443" spans="9:18">
      <c r="I1443" s="281" t="s">
        <v>3589</v>
      </c>
      <c r="L1443" s="281" t="s">
        <v>3588</v>
      </c>
      <c r="Q1443" s="281" t="s">
        <v>3587</v>
      </c>
      <c r="R1443" s="281" t="s">
        <v>3586</v>
      </c>
    </row>
    <row r="1444" spans="9:18">
      <c r="I1444" s="281" t="s">
        <v>3585</v>
      </c>
      <c r="L1444" s="281" t="s">
        <v>3584</v>
      </c>
      <c r="Q1444" s="281" t="s">
        <v>3583</v>
      </c>
      <c r="R1444" s="281" t="s">
        <v>3582</v>
      </c>
    </row>
    <row r="1445" spans="9:18">
      <c r="I1445" s="281" t="s">
        <v>3581</v>
      </c>
      <c r="L1445" s="281" t="s">
        <v>3580</v>
      </c>
      <c r="Q1445" s="281" t="s">
        <v>3579</v>
      </c>
      <c r="R1445" s="281" t="s">
        <v>3578</v>
      </c>
    </row>
    <row r="1446" spans="9:18">
      <c r="I1446" s="281" t="s">
        <v>3577</v>
      </c>
      <c r="L1446" s="281" t="s">
        <v>3576</v>
      </c>
      <c r="Q1446" s="281" t="s">
        <v>3575</v>
      </c>
      <c r="R1446" s="281" t="s">
        <v>3574</v>
      </c>
    </row>
    <row r="1447" spans="9:18">
      <c r="I1447" s="281" t="s">
        <v>3516</v>
      </c>
      <c r="L1447" s="281" t="s">
        <v>3573</v>
      </c>
      <c r="Q1447" s="281" t="s">
        <v>3572</v>
      </c>
      <c r="R1447" s="281" t="s">
        <v>3571</v>
      </c>
    </row>
    <row r="1448" spans="9:18">
      <c r="I1448" s="281" t="s">
        <v>3570</v>
      </c>
      <c r="L1448" s="281" t="s">
        <v>3569</v>
      </c>
      <c r="Q1448" s="281" t="s">
        <v>3568</v>
      </c>
      <c r="R1448" s="281" t="s">
        <v>3567</v>
      </c>
    </row>
    <row r="1449" spans="9:18">
      <c r="I1449" s="281" t="s">
        <v>3566</v>
      </c>
      <c r="L1449" s="281" t="s">
        <v>3565</v>
      </c>
      <c r="Q1449" s="281" t="s">
        <v>3564</v>
      </c>
      <c r="R1449" s="281" t="s">
        <v>3563</v>
      </c>
    </row>
    <row r="1450" spans="9:18">
      <c r="I1450" s="281" t="s">
        <v>3562</v>
      </c>
      <c r="L1450" s="281" t="s">
        <v>3561</v>
      </c>
      <c r="Q1450" s="281" t="s">
        <v>3560</v>
      </c>
      <c r="R1450" s="281" t="s">
        <v>3559</v>
      </c>
    </row>
    <row r="1451" spans="9:18">
      <c r="I1451" s="281" t="s">
        <v>3558</v>
      </c>
      <c r="L1451" s="281" t="s">
        <v>3557</v>
      </c>
      <c r="Q1451" s="281" t="s">
        <v>3556</v>
      </c>
      <c r="R1451" s="281" t="s">
        <v>3555</v>
      </c>
    </row>
    <row r="1452" spans="9:18">
      <c r="I1452" s="281" t="s">
        <v>3554</v>
      </c>
      <c r="L1452" s="281" t="s">
        <v>3553</v>
      </c>
      <c r="Q1452" s="281" t="s">
        <v>3552</v>
      </c>
      <c r="R1452" s="281" t="s">
        <v>3551</v>
      </c>
    </row>
    <row r="1453" spans="9:18">
      <c r="I1453" s="281" t="s">
        <v>3550</v>
      </c>
      <c r="L1453" s="281" t="s">
        <v>3549</v>
      </c>
      <c r="Q1453" s="281" t="s">
        <v>3548</v>
      </c>
      <c r="R1453" s="281" t="s">
        <v>3547</v>
      </c>
    </row>
    <row r="1454" spans="9:18">
      <c r="I1454" s="281" t="s">
        <v>3546</v>
      </c>
      <c r="L1454" s="281" t="s">
        <v>3545</v>
      </c>
      <c r="Q1454" s="281" t="s">
        <v>3544</v>
      </c>
      <c r="R1454" s="281" t="s">
        <v>3543</v>
      </c>
    </row>
    <row r="1455" spans="9:18">
      <c r="I1455" s="281" t="s">
        <v>3542</v>
      </c>
      <c r="L1455" s="281" t="s">
        <v>3541</v>
      </c>
      <c r="Q1455" s="281" t="s">
        <v>3540</v>
      </c>
      <c r="R1455" s="281" t="s">
        <v>3539</v>
      </c>
    </row>
    <row r="1456" spans="9:18">
      <c r="I1456" s="281" t="s">
        <v>3538</v>
      </c>
      <c r="L1456" s="281" t="s">
        <v>3537</v>
      </c>
      <c r="Q1456" s="281" t="s">
        <v>3536</v>
      </c>
      <c r="R1456" s="281" t="s">
        <v>3535</v>
      </c>
    </row>
    <row r="1457" spans="9:18">
      <c r="I1457" s="281" t="s">
        <v>3534</v>
      </c>
      <c r="L1457" s="281" t="s">
        <v>3533</v>
      </c>
      <c r="Q1457" s="281" t="s">
        <v>3532</v>
      </c>
      <c r="R1457" s="281" t="s">
        <v>3531</v>
      </c>
    </row>
    <row r="1458" spans="9:18">
      <c r="I1458" s="281" t="s">
        <v>3530</v>
      </c>
      <c r="L1458" s="281" t="s">
        <v>3529</v>
      </c>
      <c r="Q1458" s="281" t="s">
        <v>3528</v>
      </c>
      <c r="R1458" s="281" t="s">
        <v>3527</v>
      </c>
    </row>
    <row r="1459" spans="9:18">
      <c r="I1459" s="281" t="s">
        <v>3526</v>
      </c>
      <c r="L1459" s="281" t="s">
        <v>3525</v>
      </c>
      <c r="Q1459" s="281" t="s">
        <v>3524</v>
      </c>
      <c r="R1459" s="281" t="s">
        <v>3523</v>
      </c>
    </row>
    <row r="1460" spans="9:18">
      <c r="I1460" s="281" t="s">
        <v>3522</v>
      </c>
      <c r="L1460" s="281" t="s">
        <v>3521</v>
      </c>
      <c r="Q1460" s="281" t="s">
        <v>3520</v>
      </c>
      <c r="R1460" s="281" t="s">
        <v>3519</v>
      </c>
    </row>
    <row r="1461" spans="9:18">
      <c r="I1461" s="281" t="s">
        <v>3518</v>
      </c>
      <c r="L1461" s="281" t="s">
        <v>3517</v>
      </c>
      <c r="Q1461" s="281" t="s">
        <v>3516</v>
      </c>
      <c r="R1461" s="281" t="s">
        <v>3515</v>
      </c>
    </row>
    <row r="1462" spans="9:18">
      <c r="I1462" s="281" t="s">
        <v>3514</v>
      </c>
      <c r="L1462" s="281" t="s">
        <v>3513</v>
      </c>
      <c r="Q1462" s="281" t="s">
        <v>3512</v>
      </c>
      <c r="R1462" s="281" t="s">
        <v>3512</v>
      </c>
    </row>
    <row r="1463" spans="9:18">
      <c r="I1463" s="281" t="s">
        <v>3511</v>
      </c>
      <c r="L1463" s="281" t="s">
        <v>3510</v>
      </c>
      <c r="Q1463" s="281" t="s">
        <v>3509</v>
      </c>
      <c r="R1463" s="281" t="s">
        <v>3508</v>
      </c>
    </row>
    <row r="1464" spans="9:18">
      <c r="I1464" s="281" t="s">
        <v>3507</v>
      </c>
      <c r="Q1464" s="281" t="s">
        <v>3506</v>
      </c>
      <c r="R1464" s="281" t="s">
        <v>3505</v>
      </c>
    </row>
    <row r="1465" spans="9:18">
      <c r="I1465" s="281" t="s">
        <v>3504</v>
      </c>
      <c r="L1465" s="281" t="s">
        <v>3503</v>
      </c>
      <c r="Q1465" s="281" t="s">
        <v>3502</v>
      </c>
      <c r="R1465" s="281" t="s">
        <v>3501</v>
      </c>
    </row>
    <row r="1466" spans="9:18">
      <c r="I1466" s="281" t="s">
        <v>3500</v>
      </c>
      <c r="L1466" s="281" t="s">
        <v>3499</v>
      </c>
      <c r="Q1466" s="281" t="s">
        <v>3498</v>
      </c>
      <c r="R1466" s="281" t="s">
        <v>3497</v>
      </c>
    </row>
    <row r="1467" spans="9:18">
      <c r="I1467" s="281" t="s">
        <v>3496</v>
      </c>
      <c r="L1467" s="281" t="s">
        <v>3495</v>
      </c>
      <c r="Q1467" s="281" t="s">
        <v>3494</v>
      </c>
      <c r="R1467" s="281" t="s">
        <v>3493</v>
      </c>
    </row>
    <row r="1468" spans="9:18">
      <c r="I1468" s="281" t="s">
        <v>3492</v>
      </c>
      <c r="L1468" s="281" t="s">
        <v>3491</v>
      </c>
      <c r="Q1468" s="281" t="s">
        <v>3490</v>
      </c>
      <c r="R1468" s="281" t="s">
        <v>3489</v>
      </c>
    </row>
    <row r="1469" spans="9:18">
      <c r="I1469" s="281" t="s">
        <v>3488</v>
      </c>
      <c r="Q1469" s="281" t="s">
        <v>3487</v>
      </c>
      <c r="R1469" s="281" t="s">
        <v>3486</v>
      </c>
    </row>
    <row r="1470" spans="9:18">
      <c r="I1470" s="281" t="s">
        <v>3485</v>
      </c>
      <c r="L1470" s="281" t="s">
        <v>3484</v>
      </c>
      <c r="Q1470" s="281" t="s">
        <v>3483</v>
      </c>
      <c r="R1470" s="281" t="s">
        <v>3482</v>
      </c>
    </row>
    <row r="1471" spans="9:18">
      <c r="I1471" s="281" t="s">
        <v>3481</v>
      </c>
      <c r="L1471" s="281" t="s">
        <v>3480</v>
      </c>
      <c r="Q1471" s="281" t="s">
        <v>3479</v>
      </c>
      <c r="R1471" s="281" t="s">
        <v>3478</v>
      </c>
    </row>
    <row r="1472" spans="9:18">
      <c r="I1472" s="281" t="s">
        <v>3477</v>
      </c>
      <c r="L1472" s="281" t="s">
        <v>3476</v>
      </c>
      <c r="Q1472" s="281" t="s">
        <v>3475</v>
      </c>
      <c r="R1472" s="281" t="s">
        <v>3474</v>
      </c>
    </row>
    <row r="1473" spans="9:18">
      <c r="I1473" s="281" t="s">
        <v>3473</v>
      </c>
      <c r="L1473" s="281" t="s">
        <v>3472</v>
      </c>
      <c r="Q1473" s="281" t="s">
        <v>3471</v>
      </c>
      <c r="R1473" s="281" t="s">
        <v>3470</v>
      </c>
    </row>
    <row r="1474" spans="9:18">
      <c r="I1474" s="281" t="s">
        <v>3469</v>
      </c>
      <c r="L1474" s="281" t="s">
        <v>3468</v>
      </c>
      <c r="Q1474" s="281" t="s">
        <v>3467</v>
      </c>
      <c r="R1474" s="281" t="s">
        <v>3466</v>
      </c>
    </row>
    <row r="1475" spans="9:18">
      <c r="I1475" s="281" t="s">
        <v>3465</v>
      </c>
      <c r="L1475" s="281" t="s">
        <v>3464</v>
      </c>
      <c r="Q1475" s="281" t="s">
        <v>3463</v>
      </c>
      <c r="R1475" s="281" t="s">
        <v>3462</v>
      </c>
    </row>
    <row r="1476" spans="9:18">
      <c r="I1476" s="281" t="s">
        <v>3461</v>
      </c>
      <c r="L1476" s="281" t="s">
        <v>3460</v>
      </c>
      <c r="Q1476" s="281" t="s">
        <v>3459</v>
      </c>
      <c r="R1476" s="281" t="s">
        <v>3458</v>
      </c>
    </row>
    <row r="1477" spans="9:18">
      <c r="I1477" s="281" t="s">
        <v>3457</v>
      </c>
      <c r="L1477" s="281" t="s">
        <v>3456</v>
      </c>
      <c r="Q1477" s="281" t="s">
        <v>3455</v>
      </c>
      <c r="R1477" s="281" t="s">
        <v>3454</v>
      </c>
    </row>
    <row r="1478" spans="9:18">
      <c r="I1478" s="281" t="s">
        <v>3453</v>
      </c>
      <c r="L1478" s="281" t="s">
        <v>3452</v>
      </c>
      <c r="Q1478" s="281" t="s">
        <v>3451</v>
      </c>
      <c r="R1478" s="281" t="s">
        <v>3450</v>
      </c>
    </row>
    <row r="1479" spans="9:18">
      <c r="I1479" s="281" t="s">
        <v>3449</v>
      </c>
      <c r="L1479" s="281" t="s">
        <v>3448</v>
      </c>
    </row>
    <row r="1480" spans="9:18">
      <c r="I1480" s="281" t="s">
        <v>3447</v>
      </c>
      <c r="L1480" s="281" t="s">
        <v>3446</v>
      </c>
    </row>
    <row r="1481" spans="9:18">
      <c r="I1481" s="281" t="s">
        <v>3445</v>
      </c>
      <c r="L1481" s="281" t="s">
        <v>3444</v>
      </c>
    </row>
    <row r="1482" spans="9:18">
      <c r="I1482" s="281" t="s">
        <v>3443</v>
      </c>
      <c r="L1482" s="281" t="s">
        <v>3442</v>
      </c>
    </row>
    <row r="1483" spans="9:18">
      <c r="I1483" s="281" t="s">
        <v>3441</v>
      </c>
      <c r="L1483" s="281" t="s">
        <v>3440</v>
      </c>
    </row>
    <row r="1484" spans="9:18">
      <c r="I1484" s="281" t="s">
        <v>3439</v>
      </c>
      <c r="L1484" s="281" t="s">
        <v>3438</v>
      </c>
    </row>
    <row r="1485" spans="9:18">
      <c r="I1485" s="281" t="s">
        <v>3437</v>
      </c>
      <c r="L1485" s="281" t="s">
        <v>3436</v>
      </c>
      <c r="Q1485" s="281" t="s">
        <v>3435</v>
      </c>
      <c r="R1485" s="281" t="s">
        <v>3434</v>
      </c>
    </row>
    <row r="1486" spans="9:18">
      <c r="I1486" s="281" t="s">
        <v>3433</v>
      </c>
      <c r="L1486" s="281" t="s">
        <v>3432</v>
      </c>
      <c r="Q1486" s="281" t="s">
        <v>3431</v>
      </c>
      <c r="R1486" s="281" t="s">
        <v>3430</v>
      </c>
    </row>
    <row r="1487" spans="9:18">
      <c r="I1487" s="281" t="s">
        <v>3429</v>
      </c>
      <c r="L1487" s="281" t="s">
        <v>3428</v>
      </c>
      <c r="Q1487" s="281" t="s">
        <v>3427</v>
      </c>
      <c r="R1487" s="281" t="s">
        <v>3426</v>
      </c>
    </row>
    <row r="1488" spans="9:18">
      <c r="I1488" s="281" t="s">
        <v>3425</v>
      </c>
      <c r="L1488" s="281" t="s">
        <v>3424</v>
      </c>
      <c r="Q1488" s="281" t="s">
        <v>3423</v>
      </c>
      <c r="R1488" s="281" t="s">
        <v>3422</v>
      </c>
    </row>
    <row r="1489" spans="9:18">
      <c r="I1489" s="281" t="s">
        <v>3421</v>
      </c>
      <c r="L1489" s="281" t="s">
        <v>3420</v>
      </c>
      <c r="Q1489" s="281" t="s">
        <v>3419</v>
      </c>
      <c r="R1489" s="281" t="s">
        <v>3418</v>
      </c>
    </row>
    <row r="1490" spans="9:18">
      <c r="I1490" s="281" t="s">
        <v>3417</v>
      </c>
      <c r="L1490" s="281" t="s">
        <v>3416</v>
      </c>
      <c r="Q1490" s="281" t="s">
        <v>3415</v>
      </c>
      <c r="R1490" s="281" t="s">
        <v>3414</v>
      </c>
    </row>
    <row r="1491" spans="9:18">
      <c r="I1491" s="281" t="s">
        <v>3413</v>
      </c>
      <c r="L1491" s="281" t="s">
        <v>3412</v>
      </c>
      <c r="Q1491" s="281" t="s">
        <v>3411</v>
      </c>
      <c r="R1491" s="281" t="s">
        <v>3410</v>
      </c>
    </row>
    <row r="1492" spans="9:18">
      <c r="I1492" s="281" t="s">
        <v>3409</v>
      </c>
      <c r="L1492" s="281" t="s">
        <v>3408</v>
      </c>
      <c r="Q1492" s="281" t="s">
        <v>3407</v>
      </c>
      <c r="R1492" s="281" t="s">
        <v>3406</v>
      </c>
    </row>
    <row r="1493" spans="9:18">
      <c r="I1493" s="281" t="s">
        <v>3405</v>
      </c>
      <c r="L1493" s="281" t="s">
        <v>3404</v>
      </c>
      <c r="Q1493" s="281" t="s">
        <v>3403</v>
      </c>
      <c r="R1493" s="281" t="s">
        <v>3402</v>
      </c>
    </row>
    <row r="1494" spans="9:18">
      <c r="I1494" s="281" t="s">
        <v>3401</v>
      </c>
      <c r="L1494" s="281" t="s">
        <v>3400</v>
      </c>
      <c r="Q1494" s="281" t="s">
        <v>3399</v>
      </c>
      <c r="R1494" s="281" t="s">
        <v>3398</v>
      </c>
    </row>
    <row r="1495" spans="9:18">
      <c r="I1495" s="281" t="s">
        <v>3397</v>
      </c>
      <c r="L1495" s="281" t="s">
        <v>3396</v>
      </c>
      <c r="Q1495" s="281" t="s">
        <v>3395</v>
      </c>
      <c r="R1495" s="281" t="s">
        <v>3394</v>
      </c>
    </row>
    <row r="1496" spans="9:18">
      <c r="I1496" s="281" t="s">
        <v>3393</v>
      </c>
      <c r="L1496" s="281" t="s">
        <v>3392</v>
      </c>
      <c r="Q1496" s="281" t="s">
        <v>3391</v>
      </c>
      <c r="R1496" s="281" t="s">
        <v>3390</v>
      </c>
    </row>
    <row r="1497" spans="9:18">
      <c r="I1497" s="281" t="s">
        <v>3389</v>
      </c>
      <c r="L1497" s="281" t="s">
        <v>3388</v>
      </c>
      <c r="Q1497" s="281" t="s">
        <v>3387</v>
      </c>
      <c r="R1497" s="281" t="s">
        <v>3386</v>
      </c>
    </row>
    <row r="1498" spans="9:18">
      <c r="I1498" s="281" t="s">
        <v>3385</v>
      </c>
      <c r="L1498" s="281" t="s">
        <v>3384</v>
      </c>
      <c r="Q1498" s="281" t="s">
        <v>3383</v>
      </c>
      <c r="R1498" s="281" t="s">
        <v>3382</v>
      </c>
    </row>
    <row r="1499" spans="9:18">
      <c r="I1499" s="281" t="s">
        <v>3381</v>
      </c>
      <c r="L1499" s="281" t="s">
        <v>3380</v>
      </c>
      <c r="Q1499" s="281" t="s">
        <v>3379</v>
      </c>
      <c r="R1499" s="281" t="s">
        <v>3378</v>
      </c>
    </row>
    <row r="1500" spans="9:18">
      <c r="I1500" s="281" t="s">
        <v>3377</v>
      </c>
      <c r="L1500" s="281" t="s">
        <v>3376</v>
      </c>
      <c r="Q1500" s="281" t="s">
        <v>3375</v>
      </c>
      <c r="R1500" s="281" t="s">
        <v>3374</v>
      </c>
    </row>
    <row r="1501" spans="9:18">
      <c r="I1501" s="281" t="s">
        <v>3373</v>
      </c>
      <c r="L1501" s="281" t="s">
        <v>3314</v>
      </c>
      <c r="Q1501" s="281" t="s">
        <v>3372</v>
      </c>
      <c r="R1501" s="281" t="s">
        <v>3371</v>
      </c>
    </row>
    <row r="1502" spans="9:18">
      <c r="I1502" s="281" t="s">
        <v>3370</v>
      </c>
      <c r="L1502" s="281" t="s">
        <v>3369</v>
      </c>
      <c r="Q1502" s="281" t="s">
        <v>3368</v>
      </c>
      <c r="R1502" s="281" t="s">
        <v>3367</v>
      </c>
    </row>
    <row r="1503" spans="9:18">
      <c r="I1503" s="281" t="s">
        <v>3366</v>
      </c>
      <c r="L1503" s="281" t="s">
        <v>3365</v>
      </c>
      <c r="Q1503" s="281" t="s">
        <v>3364</v>
      </c>
      <c r="R1503" s="281" t="s">
        <v>3363</v>
      </c>
    </row>
    <row r="1504" spans="9:18">
      <c r="I1504" s="281" t="s">
        <v>3362</v>
      </c>
      <c r="L1504" s="281" t="s">
        <v>3361</v>
      </c>
      <c r="Q1504" s="281" t="s">
        <v>3360</v>
      </c>
      <c r="R1504" s="281" t="s">
        <v>3359</v>
      </c>
    </row>
    <row r="1505" spans="9:18">
      <c r="I1505" s="281" t="s">
        <v>3358</v>
      </c>
      <c r="L1505" s="281" t="s">
        <v>3357</v>
      </c>
      <c r="Q1505" s="281" t="s">
        <v>3356</v>
      </c>
      <c r="R1505" s="281" t="s">
        <v>3355</v>
      </c>
    </row>
    <row r="1506" spans="9:18">
      <c r="I1506" s="281" t="s">
        <v>3354</v>
      </c>
      <c r="L1506" s="281" t="s">
        <v>3353</v>
      </c>
      <c r="Q1506" s="281" t="s">
        <v>3352</v>
      </c>
      <c r="R1506" s="281" t="s">
        <v>3351</v>
      </c>
    </row>
    <row r="1507" spans="9:18">
      <c r="I1507" s="281" t="s">
        <v>3350</v>
      </c>
      <c r="L1507" s="281" t="s">
        <v>3349</v>
      </c>
      <c r="Q1507" s="281" t="s">
        <v>3348</v>
      </c>
      <c r="R1507" s="281" t="s">
        <v>3347</v>
      </c>
    </row>
    <row r="1508" spans="9:18">
      <c r="I1508" s="281" t="s">
        <v>3346</v>
      </c>
      <c r="L1508" s="281" t="s">
        <v>3345</v>
      </c>
      <c r="Q1508" s="281" t="s">
        <v>3344</v>
      </c>
      <c r="R1508" s="281" t="s">
        <v>3343</v>
      </c>
    </row>
    <row r="1509" spans="9:18">
      <c r="I1509" s="281" t="s">
        <v>3342</v>
      </c>
      <c r="L1509" s="281" t="s">
        <v>3341</v>
      </c>
      <c r="Q1509" s="281" t="s">
        <v>3340</v>
      </c>
      <c r="R1509" s="281" t="s">
        <v>3339</v>
      </c>
    </row>
    <row r="1510" spans="9:18">
      <c r="I1510" s="281" t="s">
        <v>3338</v>
      </c>
      <c r="L1510" s="281" t="s">
        <v>3337</v>
      </c>
      <c r="Q1510" s="281" t="s">
        <v>3336</v>
      </c>
      <c r="R1510" s="281" t="s">
        <v>3335</v>
      </c>
    </row>
    <row r="1511" spans="9:18">
      <c r="I1511" s="281" t="s">
        <v>3334</v>
      </c>
      <c r="L1511" s="281" t="s">
        <v>3333</v>
      </c>
      <c r="Q1511" s="281" t="s">
        <v>3332</v>
      </c>
      <c r="R1511" s="281" t="s">
        <v>3331</v>
      </c>
    </row>
    <row r="1512" spans="9:18">
      <c r="I1512" s="281" t="s">
        <v>3330</v>
      </c>
      <c r="L1512" s="281" t="s">
        <v>3329</v>
      </c>
      <c r="Q1512" s="281" t="s">
        <v>3328</v>
      </c>
      <c r="R1512" s="281" t="s">
        <v>3327</v>
      </c>
    </row>
    <row r="1513" spans="9:18">
      <c r="I1513" s="281" t="s">
        <v>3269</v>
      </c>
      <c r="L1513" s="281" t="s">
        <v>3326</v>
      </c>
      <c r="Q1513" s="281" t="s">
        <v>3325</v>
      </c>
      <c r="R1513" s="281" t="s">
        <v>3324</v>
      </c>
    </row>
    <row r="1514" spans="9:18">
      <c r="I1514" s="281" t="s">
        <v>3323</v>
      </c>
      <c r="L1514" s="281" t="s">
        <v>3322</v>
      </c>
      <c r="Q1514" s="281" t="s">
        <v>3321</v>
      </c>
      <c r="R1514" s="281" t="s">
        <v>3321</v>
      </c>
    </row>
    <row r="1515" spans="9:18">
      <c r="I1515" s="281" t="s">
        <v>3320</v>
      </c>
      <c r="L1515" s="281" t="s">
        <v>3319</v>
      </c>
      <c r="Q1515" s="281" t="s">
        <v>3318</v>
      </c>
      <c r="R1515" s="281" t="s">
        <v>3317</v>
      </c>
    </row>
    <row r="1516" spans="9:18">
      <c r="I1516" s="281" t="s">
        <v>3316</v>
      </c>
      <c r="L1516" s="281" t="s">
        <v>3315</v>
      </c>
      <c r="Q1516" s="281" t="s">
        <v>3314</v>
      </c>
      <c r="R1516" s="281" t="s">
        <v>3313</v>
      </c>
    </row>
    <row r="1517" spans="9:18">
      <c r="I1517" s="281" t="s">
        <v>3312</v>
      </c>
      <c r="L1517" s="281" t="s">
        <v>3311</v>
      </c>
      <c r="Q1517" s="281" t="s">
        <v>3310</v>
      </c>
      <c r="R1517" s="281" t="s">
        <v>3309</v>
      </c>
    </row>
    <row r="1518" spans="9:18">
      <c r="I1518" s="281" t="s">
        <v>3308</v>
      </c>
      <c r="L1518" s="281" t="s">
        <v>3307</v>
      </c>
      <c r="Q1518" s="281" t="s">
        <v>3306</v>
      </c>
      <c r="R1518" s="281" t="s">
        <v>3305</v>
      </c>
    </row>
    <row r="1519" spans="9:18">
      <c r="I1519" s="281" t="s">
        <v>3304</v>
      </c>
      <c r="L1519" s="281" t="s">
        <v>3303</v>
      </c>
      <c r="Q1519" s="281" t="s">
        <v>3302</v>
      </c>
      <c r="R1519" s="281" t="s">
        <v>3301</v>
      </c>
    </row>
    <row r="1520" spans="9:18">
      <c r="I1520" s="281" t="s">
        <v>3300</v>
      </c>
      <c r="L1520" s="281" t="s">
        <v>3299</v>
      </c>
      <c r="Q1520" s="281" t="s">
        <v>3298</v>
      </c>
      <c r="R1520" s="281" t="s">
        <v>3297</v>
      </c>
    </row>
    <row r="1521" spans="9:18">
      <c r="I1521" s="281" t="s">
        <v>3296</v>
      </c>
      <c r="L1521" s="281" t="s">
        <v>3295</v>
      </c>
      <c r="Q1521" s="281" t="s">
        <v>3294</v>
      </c>
      <c r="R1521" s="281" t="s">
        <v>3293</v>
      </c>
    </row>
    <row r="1522" spans="9:18">
      <c r="I1522" s="281" t="s">
        <v>3292</v>
      </c>
      <c r="L1522" s="281" t="s">
        <v>3291</v>
      </c>
      <c r="Q1522" s="281" t="s">
        <v>3290</v>
      </c>
      <c r="R1522" s="281" t="s">
        <v>3289</v>
      </c>
    </row>
    <row r="1523" spans="9:18">
      <c r="I1523" s="281" t="s">
        <v>3288</v>
      </c>
      <c r="L1523" s="281" t="s">
        <v>3287</v>
      </c>
      <c r="Q1523" s="281" t="s">
        <v>3286</v>
      </c>
      <c r="R1523" s="281" t="s">
        <v>3285</v>
      </c>
    </row>
    <row r="1524" spans="9:18">
      <c r="I1524" s="281" t="s">
        <v>3284</v>
      </c>
      <c r="L1524" s="281" t="s">
        <v>3283</v>
      </c>
      <c r="Q1524" s="281" t="s">
        <v>3282</v>
      </c>
      <c r="R1524" s="281" t="s">
        <v>3281</v>
      </c>
    </row>
    <row r="1525" spans="9:18">
      <c r="I1525" s="281" t="s">
        <v>3280</v>
      </c>
      <c r="L1525" s="281" t="s">
        <v>3279</v>
      </c>
      <c r="Q1525" s="281" t="s">
        <v>3278</v>
      </c>
      <c r="R1525" s="281" t="s">
        <v>3277</v>
      </c>
    </row>
    <row r="1526" spans="9:18">
      <c r="I1526" s="281" t="s">
        <v>3276</v>
      </c>
      <c r="L1526" s="281" t="s">
        <v>3275</v>
      </c>
      <c r="Q1526" s="281" t="s">
        <v>3274</v>
      </c>
      <c r="R1526" s="281" t="s">
        <v>3273</v>
      </c>
    </row>
    <row r="1527" spans="9:18">
      <c r="I1527" s="281" t="s">
        <v>3272</v>
      </c>
      <c r="L1527" s="281" t="s">
        <v>3271</v>
      </c>
      <c r="Q1527" s="281" t="s">
        <v>3270</v>
      </c>
      <c r="R1527" s="281" t="s">
        <v>3269</v>
      </c>
    </row>
    <row r="1528" spans="9:18">
      <c r="I1528" s="281" t="s">
        <v>3268</v>
      </c>
      <c r="L1528" s="281" t="s">
        <v>3267</v>
      </c>
      <c r="Q1528" s="281" t="s">
        <v>3266</v>
      </c>
      <c r="R1528" s="281" t="s">
        <v>3265</v>
      </c>
    </row>
    <row r="1529" spans="9:18">
      <c r="I1529" s="281" t="s">
        <v>3264</v>
      </c>
      <c r="L1529" s="281" t="s">
        <v>3263</v>
      </c>
      <c r="Q1529" s="281" t="s">
        <v>3262</v>
      </c>
      <c r="R1529" s="281" t="s">
        <v>3261</v>
      </c>
    </row>
    <row r="1530" spans="9:18">
      <c r="I1530" s="281" t="s">
        <v>3260</v>
      </c>
      <c r="L1530" s="281" t="s">
        <v>3259</v>
      </c>
      <c r="Q1530" s="281" t="s">
        <v>3258</v>
      </c>
      <c r="R1530" s="281" t="s">
        <v>3257</v>
      </c>
    </row>
    <row r="1531" spans="9:18">
      <c r="I1531" s="281" t="s">
        <v>3256</v>
      </c>
      <c r="L1531" s="281" t="s">
        <v>3255</v>
      </c>
      <c r="Q1531" s="281" t="s">
        <v>3254</v>
      </c>
      <c r="R1531" s="281" t="s">
        <v>3254</v>
      </c>
    </row>
    <row r="1532" spans="9:18">
      <c r="I1532" s="281" t="s">
        <v>3253</v>
      </c>
      <c r="L1532" s="281" t="s">
        <v>3252</v>
      </c>
      <c r="Q1532" s="281" t="s">
        <v>3251</v>
      </c>
      <c r="R1532" s="281" t="s">
        <v>3250</v>
      </c>
    </row>
    <row r="1533" spans="9:18">
      <c r="I1533" s="281" t="s">
        <v>3249</v>
      </c>
      <c r="L1533" s="281" t="s">
        <v>3248</v>
      </c>
      <c r="Q1533" s="281" t="s">
        <v>3247</v>
      </c>
      <c r="R1533" s="281" t="s">
        <v>3246</v>
      </c>
    </row>
    <row r="1534" spans="9:18">
      <c r="I1534" s="281" t="s">
        <v>3245</v>
      </c>
      <c r="L1534" s="281" t="s">
        <v>3244</v>
      </c>
      <c r="Q1534" s="281" t="s">
        <v>3243</v>
      </c>
      <c r="R1534" s="281" t="s">
        <v>3243</v>
      </c>
    </row>
    <row r="1535" spans="9:18">
      <c r="I1535" s="281" t="s">
        <v>3242</v>
      </c>
      <c r="L1535" s="281" t="s">
        <v>3241</v>
      </c>
      <c r="Q1535" s="281" t="s">
        <v>3240</v>
      </c>
      <c r="R1535" s="281" t="s">
        <v>3239</v>
      </c>
    </row>
    <row r="1536" spans="9:18">
      <c r="I1536" s="281" t="s">
        <v>3238</v>
      </c>
      <c r="L1536" s="281" t="s">
        <v>3237</v>
      </c>
      <c r="Q1536" s="281" t="s">
        <v>3236</v>
      </c>
      <c r="R1536" s="281" t="s">
        <v>3235</v>
      </c>
    </row>
    <row r="1537" spans="9:18">
      <c r="I1537" s="281" t="s">
        <v>3234</v>
      </c>
      <c r="L1537" s="281" t="s">
        <v>3233</v>
      </c>
      <c r="Q1537" s="281" t="s">
        <v>3232</v>
      </c>
      <c r="R1537" s="281" t="s">
        <v>3231</v>
      </c>
    </row>
    <row r="1538" spans="9:18">
      <c r="I1538" s="281" t="s">
        <v>3230</v>
      </c>
      <c r="L1538" s="281" t="s">
        <v>3230</v>
      </c>
      <c r="Q1538" s="281" t="s">
        <v>3229</v>
      </c>
      <c r="R1538" s="281" t="s">
        <v>3228</v>
      </c>
    </row>
    <row r="1539" spans="9:18">
      <c r="I1539" s="281" t="s">
        <v>3227</v>
      </c>
      <c r="L1539" s="281" t="s">
        <v>3226</v>
      </c>
      <c r="Q1539" s="281" t="s">
        <v>3225</v>
      </c>
      <c r="R1539" s="281" t="s">
        <v>3224</v>
      </c>
    </row>
    <row r="1540" spans="9:18">
      <c r="I1540" s="281" t="s">
        <v>3223</v>
      </c>
      <c r="L1540" s="281" t="s">
        <v>3222</v>
      </c>
      <c r="Q1540" s="281" t="s">
        <v>3221</v>
      </c>
      <c r="R1540" s="281" t="s">
        <v>3220</v>
      </c>
    </row>
    <row r="1541" spans="9:18">
      <c r="I1541" s="281" t="s">
        <v>3219</v>
      </c>
      <c r="L1541" s="281" t="s">
        <v>3218</v>
      </c>
      <c r="Q1541" s="281" t="s">
        <v>3217</v>
      </c>
      <c r="R1541" s="281" t="s">
        <v>3216</v>
      </c>
    </row>
    <row r="1542" spans="9:18">
      <c r="I1542" s="281" t="s">
        <v>3215</v>
      </c>
      <c r="L1542" s="281" t="s">
        <v>3214</v>
      </c>
      <c r="Q1542" s="281" t="s">
        <v>3213</v>
      </c>
      <c r="R1542" s="281" t="s">
        <v>3212</v>
      </c>
    </row>
    <row r="1543" spans="9:18">
      <c r="I1543" s="281" t="s">
        <v>3211</v>
      </c>
      <c r="L1543" s="281" t="s">
        <v>3210</v>
      </c>
      <c r="Q1543" s="281" t="s">
        <v>3209</v>
      </c>
      <c r="R1543" s="281" t="s">
        <v>3208</v>
      </c>
    </row>
    <row r="1544" spans="9:18">
      <c r="Q1544" s="281" t="s">
        <v>3207</v>
      </c>
      <c r="R1544" s="281" t="s">
        <v>3206</v>
      </c>
    </row>
    <row r="1545" spans="9:18">
      <c r="I1545" s="281" t="s">
        <v>3205</v>
      </c>
      <c r="Q1545" s="281" t="s">
        <v>3204</v>
      </c>
      <c r="R1545" s="281" t="s">
        <v>3203</v>
      </c>
    </row>
    <row r="1546" spans="9:18">
      <c r="I1546" s="281" t="s">
        <v>3202</v>
      </c>
      <c r="Q1546" s="281" t="s">
        <v>3201</v>
      </c>
      <c r="R1546" s="281" t="s">
        <v>3200</v>
      </c>
    </row>
    <row r="1547" spans="9:18">
      <c r="I1547" s="281" t="s">
        <v>3199</v>
      </c>
      <c r="Q1547" s="281" t="s">
        <v>3198</v>
      </c>
      <c r="R1547" s="281" t="s">
        <v>3197</v>
      </c>
    </row>
    <row r="1548" spans="9:18">
      <c r="I1548" s="281" t="s">
        <v>3196</v>
      </c>
      <c r="Q1548" s="281" t="s">
        <v>3195</v>
      </c>
      <c r="R1548" s="281" t="s">
        <v>3194</v>
      </c>
    </row>
    <row r="1549" spans="9:18">
      <c r="I1549" s="281" t="s">
        <v>3193</v>
      </c>
      <c r="Q1549" s="281" t="s">
        <v>3192</v>
      </c>
      <c r="R1549" s="281" t="s">
        <v>3191</v>
      </c>
    </row>
    <row r="1550" spans="9:18">
      <c r="I1550" s="281" t="s">
        <v>3190</v>
      </c>
      <c r="Q1550" s="281" t="s">
        <v>3189</v>
      </c>
      <c r="R1550" s="281" t="s">
        <v>3188</v>
      </c>
    </row>
    <row r="1551" spans="9:18">
      <c r="I1551" s="281" t="s">
        <v>3187</v>
      </c>
      <c r="Q1551" s="281" t="s">
        <v>3186</v>
      </c>
      <c r="R1551" s="281" t="s">
        <v>3185</v>
      </c>
    </row>
    <row r="1552" spans="9:18">
      <c r="I1552" s="281" t="s">
        <v>3184</v>
      </c>
      <c r="Q1552" s="281" t="s">
        <v>3183</v>
      </c>
      <c r="R1552" s="281" t="s">
        <v>3182</v>
      </c>
    </row>
    <row r="1553" spans="9:18">
      <c r="I1553" s="281" t="s">
        <v>3181</v>
      </c>
      <c r="Q1553" s="281" t="s">
        <v>3180</v>
      </c>
      <c r="R1553" s="281" t="s">
        <v>3179</v>
      </c>
    </row>
    <row r="1554" spans="9:18">
      <c r="I1554" s="281" t="s">
        <v>3178</v>
      </c>
      <c r="Q1554" s="281" t="s">
        <v>3177</v>
      </c>
      <c r="R1554" s="281" t="s">
        <v>3176</v>
      </c>
    </row>
    <row r="1555" spans="9:18">
      <c r="I1555" s="281" t="s">
        <v>3175</v>
      </c>
      <c r="Q1555" s="281" t="s">
        <v>3174</v>
      </c>
      <c r="R1555" s="281" t="s">
        <v>3173</v>
      </c>
    </row>
    <row r="1556" spans="9:18">
      <c r="Q1556" s="281" t="s">
        <v>3172</v>
      </c>
      <c r="R1556" s="281" t="s">
        <v>3171</v>
      </c>
    </row>
    <row r="1557" spans="9:18">
      <c r="Q1557" s="281" t="s">
        <v>3170</v>
      </c>
      <c r="R1557" s="281" t="s">
        <v>3169</v>
      </c>
    </row>
    <row r="1558" spans="9:18">
      <c r="I1558" s="281" t="s">
        <v>3168</v>
      </c>
      <c r="Q1558" s="281" t="s">
        <v>3167</v>
      </c>
      <c r="R1558" s="281" t="s">
        <v>3166</v>
      </c>
    </row>
    <row r="1559" spans="9:18">
      <c r="I1559" s="281" t="s">
        <v>3165</v>
      </c>
    </row>
    <row r="1560" spans="9:18">
      <c r="I1560" s="282">
        <v>0.38680555555555557</v>
      </c>
      <c r="J1560" s="282"/>
      <c r="K1560" s="282"/>
    </row>
    <row r="1563" spans="9:18">
      <c r="I1563" s="281" t="s">
        <v>3164</v>
      </c>
    </row>
    <row r="1564" spans="9:18">
      <c r="I1564" s="281" t="s">
        <v>3163</v>
      </c>
    </row>
    <row r="1565" spans="9:18">
      <c r="I1565" s="281" t="s">
        <v>3162</v>
      </c>
    </row>
    <row r="1567" spans="9:18">
      <c r="I1567" s="281" t="s">
        <v>3161</v>
      </c>
    </row>
    <row r="1568" spans="9:18">
      <c r="I1568" s="281" t="s">
        <v>3160</v>
      </c>
    </row>
    <row r="1570" spans="9:9">
      <c r="I1570" s="281" t="s">
        <v>3159</v>
      </c>
    </row>
    <row r="1572" spans="9:9">
      <c r="I1572" s="281" t="s">
        <v>3158</v>
      </c>
    </row>
    <row r="1574" spans="9:9">
      <c r="I1574" s="281" t="s">
        <v>3157</v>
      </c>
    </row>
    <row r="1576" spans="9:9">
      <c r="I1576" s="281" t="s">
        <v>3156</v>
      </c>
    </row>
    <row r="1578" spans="9:9">
      <c r="I1578" s="281" t="s">
        <v>3155</v>
      </c>
    </row>
    <row r="1580" spans="9:9">
      <c r="I1580" s="281" t="s">
        <v>3154</v>
      </c>
    </row>
    <row r="1584" spans="9:9">
      <c r="I1584" s="281" t="s">
        <v>1280</v>
      </c>
    </row>
    <row r="1585" spans="9:9">
      <c r="I1585" s="281" t="s">
        <v>3153</v>
      </c>
    </row>
    <row r="1586" spans="9:9">
      <c r="I1586" s="281" t="s">
        <v>3152</v>
      </c>
    </row>
    <row r="1588" spans="9:9">
      <c r="I1588" s="281" t="s">
        <v>3151</v>
      </c>
    </row>
    <row r="1590" spans="9:9">
      <c r="I1590" s="281" t="s">
        <v>3150</v>
      </c>
    </row>
    <row r="1592" spans="9:9">
      <c r="I1592" s="281" t="s">
        <v>3149</v>
      </c>
    </row>
    <row r="1594" spans="9:9">
      <c r="I1594" s="281" t="s">
        <v>3148</v>
      </c>
    </row>
    <row r="1596" spans="9:9">
      <c r="I1596" s="281" t="s">
        <v>3147</v>
      </c>
    </row>
    <row r="1598" spans="9:9">
      <c r="I1598" s="281" t="s">
        <v>3146</v>
      </c>
    </row>
    <row r="1600" spans="9:9">
      <c r="I1600" s="281" t="s">
        <v>3145</v>
      </c>
    </row>
    <row r="1604" spans="9:9">
      <c r="I1604" s="281" t="s">
        <v>1280</v>
      </c>
    </row>
    <row r="1605" spans="9:9">
      <c r="I1605" s="281" t="s">
        <v>3144</v>
      </c>
    </row>
    <row r="1606" spans="9:9">
      <c r="I1606" s="281" t="s">
        <v>3143</v>
      </c>
    </row>
    <row r="1608" spans="9:9">
      <c r="I1608" s="281" t="s">
        <v>3142</v>
      </c>
    </row>
    <row r="1610" spans="9:9">
      <c r="I1610" s="281" t="s">
        <v>3141</v>
      </c>
    </row>
    <row r="1612" spans="9:9">
      <c r="I1612" s="281" t="s">
        <v>3140</v>
      </c>
    </row>
    <row r="1614" spans="9:9">
      <c r="I1614" s="281" t="s">
        <v>3139</v>
      </c>
    </row>
    <row r="1616" spans="9:9">
      <c r="I1616" s="281" t="s">
        <v>3138</v>
      </c>
    </row>
    <row r="1618" spans="9:11">
      <c r="I1618" s="281" t="s">
        <v>3137</v>
      </c>
    </row>
    <row r="1619" spans="9:11">
      <c r="I1619" s="281" t="s">
        <v>3136</v>
      </c>
    </row>
    <row r="1621" spans="9:11">
      <c r="I1621" s="281" t="s">
        <v>3135</v>
      </c>
    </row>
    <row r="1622" spans="9:11">
      <c r="I1622" s="281" t="s">
        <v>3134</v>
      </c>
    </row>
    <row r="1623" spans="9:11">
      <c r="I1623" s="281" t="s">
        <v>3133</v>
      </c>
    </row>
    <row r="1624" spans="9:11">
      <c r="I1624" s="283">
        <v>42954</v>
      </c>
      <c r="J1624" s="283"/>
      <c r="K1624" s="283"/>
    </row>
    <row r="1625" spans="9:11">
      <c r="I1625" s="281" t="s">
        <v>3132</v>
      </c>
    </row>
    <row r="1626" spans="9:11">
      <c r="I1626" s="281" t="s">
        <v>3131</v>
      </c>
    </row>
    <row r="1628" spans="9:11">
      <c r="I1628" s="281" t="s">
        <v>3118</v>
      </c>
    </row>
    <row r="1630" spans="9:11">
      <c r="I1630" s="281" t="s">
        <v>3130</v>
      </c>
    </row>
    <row r="1631" spans="9:11">
      <c r="I1631" s="281" t="s">
        <v>3129</v>
      </c>
    </row>
    <row r="1632" spans="9:11">
      <c r="I1632" s="283">
        <v>42954</v>
      </c>
      <c r="J1632" s="283"/>
      <c r="K1632" s="283"/>
    </row>
    <row r="1633" spans="9:11">
      <c r="I1633" s="281" t="s">
        <v>3128</v>
      </c>
    </row>
    <row r="1634" spans="9:11">
      <c r="I1634" s="281" t="s">
        <v>3127</v>
      </c>
    </row>
    <row r="1636" spans="9:11">
      <c r="I1636" s="281" t="s">
        <v>3118</v>
      </c>
    </row>
    <row r="1638" spans="9:11">
      <c r="I1638" s="281" t="s">
        <v>3126</v>
      </c>
    </row>
    <row r="1639" spans="9:11">
      <c r="I1639" s="281" t="s">
        <v>3125</v>
      </c>
    </row>
    <row r="1640" spans="9:11">
      <c r="I1640" s="283">
        <v>42950</v>
      </c>
      <c r="J1640" s="283"/>
      <c r="K1640" s="283"/>
    </row>
    <row r="1641" spans="9:11">
      <c r="I1641" s="281" t="s">
        <v>3124</v>
      </c>
    </row>
    <row r="1642" spans="9:11">
      <c r="I1642" s="281" t="s">
        <v>3123</v>
      </c>
    </row>
    <row r="1644" spans="9:11">
      <c r="I1644" s="281" t="s">
        <v>3118</v>
      </c>
    </row>
    <row r="1646" spans="9:11">
      <c r="I1646" s="281" t="s">
        <v>3122</v>
      </c>
    </row>
    <row r="1647" spans="9:11">
      <c r="I1647" s="281" t="s">
        <v>3121</v>
      </c>
    </row>
    <row r="1648" spans="9:11">
      <c r="I1648" s="281" t="s">
        <v>3120</v>
      </c>
    </row>
    <row r="1649" spans="9:11">
      <c r="I1649" s="281" t="s">
        <v>3119</v>
      </c>
    </row>
    <row r="1651" spans="9:11">
      <c r="I1651" s="281" t="s">
        <v>3118</v>
      </c>
    </row>
    <row r="1653" spans="9:11">
      <c r="I1653" s="281" t="s">
        <v>3117</v>
      </c>
    </row>
    <row r="1655" spans="9:11">
      <c r="I1655" s="281" t="s">
        <v>3116</v>
      </c>
    </row>
    <row r="1656" spans="9:11">
      <c r="I1656" s="281" t="s">
        <v>3115</v>
      </c>
    </row>
    <row r="1657" spans="9:11">
      <c r="I1657" s="281" t="s">
        <v>3114</v>
      </c>
    </row>
    <row r="1658" spans="9:11">
      <c r="I1658" s="281" t="s">
        <v>3113</v>
      </c>
    </row>
    <row r="1662" spans="9:11">
      <c r="I1662" s="281" t="s">
        <v>3112</v>
      </c>
    </row>
    <row r="1663" spans="9:11">
      <c r="I1663" s="282">
        <v>0.24930555555555556</v>
      </c>
      <c r="J1663" s="282"/>
      <c r="K1663" s="282"/>
    </row>
    <row r="1665" spans="9:12">
      <c r="I1665" s="281" t="s">
        <v>3109</v>
      </c>
    </row>
    <row r="1666" spans="9:12">
      <c r="I1666" s="281" t="s">
        <v>3111</v>
      </c>
    </row>
    <row r="1667" spans="9:12">
      <c r="I1667" s="281" t="s">
        <v>3110</v>
      </c>
    </row>
    <row r="1669" spans="9:12">
      <c r="I1669" s="281" t="s">
        <v>3109</v>
      </c>
    </row>
    <row r="1670" spans="9:12">
      <c r="I1670" s="281" t="s">
        <v>3108</v>
      </c>
    </row>
    <row r="1671" spans="9:12">
      <c r="I1671" s="281" t="s">
        <v>3107</v>
      </c>
    </row>
    <row r="1672" spans="9:12">
      <c r="I1672" s="281" t="s">
        <v>3106</v>
      </c>
    </row>
    <row r="1673" spans="9:12">
      <c r="I1673" s="281" t="s">
        <v>3105</v>
      </c>
    </row>
    <row r="1674" spans="9:12">
      <c r="I1674" s="281" t="s">
        <v>3104</v>
      </c>
    </row>
    <row r="1675" spans="9:12">
      <c r="I1675" s="281" t="s">
        <v>3103</v>
      </c>
    </row>
    <row r="1676" spans="9:12">
      <c r="I1676" s="281" t="s">
        <v>3102</v>
      </c>
    </row>
    <row r="1677" spans="9:12">
      <c r="I1677" s="281" t="s">
        <v>3101</v>
      </c>
      <c r="L1677" s="281" t="s">
        <v>3100</v>
      </c>
    </row>
    <row r="1678" spans="9:12">
      <c r="L1678" s="281" t="s">
        <v>3099</v>
      </c>
    </row>
    <row r="1679" spans="9:12">
      <c r="I1679" s="281" t="s">
        <v>3098</v>
      </c>
      <c r="L1679" s="281" t="s">
        <v>3097</v>
      </c>
    </row>
    <row r="1680" spans="9:12">
      <c r="L1680" s="281" t="s">
        <v>3096</v>
      </c>
    </row>
    <row r="1682" spans="9:17">
      <c r="I1682" s="281" t="s">
        <v>3095</v>
      </c>
    </row>
    <row r="1683" spans="9:17">
      <c r="I1683" s="281" t="s">
        <v>3094</v>
      </c>
    </row>
    <row r="1684" spans="9:17">
      <c r="I1684" s="281" t="s">
        <v>3093</v>
      </c>
    </row>
    <row r="1685" spans="9:17">
      <c r="I1685" s="281" t="s">
        <v>3092</v>
      </c>
    </row>
    <row r="1687" spans="9:17">
      <c r="I1687" s="281" t="s">
        <v>3091</v>
      </c>
    </row>
    <row r="1694" spans="9:17">
      <c r="Q1694" s="281" t="s">
        <v>3090</v>
      </c>
    </row>
  </sheetData>
  <sortState xmlns:xlrd2="http://schemas.microsoft.com/office/spreadsheetml/2017/richdata2" ref="AI59:AK147">
    <sortCondition ref="AK147"/>
  </sortState>
  <mergeCells count="11">
    <mergeCell ref="AH21:AJ21"/>
    <mergeCell ref="A1:O1"/>
    <mergeCell ref="AH11:AJ12"/>
    <mergeCell ref="AH13:AJ13"/>
    <mergeCell ref="AH14:AJ14"/>
    <mergeCell ref="AH15:AJ15"/>
    <mergeCell ref="AH16:AJ16"/>
    <mergeCell ref="AH17:AJ17"/>
    <mergeCell ref="AH18:AJ18"/>
    <mergeCell ref="AH19:AJ19"/>
    <mergeCell ref="AH20:AJ20"/>
  </mergeCells>
  <hyperlinks>
    <hyperlink ref="O96" r:id="rId1" xr:uid="{796C9685-1394-431D-9FF7-422B4D610064}"/>
    <hyperlink ref="O106" r:id="rId2" xr:uid="{0E0A1B64-0E06-4CEB-A44C-C88506B1E91F}"/>
    <hyperlink ref="O15" r:id="rId3" xr:uid="{4F460FA2-8124-4C24-90E8-DE313AC4CF79}"/>
    <hyperlink ref="O89" r:id="rId4" xr:uid="{73EB25B2-93E7-4082-965A-84E0C5CEA32D}"/>
    <hyperlink ref="O43" r:id="rId5" xr:uid="{8DEAF4B6-67DC-4DA6-BE6C-830C9FEFF5B5}"/>
    <hyperlink ref="O72" r:id="rId6" xr:uid="{6F93B450-3D63-4340-A1C7-E305FE83413C}"/>
    <hyperlink ref="O6" r:id="rId7" xr:uid="{89E3911D-868E-4E6B-AA4C-89ADEC3B3B62}"/>
    <hyperlink ref="O28" r:id="rId8" location="Languages" xr:uid="{FDF71A09-39B2-4047-A565-8320BF52D12A}"/>
    <hyperlink ref="O134" r:id="rId9" location="Languages" xr:uid="{36D1B3C5-F389-4230-BEA0-6C44426714A2}"/>
    <hyperlink ref="O9" r:id="rId10" xr:uid="{7572EAFE-1320-4D2E-8EC5-780A5D7A397E}"/>
    <hyperlink ref="O18" r:id="rId11" xr:uid="{840677D0-0AA1-4485-B0B5-7C0332D646B3}"/>
    <hyperlink ref="O51" r:id="rId12" location="Languages" xr:uid="{B15F1FB4-AF9B-402D-9F73-DC5D935F07C0}"/>
    <hyperlink ref="O116" r:id="rId13" xr:uid="{057D2685-7B2D-477E-926D-B5D91FCBA81D}"/>
    <hyperlink ref="O115" r:id="rId14" xr:uid="{6D386923-0C62-4A16-A47D-508895A9DCF8}"/>
    <hyperlink ref="O17" r:id="rId15" location="Languages" xr:uid="{05417F2D-AE81-412A-8C6E-A9D0F45D762F}"/>
    <hyperlink ref="O82" r:id="rId16" xr:uid="{F5CF8D33-7B2E-4EB0-B07F-13D9F4A0ACDB}"/>
    <hyperlink ref="O150" r:id="rId17" xr:uid="{0EF1FD61-6EED-4098-9C09-A5DB3457A8FF}"/>
    <hyperlink ref="O55" r:id="rId18" xr:uid="{D20F3659-44C2-4BA3-B6B9-50C8BABA6D33}"/>
    <hyperlink ref="O100" r:id="rId19" xr:uid="{1B8C8261-5143-41E9-BD8F-71FF6A430F00}"/>
    <hyperlink ref="O76" r:id="rId20" xr:uid="{663E80E6-545D-4D52-A0CE-4D3460CE3E1D}"/>
    <hyperlink ref="O30" r:id="rId21" xr:uid="{926EC241-1CF2-4C8C-8779-FA6E9F8E1790}"/>
    <hyperlink ref="O4" r:id="rId22" xr:uid="{130B7F3D-70DB-4F40-A6B2-2BDF6F3E14FF}"/>
    <hyperlink ref="O148" r:id="rId23" xr:uid="{0839929E-5708-4003-B825-44F2F3E3E915}"/>
    <hyperlink ref="O78" r:id="rId24" xr:uid="{7994FC20-656F-4042-B19B-2B9C81D314E4}"/>
    <hyperlink ref="O98" r:id="rId25" xr:uid="{BA9F51A6-AEEB-4BE1-864C-4707885D4ABE}"/>
    <hyperlink ref="O92" r:id="rId26" xr:uid="{7F80DFC3-EF7D-423F-84BB-1CFD171B5014}"/>
    <hyperlink ref="O113" r:id="rId27" xr:uid="{BA65A264-379E-4D5B-86A9-DF7754AB4B93}"/>
    <hyperlink ref="O13" r:id="rId28" xr:uid="{1DD3910D-950D-47E1-BA55-D2FF56083D5C}"/>
    <hyperlink ref="O23" r:id="rId29" xr:uid="{D6FABE5E-CD52-4DF9-BC00-9269E906F6FE}"/>
    <hyperlink ref="O123" r:id="rId30" xr:uid="{897DBA61-87D0-448E-B365-4F59299B78F4}"/>
    <hyperlink ref="O149" r:id="rId31" xr:uid="{60C15F4C-964C-4A67-9364-5C36ED99A717}"/>
    <hyperlink ref="O14" r:id="rId32" xr:uid="{C2F65551-AFB2-4570-A061-3A55C539BDFA}"/>
    <hyperlink ref="S2" location="LANGUAGES_LINK" display="LANGUAGES" xr:uid="{B1B6DFAC-4EEF-4086-8984-5FF3D250C1AC}"/>
  </hyperlinks>
  <pageMargins left="0.7" right="0.7" top="0.75" bottom="0.75" header="0.3" footer="0.3"/>
  <pageSetup paperSize="9" orientation="portrait" r:id="rId33"/>
  <drawing r:id="rId34"/>
  <tableParts count="1">
    <tablePart r:id="rId3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9DAC6-911C-4846-9F2E-688B2D3E0939}">
  <sheetPr>
    <tabColor rgb="FF7030A0"/>
  </sheetPr>
  <dimension ref="B1:AI43"/>
  <sheetViews>
    <sheetView showGridLines="0" workbookViewId="0">
      <selection activeCell="M9" sqref="M9"/>
    </sheetView>
  </sheetViews>
  <sheetFormatPr defaultColWidth="12.625" defaultRowHeight="15.75" customHeight="1"/>
  <cols>
    <col min="1" max="1" width="2.625" style="91" customWidth="1"/>
    <col min="2" max="33" width="4.5" style="91" customWidth="1"/>
    <col min="34" max="34" width="2.625" style="91" customWidth="1"/>
    <col min="35" max="16384" width="12.625" style="91"/>
  </cols>
  <sheetData>
    <row r="1" spans="2:35" ht="44.25">
      <c r="B1" s="564" t="s">
        <v>2794</v>
      </c>
      <c r="C1" s="565"/>
      <c r="D1" s="565"/>
      <c r="E1" s="565"/>
      <c r="F1" s="565"/>
      <c r="G1" s="565"/>
      <c r="H1" s="565"/>
      <c r="I1" s="565"/>
      <c r="J1" s="565"/>
      <c r="K1" s="565"/>
      <c r="L1" s="565"/>
      <c r="M1" s="565"/>
      <c r="N1" s="565"/>
      <c r="O1" s="565"/>
      <c r="P1" s="565"/>
      <c r="Q1" s="565"/>
      <c r="R1" s="565"/>
      <c r="S1" s="565"/>
      <c r="T1" s="565"/>
      <c r="U1" s="565"/>
      <c r="V1" s="565"/>
      <c r="W1" s="565"/>
      <c r="X1" s="565"/>
      <c r="Y1" s="565"/>
      <c r="Z1" s="565"/>
      <c r="AA1" s="565"/>
      <c r="AB1" s="565"/>
      <c r="AC1" s="565"/>
      <c r="AD1" s="565"/>
      <c r="AE1" s="565"/>
      <c r="AF1" s="565"/>
      <c r="AG1" s="565"/>
    </row>
    <row r="2" spans="2:35" ht="15.75" customHeight="1" thickBot="1"/>
    <row r="3" spans="2:35" ht="23.25">
      <c r="B3" s="560">
        <v>1</v>
      </c>
      <c r="C3" s="561"/>
      <c r="D3" s="566" t="s">
        <v>2793</v>
      </c>
      <c r="E3" s="561"/>
      <c r="F3" s="561"/>
      <c r="G3" s="561"/>
      <c r="H3" s="561"/>
      <c r="I3" s="561"/>
      <c r="J3" s="561"/>
      <c r="K3" s="567"/>
      <c r="M3" s="560">
        <v>2</v>
      </c>
      <c r="N3" s="561"/>
      <c r="O3" s="566" t="s">
        <v>2792</v>
      </c>
      <c r="P3" s="561"/>
      <c r="Q3" s="561"/>
      <c r="R3" s="561"/>
      <c r="S3" s="561"/>
      <c r="T3" s="561"/>
      <c r="U3" s="561"/>
      <c r="V3" s="567"/>
      <c r="X3" s="560">
        <v>3</v>
      </c>
      <c r="Y3" s="561"/>
      <c r="Z3" s="566" t="s">
        <v>2791</v>
      </c>
      <c r="AA3" s="561"/>
      <c r="AB3" s="561"/>
      <c r="AC3" s="561"/>
      <c r="AD3" s="561"/>
      <c r="AE3" s="561"/>
      <c r="AF3" s="561"/>
      <c r="AG3" s="567"/>
    </row>
    <row r="4" spans="2:35" ht="14.25">
      <c r="B4" s="562"/>
      <c r="C4" s="563"/>
      <c r="D4" s="568" t="s">
        <v>2790</v>
      </c>
      <c r="E4" s="563"/>
      <c r="F4" s="563"/>
      <c r="G4" s="563"/>
      <c r="H4" s="563"/>
      <c r="I4" s="563"/>
      <c r="J4" s="563"/>
      <c r="K4" s="569"/>
      <c r="M4" s="562"/>
      <c r="N4" s="563"/>
      <c r="O4" s="568" t="s">
        <v>2789</v>
      </c>
      <c r="P4" s="563"/>
      <c r="Q4" s="563"/>
      <c r="R4" s="563"/>
      <c r="S4" s="563"/>
      <c r="T4" s="563"/>
      <c r="U4" s="563"/>
      <c r="V4" s="569"/>
      <c r="X4" s="562"/>
      <c r="Y4" s="563"/>
      <c r="Z4" s="568" t="s">
        <v>2788</v>
      </c>
      <c r="AA4" s="563"/>
      <c r="AB4" s="563"/>
      <c r="AC4" s="563"/>
      <c r="AD4" s="563"/>
      <c r="AE4" s="563"/>
      <c r="AF4" s="563"/>
      <c r="AG4" s="569"/>
    </row>
    <row r="5" spans="2:35" ht="15" thickBot="1">
      <c r="B5" s="135">
        <v>1</v>
      </c>
      <c r="C5" s="134">
        <v>2</v>
      </c>
      <c r="D5" s="134">
        <v>3</v>
      </c>
      <c r="E5" s="134">
        <v>4</v>
      </c>
      <c r="F5" s="134">
        <v>5</v>
      </c>
      <c r="G5" s="134">
        <v>6</v>
      </c>
      <c r="H5" s="134">
        <v>7</v>
      </c>
      <c r="I5" s="134">
        <v>8</v>
      </c>
      <c r="J5" s="134">
        <v>9</v>
      </c>
      <c r="K5" s="133">
        <v>10</v>
      </c>
      <c r="L5" s="107"/>
      <c r="M5" s="135">
        <v>1</v>
      </c>
      <c r="N5" s="134">
        <v>2</v>
      </c>
      <c r="O5" s="134">
        <v>3</v>
      </c>
      <c r="P5" s="134">
        <v>4</v>
      </c>
      <c r="Q5" s="134">
        <v>5</v>
      </c>
      <c r="R5" s="134">
        <v>6</v>
      </c>
      <c r="S5" s="134">
        <v>7</v>
      </c>
      <c r="T5" s="134">
        <v>8</v>
      </c>
      <c r="U5" s="134">
        <v>9</v>
      </c>
      <c r="V5" s="133">
        <v>10</v>
      </c>
      <c r="W5" s="107"/>
      <c r="X5" s="135">
        <v>1</v>
      </c>
      <c r="Y5" s="134">
        <v>2</v>
      </c>
      <c r="Z5" s="134">
        <v>3</v>
      </c>
      <c r="AA5" s="134">
        <v>4</v>
      </c>
      <c r="AB5" s="134">
        <v>5</v>
      </c>
      <c r="AC5" s="134">
        <v>6</v>
      </c>
      <c r="AD5" s="134">
        <v>7</v>
      </c>
      <c r="AE5" s="134">
        <v>8</v>
      </c>
      <c r="AF5" s="134">
        <v>9</v>
      </c>
      <c r="AG5" s="133">
        <v>10</v>
      </c>
    </row>
    <row r="6" spans="2:35" thickBot="1">
      <c r="B6" s="106">
        <v>11</v>
      </c>
      <c r="C6" s="105">
        <v>12</v>
      </c>
      <c r="D6" s="105">
        <v>13</v>
      </c>
      <c r="E6" s="105">
        <v>14</v>
      </c>
      <c r="F6" s="105">
        <v>15</v>
      </c>
      <c r="G6" s="105">
        <v>16</v>
      </c>
      <c r="H6" s="105">
        <v>17</v>
      </c>
      <c r="I6" s="105">
        <v>18</v>
      </c>
      <c r="J6" s="105">
        <v>19</v>
      </c>
      <c r="K6" s="104">
        <v>20</v>
      </c>
      <c r="L6" s="107"/>
      <c r="M6" s="106">
        <v>11</v>
      </c>
      <c r="N6" s="105">
        <v>12</v>
      </c>
      <c r="O6" s="105">
        <v>13</v>
      </c>
      <c r="P6" s="105">
        <v>14</v>
      </c>
      <c r="Q6" s="105">
        <v>15</v>
      </c>
      <c r="R6" s="105">
        <v>16</v>
      </c>
      <c r="S6" s="105">
        <v>17</v>
      </c>
      <c r="T6" s="105">
        <v>18</v>
      </c>
      <c r="U6" s="105">
        <v>19</v>
      </c>
      <c r="V6" s="104">
        <v>20</v>
      </c>
      <c r="W6" s="107"/>
      <c r="X6" s="106">
        <v>11</v>
      </c>
      <c r="Y6" s="105">
        <v>12</v>
      </c>
      <c r="Z6" s="105">
        <v>13</v>
      </c>
      <c r="AA6" s="105">
        <v>14</v>
      </c>
      <c r="AB6" s="105">
        <v>15</v>
      </c>
      <c r="AC6" s="105">
        <v>16</v>
      </c>
      <c r="AD6" s="105">
        <v>17</v>
      </c>
      <c r="AE6" s="105">
        <v>18</v>
      </c>
      <c r="AF6" s="132" t="str">
        <f>HYPERLINK("http://forgottenrealms.wikia.com/wiki/Spring_Equinox","19")</f>
        <v>19</v>
      </c>
      <c r="AG6" s="125">
        <v>20</v>
      </c>
    </row>
    <row r="7" spans="2:35" ht="14.25">
      <c r="B7" s="106">
        <v>21</v>
      </c>
      <c r="C7" s="105">
        <v>22</v>
      </c>
      <c r="D7" s="105">
        <v>23</v>
      </c>
      <c r="E7" s="105">
        <v>24</v>
      </c>
      <c r="F7" s="105">
        <v>25</v>
      </c>
      <c r="G7" s="105">
        <v>26</v>
      </c>
      <c r="H7" s="105">
        <v>27</v>
      </c>
      <c r="I7" s="105">
        <v>28</v>
      </c>
      <c r="J7" s="105">
        <v>29</v>
      </c>
      <c r="K7" s="104">
        <v>30</v>
      </c>
      <c r="L7" s="107"/>
      <c r="M7" s="106">
        <v>21</v>
      </c>
      <c r="N7" s="105">
        <v>22</v>
      </c>
      <c r="O7" s="105">
        <v>23</v>
      </c>
      <c r="P7" s="105">
        <v>24</v>
      </c>
      <c r="Q7" s="105">
        <v>25</v>
      </c>
      <c r="R7" s="105">
        <v>26</v>
      </c>
      <c r="S7" s="105">
        <v>27</v>
      </c>
      <c r="T7" s="105">
        <v>28</v>
      </c>
      <c r="U7" s="105">
        <v>29</v>
      </c>
      <c r="V7" s="104">
        <v>30</v>
      </c>
      <c r="W7" s="107"/>
      <c r="X7" s="127">
        <v>21</v>
      </c>
      <c r="Y7" s="126">
        <v>22</v>
      </c>
      <c r="Z7" s="126">
        <v>23</v>
      </c>
      <c r="AA7" s="126">
        <v>24</v>
      </c>
      <c r="AB7" s="126">
        <v>25</v>
      </c>
      <c r="AC7" s="126">
        <v>26</v>
      </c>
      <c r="AD7" s="126">
        <v>27</v>
      </c>
      <c r="AE7" s="126">
        <v>28</v>
      </c>
      <c r="AF7" s="126">
        <v>29</v>
      </c>
      <c r="AG7" s="125">
        <v>30</v>
      </c>
    </row>
    <row r="8" spans="2:35" ht="3.75" customHeight="1">
      <c r="B8" s="103"/>
      <c r="C8" s="102"/>
      <c r="D8" s="102"/>
      <c r="E8" s="102"/>
      <c r="F8" s="102"/>
      <c r="G8" s="102"/>
      <c r="H8" s="102"/>
      <c r="I8" s="102"/>
      <c r="J8" s="102"/>
      <c r="K8" s="101"/>
      <c r="M8" s="100"/>
      <c r="V8" s="99"/>
      <c r="X8" s="100"/>
      <c r="AG8" s="99"/>
    </row>
    <row r="9" spans="2:35" ht="16.5" thickBot="1">
      <c r="B9" s="97"/>
      <c r="C9" s="98"/>
      <c r="D9" s="98"/>
      <c r="E9" s="98"/>
      <c r="F9" s="98"/>
      <c r="G9" s="96"/>
      <c r="H9" s="124"/>
      <c r="I9" s="124"/>
      <c r="J9" s="570" t="str">
        <f>HYPERLINK("http://forgottenrealms.wikia.com/wiki/Midwinter","Midwinter")</f>
        <v>Midwinter</v>
      </c>
      <c r="K9" s="571"/>
      <c r="M9" s="97"/>
      <c r="N9" s="96"/>
      <c r="O9" s="96"/>
      <c r="P9" s="96"/>
      <c r="Q9" s="96"/>
      <c r="R9" s="96"/>
      <c r="S9" s="96"/>
      <c r="T9" s="96"/>
      <c r="U9" s="96"/>
      <c r="V9" s="95"/>
      <c r="X9" s="97"/>
      <c r="Y9" s="96"/>
      <c r="Z9" s="96"/>
      <c r="AA9" s="96"/>
      <c r="AB9" s="96"/>
      <c r="AC9" s="96"/>
      <c r="AD9" s="96"/>
      <c r="AE9" s="96"/>
      <c r="AF9" s="96"/>
      <c r="AG9" s="95"/>
    </row>
    <row r="10" spans="2:35" ht="13.5" thickBot="1">
      <c r="B10" s="115"/>
      <c r="C10" s="115"/>
      <c r="D10" s="115"/>
      <c r="E10" s="115"/>
      <c r="F10" s="115"/>
      <c r="G10" s="115"/>
      <c r="H10" s="115"/>
      <c r="I10" s="115"/>
      <c r="J10" s="115"/>
      <c r="K10" s="115"/>
    </row>
    <row r="11" spans="2:35" ht="23.25">
      <c r="B11" s="560">
        <v>4</v>
      </c>
      <c r="C11" s="561"/>
      <c r="D11" s="566" t="s">
        <v>2787</v>
      </c>
      <c r="E11" s="561"/>
      <c r="F11" s="561"/>
      <c r="G11" s="561"/>
      <c r="H11" s="561"/>
      <c r="I11" s="561"/>
      <c r="J11" s="561"/>
      <c r="K11" s="567"/>
      <c r="L11" s="115"/>
      <c r="M11" s="560">
        <v>5</v>
      </c>
      <c r="N11" s="561"/>
      <c r="O11" s="566" t="s">
        <v>2786</v>
      </c>
      <c r="P11" s="561"/>
      <c r="Q11" s="561"/>
      <c r="R11" s="561"/>
      <c r="S11" s="561"/>
      <c r="T11" s="561"/>
      <c r="U11" s="561"/>
      <c r="V11" s="567"/>
      <c r="W11" s="115"/>
      <c r="X11" s="560">
        <v>6</v>
      </c>
      <c r="Y11" s="561"/>
      <c r="Z11" s="566" t="s">
        <v>2785</v>
      </c>
      <c r="AA11" s="561"/>
      <c r="AB11" s="561"/>
      <c r="AC11" s="561"/>
      <c r="AD11" s="561"/>
      <c r="AE11" s="561"/>
      <c r="AF11" s="561"/>
      <c r="AG11" s="567"/>
    </row>
    <row r="12" spans="2:35" ht="14.25">
      <c r="B12" s="562"/>
      <c r="C12" s="563"/>
      <c r="D12" s="568" t="s">
        <v>2784</v>
      </c>
      <c r="E12" s="563"/>
      <c r="F12" s="563"/>
      <c r="G12" s="563"/>
      <c r="H12" s="563"/>
      <c r="I12" s="563"/>
      <c r="J12" s="563"/>
      <c r="K12" s="569"/>
      <c r="L12" s="115"/>
      <c r="M12" s="562"/>
      <c r="N12" s="563"/>
      <c r="O12" s="568" t="s">
        <v>2783</v>
      </c>
      <c r="P12" s="563"/>
      <c r="Q12" s="563"/>
      <c r="R12" s="563"/>
      <c r="S12" s="563"/>
      <c r="T12" s="563"/>
      <c r="U12" s="563"/>
      <c r="V12" s="569"/>
      <c r="W12" s="115"/>
      <c r="X12" s="562"/>
      <c r="Y12" s="563"/>
      <c r="Z12" s="568" t="s">
        <v>2782</v>
      </c>
      <c r="AA12" s="563"/>
      <c r="AB12" s="563"/>
      <c r="AC12" s="563"/>
      <c r="AD12" s="563"/>
      <c r="AE12" s="563"/>
      <c r="AF12" s="563"/>
      <c r="AG12" s="569"/>
    </row>
    <row r="13" spans="2:35" ht="15" thickBot="1">
      <c r="B13" s="131">
        <v>1</v>
      </c>
      <c r="C13" s="130">
        <v>2</v>
      </c>
      <c r="D13" s="130">
        <v>3</v>
      </c>
      <c r="E13" s="130">
        <v>4</v>
      </c>
      <c r="F13" s="130">
        <v>5</v>
      </c>
      <c r="G13" s="130">
        <v>6</v>
      </c>
      <c r="H13" s="130">
        <v>7</v>
      </c>
      <c r="I13" s="130">
        <v>8</v>
      </c>
      <c r="J13" s="130">
        <v>9</v>
      </c>
      <c r="K13" s="129">
        <v>10</v>
      </c>
      <c r="L13" s="107"/>
      <c r="M13" s="131">
        <v>1</v>
      </c>
      <c r="N13" s="130">
        <v>2</v>
      </c>
      <c r="O13" s="130">
        <v>3</v>
      </c>
      <c r="P13" s="130">
        <v>4</v>
      </c>
      <c r="Q13" s="130">
        <v>5</v>
      </c>
      <c r="R13" s="130">
        <v>6</v>
      </c>
      <c r="S13" s="130">
        <v>7</v>
      </c>
      <c r="T13" s="130">
        <v>8</v>
      </c>
      <c r="U13" s="130">
        <v>9</v>
      </c>
      <c r="V13" s="129">
        <v>10</v>
      </c>
      <c r="W13" s="107"/>
      <c r="X13" s="131">
        <v>1</v>
      </c>
      <c r="Y13" s="130">
        <v>2</v>
      </c>
      <c r="Z13" s="130">
        <v>3</v>
      </c>
      <c r="AA13" s="130">
        <v>4</v>
      </c>
      <c r="AB13" s="130">
        <v>5</v>
      </c>
      <c r="AC13" s="130">
        <v>6</v>
      </c>
      <c r="AD13" s="130">
        <v>7</v>
      </c>
      <c r="AE13" s="130">
        <v>8</v>
      </c>
      <c r="AF13" s="130">
        <v>9</v>
      </c>
      <c r="AG13" s="129">
        <v>10</v>
      </c>
    </row>
    <row r="14" spans="2:35" thickBot="1">
      <c r="B14" s="127">
        <v>11</v>
      </c>
      <c r="C14" s="126">
        <v>12</v>
      </c>
      <c r="D14" s="126">
        <v>13</v>
      </c>
      <c r="E14" s="126">
        <v>14</v>
      </c>
      <c r="F14" s="126">
        <v>15</v>
      </c>
      <c r="G14" s="126">
        <v>16</v>
      </c>
      <c r="H14" s="126">
        <v>17</v>
      </c>
      <c r="I14" s="126">
        <v>18</v>
      </c>
      <c r="J14" s="126">
        <v>19</v>
      </c>
      <c r="K14" s="125">
        <v>20</v>
      </c>
      <c r="L14" s="107"/>
      <c r="M14" s="127">
        <v>11</v>
      </c>
      <c r="N14" s="126">
        <v>12</v>
      </c>
      <c r="O14" s="126">
        <v>13</v>
      </c>
      <c r="P14" s="126">
        <v>14</v>
      </c>
      <c r="Q14" s="126">
        <v>15</v>
      </c>
      <c r="R14" s="126">
        <v>16</v>
      </c>
      <c r="S14" s="126">
        <v>17</v>
      </c>
      <c r="T14" s="126">
        <v>18</v>
      </c>
      <c r="U14" s="126">
        <v>19</v>
      </c>
      <c r="V14" s="125">
        <v>20</v>
      </c>
      <c r="W14" s="107"/>
      <c r="X14" s="127">
        <v>11</v>
      </c>
      <c r="Y14" s="126">
        <v>12</v>
      </c>
      <c r="Z14" s="126">
        <v>13</v>
      </c>
      <c r="AA14" s="126">
        <v>14</v>
      </c>
      <c r="AB14" s="126">
        <v>15</v>
      </c>
      <c r="AC14" s="126">
        <v>16</v>
      </c>
      <c r="AD14" s="126">
        <v>17</v>
      </c>
      <c r="AE14" s="126">
        <v>18</v>
      </c>
      <c r="AF14" s="126">
        <v>19</v>
      </c>
      <c r="AG14" s="128" t="str">
        <f>HYPERLINK("http://forgottenrealms.wikia.com/wiki/Summer_Solstice","20")</f>
        <v>20</v>
      </c>
      <c r="AI14" s="128" t="str">
        <f>HYPERLINK("http://forgottenrealms.wikia.com/wiki/Summer_Solstice","20")</f>
        <v>20</v>
      </c>
    </row>
    <row r="15" spans="2:35" ht="14.25">
      <c r="B15" s="127">
        <v>21</v>
      </c>
      <c r="C15" s="126">
        <v>22</v>
      </c>
      <c r="D15" s="126">
        <v>23</v>
      </c>
      <c r="E15" s="126">
        <v>24</v>
      </c>
      <c r="F15" s="126">
        <v>25</v>
      </c>
      <c r="G15" s="126">
        <v>26</v>
      </c>
      <c r="H15" s="126">
        <v>27</v>
      </c>
      <c r="I15" s="126">
        <v>28</v>
      </c>
      <c r="J15" s="126">
        <v>29</v>
      </c>
      <c r="K15" s="125">
        <v>30</v>
      </c>
      <c r="L15" s="107"/>
      <c r="M15" s="127">
        <v>21</v>
      </c>
      <c r="N15" s="126">
        <v>22</v>
      </c>
      <c r="O15" s="126">
        <v>23</v>
      </c>
      <c r="P15" s="126">
        <v>24</v>
      </c>
      <c r="Q15" s="126">
        <v>25</v>
      </c>
      <c r="R15" s="126">
        <v>26</v>
      </c>
      <c r="S15" s="126">
        <v>27</v>
      </c>
      <c r="T15" s="126">
        <v>28</v>
      </c>
      <c r="U15" s="126">
        <v>29</v>
      </c>
      <c r="V15" s="125">
        <v>30</v>
      </c>
      <c r="W15" s="107"/>
      <c r="X15" s="119">
        <v>21</v>
      </c>
      <c r="Y15" s="118">
        <v>22</v>
      </c>
      <c r="Z15" s="118">
        <v>23</v>
      </c>
      <c r="AA15" s="118">
        <v>24</v>
      </c>
      <c r="AB15" s="118">
        <v>25</v>
      </c>
      <c r="AC15" s="118">
        <v>26</v>
      </c>
      <c r="AD15" s="118">
        <v>27</v>
      </c>
      <c r="AE15" s="118">
        <v>28</v>
      </c>
      <c r="AF15" s="118">
        <v>29</v>
      </c>
      <c r="AG15" s="117">
        <v>30</v>
      </c>
    </row>
    <row r="16" spans="2:35" ht="3.75" customHeight="1">
      <c r="B16" s="103"/>
      <c r="C16" s="102"/>
      <c r="D16" s="102"/>
      <c r="E16" s="102"/>
      <c r="F16" s="102"/>
      <c r="G16" s="102"/>
      <c r="H16" s="102"/>
      <c r="I16" s="102"/>
      <c r="J16" s="102"/>
      <c r="K16" s="101"/>
      <c r="M16" s="100"/>
      <c r="V16" s="99"/>
      <c r="X16" s="100"/>
      <c r="AG16" s="99"/>
    </row>
    <row r="17" spans="2:33" ht="16.5" thickBot="1">
      <c r="B17" s="97"/>
      <c r="C17" s="98"/>
      <c r="D17" s="98"/>
      <c r="E17" s="98"/>
      <c r="F17" s="98"/>
      <c r="G17" s="124"/>
      <c r="H17" s="124"/>
      <c r="I17" s="570" t="str">
        <f>HYPERLINK("http://forgottenrealms.wikia.com/wiki/Greengrass","Greengrass")</f>
        <v>Greengrass</v>
      </c>
      <c r="J17" s="572"/>
      <c r="K17" s="571"/>
      <c r="M17" s="97"/>
      <c r="N17" s="96"/>
      <c r="O17" s="96"/>
      <c r="P17" s="96"/>
      <c r="Q17" s="96"/>
      <c r="R17" s="96"/>
      <c r="S17" s="96"/>
      <c r="T17" s="96"/>
      <c r="U17" s="96"/>
      <c r="V17" s="95"/>
      <c r="X17" s="97"/>
      <c r="Y17" s="96"/>
      <c r="Z17" s="96"/>
      <c r="AA17" s="96"/>
      <c r="AB17" s="96"/>
      <c r="AC17" s="96"/>
      <c r="AD17" s="96"/>
      <c r="AE17" s="96"/>
      <c r="AF17" s="96"/>
      <c r="AG17" s="95"/>
    </row>
    <row r="18" spans="2:33" ht="15.75" customHeight="1" thickBot="1"/>
    <row r="19" spans="2:33" ht="23.25">
      <c r="B19" s="560">
        <v>7</v>
      </c>
      <c r="C19" s="561"/>
      <c r="D19" s="566" t="s">
        <v>2781</v>
      </c>
      <c r="E19" s="561"/>
      <c r="F19" s="561"/>
      <c r="G19" s="561"/>
      <c r="H19" s="561"/>
      <c r="I19" s="561"/>
      <c r="J19" s="561"/>
      <c r="K19" s="567"/>
      <c r="L19" s="115"/>
      <c r="M19" s="560">
        <v>8</v>
      </c>
      <c r="N19" s="561"/>
      <c r="O19" s="566" t="s">
        <v>2780</v>
      </c>
      <c r="P19" s="561"/>
      <c r="Q19" s="561"/>
      <c r="R19" s="561"/>
      <c r="S19" s="561"/>
      <c r="T19" s="561"/>
      <c r="U19" s="561"/>
      <c r="V19" s="567"/>
      <c r="W19" s="115"/>
      <c r="X19" s="560">
        <v>9</v>
      </c>
      <c r="Y19" s="561"/>
      <c r="Z19" s="566" t="s">
        <v>2779</v>
      </c>
      <c r="AA19" s="561"/>
      <c r="AB19" s="561"/>
      <c r="AC19" s="561"/>
      <c r="AD19" s="561"/>
      <c r="AE19" s="561"/>
      <c r="AF19" s="561"/>
      <c r="AG19" s="567"/>
    </row>
    <row r="20" spans="2:33" ht="14.25">
      <c r="B20" s="562"/>
      <c r="C20" s="563"/>
      <c r="D20" s="568" t="s">
        <v>2778</v>
      </c>
      <c r="E20" s="563"/>
      <c r="F20" s="563"/>
      <c r="G20" s="563"/>
      <c r="H20" s="563"/>
      <c r="I20" s="563"/>
      <c r="J20" s="563"/>
      <c r="K20" s="569"/>
      <c r="L20" s="115"/>
      <c r="M20" s="562"/>
      <c r="N20" s="563"/>
      <c r="O20" s="568" t="s">
        <v>2777</v>
      </c>
      <c r="P20" s="563"/>
      <c r="Q20" s="563"/>
      <c r="R20" s="563"/>
      <c r="S20" s="563"/>
      <c r="T20" s="563"/>
      <c r="U20" s="563"/>
      <c r="V20" s="569"/>
      <c r="W20" s="115"/>
      <c r="X20" s="562"/>
      <c r="Y20" s="563"/>
      <c r="Z20" s="568" t="s">
        <v>2776</v>
      </c>
      <c r="AA20" s="563"/>
      <c r="AB20" s="563"/>
      <c r="AC20" s="563"/>
      <c r="AD20" s="563"/>
      <c r="AE20" s="563"/>
      <c r="AF20" s="563"/>
      <c r="AG20" s="569"/>
    </row>
    <row r="21" spans="2:33" ht="15" thickBot="1">
      <c r="B21" s="123">
        <v>1</v>
      </c>
      <c r="C21" s="122">
        <v>2</v>
      </c>
      <c r="D21" s="122">
        <v>3</v>
      </c>
      <c r="E21" s="122">
        <v>4</v>
      </c>
      <c r="F21" s="122">
        <v>5</v>
      </c>
      <c r="G21" s="122">
        <v>6</v>
      </c>
      <c r="H21" s="122">
        <v>7</v>
      </c>
      <c r="I21" s="122">
        <v>8</v>
      </c>
      <c r="J21" s="122">
        <v>9</v>
      </c>
      <c r="K21" s="121">
        <v>10</v>
      </c>
      <c r="L21" s="107"/>
      <c r="M21" s="123">
        <v>1</v>
      </c>
      <c r="N21" s="122">
        <v>2</v>
      </c>
      <c r="O21" s="122">
        <v>3</v>
      </c>
      <c r="P21" s="122">
        <v>4</v>
      </c>
      <c r="Q21" s="122">
        <v>5</v>
      </c>
      <c r="R21" s="122">
        <v>6</v>
      </c>
      <c r="S21" s="122">
        <v>7</v>
      </c>
      <c r="T21" s="122">
        <v>8</v>
      </c>
      <c r="U21" s="122">
        <v>9</v>
      </c>
      <c r="V21" s="121">
        <v>10</v>
      </c>
      <c r="W21" s="107"/>
      <c r="X21" s="123">
        <v>1</v>
      </c>
      <c r="Y21" s="122">
        <v>2</v>
      </c>
      <c r="Z21" s="122">
        <v>3</v>
      </c>
      <c r="AA21" s="122">
        <v>4</v>
      </c>
      <c r="AB21" s="122">
        <v>5</v>
      </c>
      <c r="AC21" s="122">
        <v>6</v>
      </c>
      <c r="AD21" s="122">
        <v>7</v>
      </c>
      <c r="AE21" s="122">
        <v>8</v>
      </c>
      <c r="AF21" s="122">
        <v>9</v>
      </c>
      <c r="AG21" s="121">
        <v>10</v>
      </c>
    </row>
    <row r="22" spans="2:33" thickBot="1">
      <c r="B22" s="119">
        <v>11</v>
      </c>
      <c r="C22" s="118">
        <v>12</v>
      </c>
      <c r="D22" s="118">
        <v>13</v>
      </c>
      <c r="E22" s="118">
        <v>14</v>
      </c>
      <c r="F22" s="118">
        <v>15</v>
      </c>
      <c r="G22" s="118">
        <v>16</v>
      </c>
      <c r="H22" s="118">
        <v>17</v>
      </c>
      <c r="I22" s="118">
        <v>18</v>
      </c>
      <c r="J22" s="118">
        <v>19</v>
      </c>
      <c r="K22" s="117">
        <v>20</v>
      </c>
      <c r="L22" s="107"/>
      <c r="M22" s="119">
        <v>11</v>
      </c>
      <c r="N22" s="118">
        <v>12</v>
      </c>
      <c r="O22" s="118">
        <v>13</v>
      </c>
      <c r="P22" s="118">
        <v>14</v>
      </c>
      <c r="Q22" s="118">
        <v>15</v>
      </c>
      <c r="R22" s="120">
        <v>16</v>
      </c>
      <c r="S22" s="118">
        <v>17</v>
      </c>
      <c r="T22" s="118">
        <v>18</v>
      </c>
      <c r="U22" s="118">
        <v>19</v>
      </c>
      <c r="V22" s="117">
        <v>20</v>
      </c>
      <c r="W22" s="107"/>
      <c r="X22" s="119">
        <v>11</v>
      </c>
      <c r="Y22" s="118">
        <v>12</v>
      </c>
      <c r="Z22" s="118">
        <v>13</v>
      </c>
      <c r="AA22" s="118">
        <v>14</v>
      </c>
      <c r="AB22" s="118">
        <v>15</v>
      </c>
      <c r="AC22" s="118">
        <v>16</v>
      </c>
      <c r="AD22" s="118">
        <v>17</v>
      </c>
      <c r="AE22" s="118">
        <v>18</v>
      </c>
      <c r="AF22" s="118">
        <v>19</v>
      </c>
      <c r="AG22" s="117">
        <v>20</v>
      </c>
    </row>
    <row r="23" spans="2:33" thickBot="1">
      <c r="B23" s="119">
        <v>21</v>
      </c>
      <c r="C23" s="118">
        <v>22</v>
      </c>
      <c r="D23" s="118">
        <v>23</v>
      </c>
      <c r="E23" s="118">
        <v>24</v>
      </c>
      <c r="F23" s="118">
        <v>25</v>
      </c>
      <c r="G23" s="118">
        <v>26</v>
      </c>
      <c r="H23" s="118">
        <v>27</v>
      </c>
      <c r="I23" s="118">
        <v>28</v>
      </c>
      <c r="J23" s="118">
        <v>29</v>
      </c>
      <c r="K23" s="117">
        <v>30</v>
      </c>
      <c r="L23" s="107"/>
      <c r="M23" s="119">
        <v>21</v>
      </c>
      <c r="N23" s="118">
        <v>22</v>
      </c>
      <c r="O23" s="118">
        <v>23</v>
      </c>
      <c r="P23" s="118">
        <v>24</v>
      </c>
      <c r="Q23" s="118">
        <v>25</v>
      </c>
      <c r="R23" s="118">
        <v>26</v>
      </c>
      <c r="S23" s="118">
        <v>27</v>
      </c>
      <c r="T23" s="118">
        <v>28</v>
      </c>
      <c r="U23" s="118">
        <v>29</v>
      </c>
      <c r="V23" s="117">
        <v>30</v>
      </c>
      <c r="W23" s="107"/>
      <c r="X23" s="116" t="str">
        <f>HYPERLINK("http://forgottenrealms.wikia.com/wiki/Autumn_Equinox","21")</f>
        <v>21</v>
      </c>
      <c r="Y23" s="109">
        <v>22</v>
      </c>
      <c r="Z23" s="109">
        <v>23</v>
      </c>
      <c r="AA23" s="109">
        <v>24</v>
      </c>
      <c r="AB23" s="109">
        <v>25</v>
      </c>
      <c r="AC23" s="109">
        <v>26</v>
      </c>
      <c r="AD23" s="109">
        <v>27</v>
      </c>
      <c r="AE23" s="109">
        <v>28</v>
      </c>
      <c r="AF23" s="109">
        <v>29</v>
      </c>
      <c r="AG23" s="108">
        <v>30</v>
      </c>
    </row>
    <row r="24" spans="2:33" ht="3.75" customHeight="1">
      <c r="B24" s="103"/>
      <c r="C24" s="102"/>
      <c r="D24" s="102"/>
      <c r="E24" s="102"/>
      <c r="F24" s="102"/>
      <c r="G24" s="102"/>
      <c r="H24" s="102"/>
      <c r="I24" s="102"/>
      <c r="J24" s="102"/>
      <c r="K24" s="101"/>
      <c r="M24" s="100"/>
      <c r="V24" s="99"/>
      <c r="X24" s="103"/>
      <c r="Y24" s="102"/>
      <c r="Z24" s="102"/>
      <c r="AA24" s="102"/>
      <c r="AB24" s="102"/>
      <c r="AC24" s="102"/>
      <c r="AD24" s="102"/>
      <c r="AE24" s="102"/>
      <c r="AF24" s="102"/>
      <c r="AG24" s="101"/>
    </row>
    <row r="25" spans="2:33" ht="16.5" thickBot="1">
      <c r="B25" s="97"/>
      <c r="C25" s="570" t="str">
        <f>HYPERLINK("http://forgottenrealms.wikia.com/wiki/Midsummer","Midsummer")</f>
        <v>Midsummer</v>
      </c>
      <c r="D25" s="572"/>
      <c r="E25" s="572"/>
      <c r="F25" s="572"/>
      <c r="G25" s="572"/>
      <c r="H25" s="96"/>
      <c r="I25" s="570" t="str">
        <f>HYPERLINK("http://forgottenrealms.wikia.com/wiki/Shieldmeet","* Shieldmeet")</f>
        <v>* Shieldmeet</v>
      </c>
      <c r="J25" s="572"/>
      <c r="K25" s="571"/>
      <c r="M25" s="97"/>
      <c r="N25" s="96"/>
      <c r="O25" s="96"/>
      <c r="P25" s="96"/>
      <c r="Q25" s="96"/>
      <c r="R25" s="96"/>
      <c r="S25" s="96"/>
      <c r="T25" s="96"/>
      <c r="U25" s="96"/>
      <c r="V25" s="95"/>
      <c r="X25" s="97"/>
      <c r="Y25" s="98"/>
      <c r="Z25" s="98"/>
      <c r="AA25" s="98"/>
      <c r="AB25" s="98"/>
      <c r="AC25" s="570" t="str">
        <f>HYPERLINK("http://forgottenrealms.wikia.com/wiki/Highharvestide","HighHarvestide")</f>
        <v>HighHarvestide</v>
      </c>
      <c r="AD25" s="572"/>
      <c r="AE25" s="572"/>
      <c r="AF25" s="572"/>
      <c r="AG25" s="571"/>
    </row>
    <row r="26" spans="2:33" ht="15.75" customHeight="1" thickBot="1"/>
    <row r="27" spans="2:33" ht="23.25">
      <c r="B27" s="560">
        <v>10</v>
      </c>
      <c r="C27" s="561"/>
      <c r="D27" s="566" t="s">
        <v>2775</v>
      </c>
      <c r="E27" s="561"/>
      <c r="F27" s="561"/>
      <c r="G27" s="561"/>
      <c r="H27" s="561"/>
      <c r="I27" s="561"/>
      <c r="J27" s="561"/>
      <c r="K27" s="567"/>
      <c r="L27" s="115"/>
      <c r="M27" s="560">
        <v>11</v>
      </c>
      <c r="N27" s="561"/>
      <c r="O27" s="566" t="s">
        <v>2774</v>
      </c>
      <c r="P27" s="561"/>
      <c r="Q27" s="561"/>
      <c r="R27" s="561"/>
      <c r="S27" s="561"/>
      <c r="T27" s="561"/>
      <c r="U27" s="561"/>
      <c r="V27" s="567"/>
      <c r="W27" s="115"/>
      <c r="X27" s="560">
        <v>12</v>
      </c>
      <c r="Y27" s="561"/>
      <c r="Z27" s="566" t="s">
        <v>2773</v>
      </c>
      <c r="AA27" s="561"/>
      <c r="AB27" s="561"/>
      <c r="AC27" s="561"/>
      <c r="AD27" s="561"/>
      <c r="AE27" s="561"/>
      <c r="AF27" s="561"/>
      <c r="AG27" s="567"/>
    </row>
    <row r="28" spans="2:33" ht="14.25">
      <c r="B28" s="562"/>
      <c r="C28" s="563"/>
      <c r="D28" s="568" t="s">
        <v>2772</v>
      </c>
      <c r="E28" s="563"/>
      <c r="F28" s="563"/>
      <c r="G28" s="563"/>
      <c r="H28" s="563"/>
      <c r="I28" s="563"/>
      <c r="J28" s="563"/>
      <c r="K28" s="569"/>
      <c r="L28" s="115"/>
      <c r="M28" s="562"/>
      <c r="N28" s="563"/>
      <c r="O28" s="568" t="s">
        <v>2771</v>
      </c>
      <c r="P28" s="563"/>
      <c r="Q28" s="563"/>
      <c r="R28" s="563"/>
      <c r="S28" s="563"/>
      <c r="T28" s="563"/>
      <c r="U28" s="563"/>
      <c r="V28" s="569"/>
      <c r="W28" s="115"/>
      <c r="X28" s="562"/>
      <c r="Y28" s="563"/>
      <c r="Z28" s="568" t="s">
        <v>2770</v>
      </c>
      <c r="AA28" s="563"/>
      <c r="AB28" s="563"/>
      <c r="AC28" s="563"/>
      <c r="AD28" s="563"/>
      <c r="AE28" s="563"/>
      <c r="AF28" s="563"/>
      <c r="AG28" s="569"/>
    </row>
    <row r="29" spans="2:33" ht="14.25">
      <c r="B29" s="114">
        <v>1</v>
      </c>
      <c r="C29" s="113">
        <v>2</v>
      </c>
      <c r="D29" s="113">
        <v>3</v>
      </c>
      <c r="E29" s="113">
        <v>4</v>
      </c>
      <c r="F29" s="113">
        <v>5</v>
      </c>
      <c r="G29" s="113">
        <v>6</v>
      </c>
      <c r="H29" s="113">
        <v>7</v>
      </c>
      <c r="I29" s="113">
        <v>8</v>
      </c>
      <c r="J29" s="113">
        <v>9</v>
      </c>
      <c r="K29" s="112">
        <v>10</v>
      </c>
      <c r="L29" s="107"/>
      <c r="M29" s="114">
        <v>1</v>
      </c>
      <c r="N29" s="113">
        <v>2</v>
      </c>
      <c r="O29" s="113">
        <v>3</v>
      </c>
      <c r="P29" s="113">
        <v>4</v>
      </c>
      <c r="Q29" s="113">
        <v>5</v>
      </c>
      <c r="R29" s="113">
        <v>6</v>
      </c>
      <c r="S29" s="113">
        <v>7</v>
      </c>
      <c r="T29" s="113">
        <v>8</v>
      </c>
      <c r="U29" s="113">
        <v>9</v>
      </c>
      <c r="V29" s="112">
        <v>10</v>
      </c>
      <c r="W29" s="107"/>
      <c r="X29" s="114">
        <v>1</v>
      </c>
      <c r="Y29" s="113">
        <v>2</v>
      </c>
      <c r="Z29" s="113">
        <v>3</v>
      </c>
      <c r="AA29" s="113">
        <v>4</v>
      </c>
      <c r="AB29" s="113">
        <v>5</v>
      </c>
      <c r="AC29" s="113">
        <v>6</v>
      </c>
      <c r="AD29" s="113">
        <v>7</v>
      </c>
      <c r="AE29" s="113">
        <v>8</v>
      </c>
      <c r="AF29" s="113">
        <v>9</v>
      </c>
      <c r="AG29" s="112">
        <v>10</v>
      </c>
    </row>
    <row r="30" spans="2:33" ht="15">
      <c r="B30" s="110">
        <v>11</v>
      </c>
      <c r="C30" s="109">
        <v>12</v>
      </c>
      <c r="D30" s="109">
        <v>13</v>
      </c>
      <c r="E30" s="109">
        <v>14</v>
      </c>
      <c r="F30" s="109">
        <v>15</v>
      </c>
      <c r="G30" s="109">
        <v>16</v>
      </c>
      <c r="H30" s="109">
        <v>17</v>
      </c>
      <c r="I30" s="109">
        <v>18</v>
      </c>
      <c r="J30" s="109">
        <v>19</v>
      </c>
      <c r="K30" s="108">
        <v>20</v>
      </c>
      <c r="L30" s="107"/>
      <c r="M30" s="110">
        <v>11</v>
      </c>
      <c r="N30" s="109">
        <v>12</v>
      </c>
      <c r="O30" s="109">
        <v>13</v>
      </c>
      <c r="P30" s="109">
        <v>14</v>
      </c>
      <c r="Q30" s="109">
        <v>15</v>
      </c>
      <c r="R30" s="109">
        <v>16</v>
      </c>
      <c r="S30" s="109">
        <v>17</v>
      </c>
      <c r="T30" s="109">
        <v>18</v>
      </c>
      <c r="U30" s="109">
        <v>19</v>
      </c>
      <c r="V30" s="108">
        <v>20</v>
      </c>
      <c r="W30" s="107"/>
      <c r="X30" s="110">
        <v>11</v>
      </c>
      <c r="Y30" s="109">
        <v>12</v>
      </c>
      <c r="Z30" s="109">
        <v>13</v>
      </c>
      <c r="AA30" s="109">
        <v>14</v>
      </c>
      <c r="AB30" s="109">
        <v>15</v>
      </c>
      <c r="AC30" s="109">
        <v>16</v>
      </c>
      <c r="AD30" s="109">
        <v>17</v>
      </c>
      <c r="AE30" s="109">
        <v>18</v>
      </c>
      <c r="AF30" s="109">
        <v>19</v>
      </c>
      <c r="AG30" s="111" t="str">
        <f>HYPERLINK("http://forgottenrealms.wikia.com/wiki/Winter_Solstice","20")</f>
        <v>20</v>
      </c>
    </row>
    <row r="31" spans="2:33" ht="14.25">
      <c r="B31" s="110">
        <v>21</v>
      </c>
      <c r="C31" s="109">
        <v>22</v>
      </c>
      <c r="D31" s="109">
        <v>23</v>
      </c>
      <c r="E31" s="109">
        <v>24</v>
      </c>
      <c r="F31" s="109">
        <v>25</v>
      </c>
      <c r="G31" s="109">
        <v>26</v>
      </c>
      <c r="H31" s="109">
        <v>27</v>
      </c>
      <c r="I31" s="109">
        <v>28</v>
      </c>
      <c r="J31" s="109">
        <v>29</v>
      </c>
      <c r="K31" s="108">
        <v>30</v>
      </c>
      <c r="L31" s="107"/>
      <c r="M31" s="110">
        <v>21</v>
      </c>
      <c r="N31" s="109">
        <v>22</v>
      </c>
      <c r="O31" s="109">
        <v>23</v>
      </c>
      <c r="P31" s="109">
        <v>24</v>
      </c>
      <c r="Q31" s="109">
        <v>25</v>
      </c>
      <c r="R31" s="109">
        <v>26</v>
      </c>
      <c r="S31" s="109">
        <v>27</v>
      </c>
      <c r="T31" s="109">
        <v>28</v>
      </c>
      <c r="U31" s="109">
        <v>29</v>
      </c>
      <c r="V31" s="108">
        <v>30</v>
      </c>
      <c r="W31" s="107"/>
      <c r="X31" s="106">
        <v>21</v>
      </c>
      <c r="Y31" s="105">
        <v>22</v>
      </c>
      <c r="Z31" s="105">
        <v>23</v>
      </c>
      <c r="AA31" s="105">
        <v>24</v>
      </c>
      <c r="AB31" s="105">
        <v>25</v>
      </c>
      <c r="AC31" s="105">
        <v>26</v>
      </c>
      <c r="AD31" s="105">
        <v>27</v>
      </c>
      <c r="AE31" s="105">
        <v>28</v>
      </c>
      <c r="AF31" s="105">
        <v>29</v>
      </c>
      <c r="AG31" s="104">
        <v>30</v>
      </c>
    </row>
    <row r="32" spans="2:33" ht="3.75" customHeight="1">
      <c r="B32" s="100"/>
      <c r="K32" s="99"/>
      <c r="M32" s="103"/>
      <c r="N32" s="102"/>
      <c r="O32" s="102"/>
      <c r="P32" s="102"/>
      <c r="Q32" s="102"/>
      <c r="R32" s="102"/>
      <c r="S32" s="102"/>
      <c r="T32" s="102"/>
      <c r="U32" s="102"/>
      <c r="V32" s="101"/>
      <c r="X32" s="100"/>
      <c r="AG32" s="99"/>
    </row>
    <row r="33" spans="2:33" ht="16.5" thickBot="1">
      <c r="B33" s="97"/>
      <c r="C33" s="96"/>
      <c r="D33" s="96"/>
      <c r="E33" s="96"/>
      <c r="F33" s="96"/>
      <c r="G33" s="96"/>
      <c r="H33" s="96"/>
      <c r="I33" s="96"/>
      <c r="J33" s="96"/>
      <c r="K33" s="95"/>
      <c r="M33" s="97"/>
      <c r="N33" s="98"/>
      <c r="O33" s="98"/>
      <c r="P33" s="98"/>
      <c r="Q33" s="98"/>
      <c r="R33" s="570" t="str">
        <f>HYPERLINK("http://forgottenrealms.wikia.com/wiki/Feast_of_the_Moon","The Feast of the Moon")</f>
        <v>The Feast of the Moon</v>
      </c>
      <c r="S33" s="572"/>
      <c r="T33" s="572"/>
      <c r="U33" s="572"/>
      <c r="V33" s="571"/>
      <c r="X33" s="97"/>
      <c r="Y33" s="96"/>
      <c r="Z33" s="96"/>
      <c r="AA33" s="96"/>
      <c r="AB33" s="96"/>
      <c r="AC33" s="96"/>
      <c r="AD33" s="96"/>
      <c r="AE33" s="96"/>
      <c r="AF33" s="96"/>
      <c r="AG33" s="95"/>
    </row>
    <row r="34" spans="2:33" ht="7.5" customHeight="1">
      <c r="G34" s="94"/>
      <c r="H34" s="94"/>
      <c r="I34" s="94"/>
      <c r="J34" s="94"/>
      <c r="K34" s="94"/>
      <c r="L34" s="94"/>
      <c r="M34" s="94"/>
      <c r="N34" s="94"/>
      <c r="O34" s="94"/>
      <c r="P34" s="94"/>
      <c r="Q34" s="94"/>
      <c r="R34" s="94"/>
      <c r="S34" s="94"/>
      <c r="T34" s="94"/>
      <c r="U34" s="94"/>
      <c r="V34" s="94"/>
      <c r="W34" s="94"/>
      <c r="X34" s="94"/>
      <c r="Y34" s="94"/>
      <c r="Z34" s="94"/>
      <c r="AA34" s="94"/>
      <c r="AB34" s="94"/>
    </row>
    <row r="35" spans="2:33" ht="15">
      <c r="B35" s="41" t="s">
        <v>2769</v>
      </c>
    </row>
    <row r="36" spans="2:33">
      <c r="Y36" s="92"/>
      <c r="Z36" s="92"/>
      <c r="AA36" s="92"/>
      <c r="AB36" s="92"/>
    </row>
    <row r="37" spans="2:33" ht="19.5" customHeight="1">
      <c r="B37" s="93"/>
      <c r="C37" s="91">
        <v>2000</v>
      </c>
      <c r="D37" s="91" t="s">
        <v>2768</v>
      </c>
      <c r="Y37" s="92"/>
      <c r="Z37" s="92"/>
      <c r="AA37" s="92"/>
      <c r="AB37" s="92"/>
    </row>
    <row r="38" spans="2:33" ht="7.5" customHeight="1">
      <c r="C38" s="91">
        <v>183000</v>
      </c>
      <c r="D38" s="91" t="s">
        <v>2767</v>
      </c>
      <c r="X38" s="92"/>
      <c r="Y38" s="92"/>
      <c r="Z38" s="92"/>
      <c r="AA38" s="92"/>
      <c r="AB38" s="92"/>
    </row>
    <row r="39" spans="2:33">
      <c r="X39" s="92"/>
      <c r="Y39" s="92"/>
      <c r="Z39" s="92"/>
      <c r="AA39" s="92"/>
      <c r="AB39" s="92"/>
    </row>
    <row r="40" spans="2:33" ht="7.5" customHeight="1">
      <c r="X40" s="92"/>
      <c r="Y40" s="92"/>
      <c r="Z40" s="92"/>
      <c r="AA40" s="92"/>
      <c r="AB40" s="92"/>
    </row>
    <row r="41" spans="2:33">
      <c r="X41" s="92"/>
      <c r="Y41" s="92"/>
      <c r="Z41" s="92"/>
      <c r="AA41" s="92"/>
      <c r="AB41" s="92"/>
    </row>
    <row r="42" spans="2:33" ht="15" customHeight="1">
      <c r="C42" s="91" t="s">
        <v>2766</v>
      </c>
    </row>
    <row r="43" spans="2:33" ht="15.75" customHeight="1">
      <c r="C43" s="91">
        <v>30.4375</v>
      </c>
    </row>
  </sheetData>
  <mergeCells count="43">
    <mergeCell ref="R33:V33"/>
    <mergeCell ref="B27:C28"/>
    <mergeCell ref="D27:K27"/>
    <mergeCell ref="M27:N28"/>
    <mergeCell ref="O27:V27"/>
    <mergeCell ref="Z27:AG27"/>
    <mergeCell ref="D28:K28"/>
    <mergeCell ref="O28:V28"/>
    <mergeCell ref="Z28:AG28"/>
    <mergeCell ref="Z19:AG19"/>
    <mergeCell ref="D20:K20"/>
    <mergeCell ref="O20:V20"/>
    <mergeCell ref="Z20:AG20"/>
    <mergeCell ref="C25:G25"/>
    <mergeCell ref="I25:K25"/>
    <mergeCell ref="X27:Y28"/>
    <mergeCell ref="AC25:AG25"/>
    <mergeCell ref="B19:C20"/>
    <mergeCell ref="D19:K19"/>
    <mergeCell ref="M19:N20"/>
    <mergeCell ref="O19:V19"/>
    <mergeCell ref="Z11:AG11"/>
    <mergeCell ref="D12:K12"/>
    <mergeCell ref="O12:V12"/>
    <mergeCell ref="Z12:AG12"/>
    <mergeCell ref="I17:K17"/>
    <mergeCell ref="X11:Y12"/>
    <mergeCell ref="X19:Y20"/>
    <mergeCell ref="B1:AG1"/>
    <mergeCell ref="B3:C4"/>
    <mergeCell ref="D3:K3"/>
    <mergeCell ref="M3:N4"/>
    <mergeCell ref="O3:V3"/>
    <mergeCell ref="X3:Y4"/>
    <mergeCell ref="Z3:AG3"/>
    <mergeCell ref="D4:K4"/>
    <mergeCell ref="O4:V4"/>
    <mergeCell ref="Z4:AG4"/>
    <mergeCell ref="J9:K9"/>
    <mergeCell ref="B11:C12"/>
    <mergeCell ref="D11:K11"/>
    <mergeCell ref="M11:N12"/>
    <mergeCell ref="O11:V11"/>
  </mergeCells>
  <hyperlinks>
    <hyperlink ref="B35" r:id="rId1" xr:uid="{351E066D-61F8-4B7D-97EF-784F08BA28E0}"/>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752B8-439C-479F-A09F-8F18D754C4DB}">
  <sheetPr>
    <tabColor rgb="FFFFFF00"/>
  </sheetPr>
  <dimension ref="A1:X109"/>
  <sheetViews>
    <sheetView showGridLines="0" showRowColHeaders="0" topLeftCell="H96" zoomScaleNormal="100" workbookViewId="0">
      <selection activeCell="M8" sqref="M8:M11"/>
    </sheetView>
  </sheetViews>
  <sheetFormatPr defaultRowHeight="15"/>
  <cols>
    <col min="1" max="11" width="9" style="37"/>
    <col min="12" max="12" width="9" style="136"/>
    <col min="13" max="23" width="9" style="37"/>
    <col min="24" max="24" width="9" style="136"/>
    <col min="25" max="16384" width="9" style="37"/>
  </cols>
  <sheetData>
    <row r="1" spans="1:24">
      <c r="A1" s="573" t="s">
        <v>2837</v>
      </c>
      <c r="B1" s="573"/>
      <c r="C1" s="573"/>
      <c r="D1" s="573"/>
      <c r="E1" s="573"/>
      <c r="F1" s="573"/>
      <c r="G1" s="573"/>
      <c r="H1" s="573"/>
      <c r="I1" s="573"/>
      <c r="J1" s="573"/>
      <c r="K1" s="573"/>
      <c r="L1" s="573"/>
      <c r="M1" s="573" t="s">
        <v>2837</v>
      </c>
      <c r="N1" s="573"/>
      <c r="O1" s="573"/>
      <c r="P1" s="573"/>
      <c r="Q1" s="573"/>
      <c r="R1" s="573"/>
      <c r="S1" s="573"/>
      <c r="T1" s="573"/>
      <c r="U1" s="573"/>
      <c r="V1" s="573"/>
      <c r="W1" s="573"/>
      <c r="X1" s="573"/>
    </row>
    <row r="2" spans="1:24">
      <c r="A2" s="573"/>
      <c r="B2" s="573"/>
      <c r="C2" s="573"/>
      <c r="D2" s="573"/>
      <c r="E2" s="573"/>
      <c r="F2" s="573"/>
      <c r="G2" s="573"/>
      <c r="H2" s="573"/>
      <c r="I2" s="573"/>
      <c r="J2" s="573"/>
      <c r="K2" s="573"/>
      <c r="L2" s="573"/>
      <c r="M2" s="573"/>
      <c r="N2" s="573"/>
      <c r="O2" s="573"/>
      <c r="P2" s="573"/>
      <c r="Q2" s="573"/>
      <c r="R2" s="573"/>
      <c r="S2" s="573"/>
      <c r="T2" s="573"/>
      <c r="U2" s="573"/>
      <c r="V2" s="573"/>
      <c r="W2" s="573"/>
      <c r="X2" s="573"/>
    </row>
    <row r="3" spans="1:24" ht="24.95" customHeight="1" thickBot="1">
      <c r="A3" s="574" t="s">
        <v>2836</v>
      </c>
      <c r="B3" s="575"/>
      <c r="C3" s="575"/>
      <c r="D3" s="575"/>
      <c r="E3" s="575"/>
      <c r="F3" s="575"/>
      <c r="G3" s="575"/>
      <c r="H3" s="575"/>
      <c r="I3" s="575"/>
      <c r="J3" s="575"/>
      <c r="K3" s="575"/>
      <c r="L3" s="576"/>
      <c r="M3" s="574" t="s">
        <v>2835</v>
      </c>
      <c r="N3" s="575"/>
      <c r="O3" s="575"/>
      <c r="P3" s="575"/>
      <c r="Q3" s="575"/>
      <c r="R3" s="575"/>
      <c r="S3" s="575"/>
      <c r="T3" s="575"/>
      <c r="U3" s="575"/>
      <c r="V3" s="575"/>
      <c r="W3" s="575"/>
      <c r="X3" s="576"/>
    </row>
    <row r="4" spans="1:24" ht="15" customHeight="1">
      <c r="A4" s="577" t="s">
        <v>2816</v>
      </c>
      <c r="B4" s="146">
        <v>1</v>
      </c>
      <c r="C4" s="146">
        <v>2</v>
      </c>
      <c r="D4" s="146">
        <v>3</v>
      </c>
      <c r="E4" s="146">
        <v>4</v>
      </c>
      <c r="F4" s="146">
        <v>5</v>
      </c>
      <c r="G4" s="146">
        <v>6</v>
      </c>
      <c r="H4" s="146">
        <v>7</v>
      </c>
      <c r="I4" s="146">
        <v>8</v>
      </c>
      <c r="J4" s="146">
        <v>9</v>
      </c>
      <c r="K4" s="146">
        <v>10</v>
      </c>
      <c r="L4" s="580" t="s">
        <v>9141</v>
      </c>
      <c r="M4" s="577" t="s">
        <v>2816</v>
      </c>
      <c r="N4" s="146">
        <v>1</v>
      </c>
      <c r="O4" s="146">
        <v>2</v>
      </c>
      <c r="P4" s="146">
        <v>3</v>
      </c>
      <c r="Q4" s="146">
        <v>4</v>
      </c>
      <c r="R4" s="146">
        <v>5</v>
      </c>
      <c r="S4" s="146">
        <v>6</v>
      </c>
      <c r="T4" s="146">
        <v>7</v>
      </c>
      <c r="U4" s="146">
        <v>8</v>
      </c>
      <c r="V4" s="146">
        <v>9</v>
      </c>
      <c r="W4" s="146">
        <v>10</v>
      </c>
      <c r="X4" s="580"/>
    </row>
    <row r="5" spans="1:24" ht="15" customHeight="1">
      <c r="A5" s="578"/>
      <c r="B5" s="583" t="s">
        <v>9142</v>
      </c>
      <c r="C5" s="583"/>
      <c r="D5" s="583"/>
      <c r="E5" s="583"/>
      <c r="F5" s="583"/>
      <c r="G5" s="583"/>
      <c r="H5" s="583"/>
      <c r="I5" s="583"/>
      <c r="J5" s="583"/>
      <c r="K5" s="583"/>
      <c r="L5" s="581"/>
      <c r="M5" s="578"/>
      <c r="N5" s="583" t="str">
        <f>B5</f>
        <v>Seeing Justice (1st Day of Month)</v>
      </c>
      <c r="O5" s="583"/>
      <c r="P5" s="583"/>
      <c r="Q5" s="583"/>
      <c r="R5" s="583"/>
      <c r="S5" s="583"/>
      <c r="T5" s="583"/>
      <c r="U5" s="583"/>
      <c r="V5" s="583"/>
      <c r="W5" s="583"/>
      <c r="X5" s="581"/>
    </row>
    <row r="6" spans="1:24" ht="15" customHeight="1">
      <c r="A6" s="578"/>
      <c r="B6" s="583"/>
      <c r="C6" s="583"/>
      <c r="D6" s="583"/>
      <c r="E6" s="583"/>
      <c r="F6" s="583"/>
      <c r="G6" s="583"/>
      <c r="H6" s="583"/>
      <c r="I6" s="583"/>
      <c r="J6" s="583"/>
      <c r="K6" s="583"/>
      <c r="L6" s="581"/>
      <c r="M6" s="578"/>
      <c r="N6" s="583"/>
      <c r="O6" s="583"/>
      <c r="P6" s="583"/>
      <c r="Q6" s="583"/>
      <c r="R6" s="583"/>
      <c r="S6" s="583"/>
      <c r="T6" s="583"/>
      <c r="U6" s="583"/>
      <c r="V6" s="583"/>
      <c r="W6" s="583"/>
      <c r="X6" s="581"/>
    </row>
    <row r="7" spans="1:24" ht="15" customHeight="1" thickBot="1">
      <c r="A7" s="579"/>
      <c r="B7" s="584"/>
      <c r="C7" s="584"/>
      <c r="D7" s="584"/>
      <c r="E7" s="584"/>
      <c r="F7" s="584"/>
      <c r="G7" s="584"/>
      <c r="H7" s="584"/>
      <c r="I7" s="584"/>
      <c r="J7" s="584"/>
      <c r="K7" s="584"/>
      <c r="L7" s="582"/>
      <c r="M7" s="579"/>
      <c r="N7" s="584"/>
      <c r="O7" s="584"/>
      <c r="P7" s="584"/>
      <c r="Q7" s="584"/>
      <c r="R7" s="584"/>
      <c r="S7" s="584"/>
      <c r="T7" s="584"/>
      <c r="U7" s="584"/>
      <c r="V7" s="584"/>
      <c r="W7" s="584"/>
      <c r="X7" s="582"/>
    </row>
    <row r="8" spans="1:24" ht="15" customHeight="1">
      <c r="A8" s="577" t="s">
        <v>2815</v>
      </c>
      <c r="B8" s="146">
        <v>11</v>
      </c>
      <c r="C8" s="146">
        <v>12</v>
      </c>
      <c r="D8" s="146">
        <v>13</v>
      </c>
      <c r="E8" s="146">
        <v>14</v>
      </c>
      <c r="F8" s="146">
        <v>15</v>
      </c>
      <c r="G8" s="146">
        <v>16</v>
      </c>
      <c r="H8" s="146">
        <v>17</v>
      </c>
      <c r="I8" s="146">
        <v>18</v>
      </c>
      <c r="J8" s="146">
        <v>19</v>
      </c>
      <c r="K8" s="146">
        <v>20</v>
      </c>
      <c r="L8" s="580" t="str">
        <f>L4</f>
        <v>Feast of Love</v>
      </c>
      <c r="M8" s="577" t="s">
        <v>2815</v>
      </c>
      <c r="N8" s="146">
        <v>11</v>
      </c>
      <c r="O8" s="146">
        <v>12</v>
      </c>
      <c r="P8" s="146">
        <v>13</v>
      </c>
      <c r="Q8" s="146">
        <v>14</v>
      </c>
      <c r="R8" s="146">
        <v>15</v>
      </c>
      <c r="S8" s="146">
        <v>16</v>
      </c>
      <c r="T8" s="146">
        <v>17</v>
      </c>
      <c r="U8" s="146">
        <v>18</v>
      </c>
      <c r="V8" s="146">
        <v>19</v>
      </c>
      <c r="W8" s="146">
        <v>20</v>
      </c>
      <c r="X8" s="585"/>
    </row>
    <row r="9" spans="1:24" ht="15" customHeight="1">
      <c r="A9" s="578"/>
      <c r="B9" s="583"/>
      <c r="C9" s="583"/>
      <c r="D9" s="583" t="s">
        <v>9120</v>
      </c>
      <c r="E9" s="583"/>
      <c r="F9" s="583" t="s">
        <v>9121</v>
      </c>
      <c r="G9" s="583"/>
      <c r="H9" s="583"/>
      <c r="I9" s="583"/>
      <c r="J9" s="583"/>
      <c r="K9" s="583"/>
      <c r="L9" s="581"/>
      <c r="M9" s="578"/>
      <c r="N9" s="583"/>
      <c r="O9" s="583"/>
      <c r="P9" s="583" t="str">
        <f>D9</f>
        <v>The Maiming (13th Day of Month)</v>
      </c>
      <c r="Q9" s="583"/>
      <c r="R9" s="583"/>
      <c r="S9" s="583"/>
      <c r="T9" s="583"/>
      <c r="U9" s="583"/>
      <c r="V9" s="583"/>
      <c r="W9" s="583" t="s">
        <v>6803</v>
      </c>
      <c r="X9" s="586"/>
    </row>
    <row r="10" spans="1:24" ht="15" customHeight="1">
      <c r="A10" s="578"/>
      <c r="B10" s="583"/>
      <c r="C10" s="583"/>
      <c r="D10" s="583"/>
      <c r="E10" s="583"/>
      <c r="F10" s="583"/>
      <c r="G10" s="583"/>
      <c r="H10" s="583"/>
      <c r="I10" s="583"/>
      <c r="J10" s="583"/>
      <c r="K10" s="583"/>
      <c r="L10" s="581"/>
      <c r="M10" s="578"/>
      <c r="N10" s="583"/>
      <c r="O10" s="583"/>
      <c r="P10" s="583"/>
      <c r="Q10" s="583"/>
      <c r="R10" s="583"/>
      <c r="S10" s="583"/>
      <c r="T10" s="583"/>
      <c r="U10" s="583"/>
      <c r="V10" s="583"/>
      <c r="W10" s="583"/>
      <c r="X10" s="586"/>
    </row>
    <row r="11" spans="1:24" ht="15" customHeight="1" thickBot="1">
      <c r="A11" s="579"/>
      <c r="B11" s="584"/>
      <c r="C11" s="584"/>
      <c r="D11" s="584"/>
      <c r="E11" s="584"/>
      <c r="F11" s="584"/>
      <c r="G11" s="584"/>
      <c r="H11" s="584"/>
      <c r="I11" s="584"/>
      <c r="J11" s="584"/>
      <c r="K11" s="584"/>
      <c r="L11" s="582"/>
      <c r="M11" s="579"/>
      <c r="N11" s="584"/>
      <c r="O11" s="584"/>
      <c r="P11" s="584"/>
      <c r="Q11" s="584"/>
      <c r="R11" s="584"/>
      <c r="S11" s="584"/>
      <c r="T11" s="584"/>
      <c r="U11" s="584"/>
      <c r="V11" s="584"/>
      <c r="W11" s="584"/>
      <c r="X11" s="587"/>
    </row>
    <row r="12" spans="1:24" ht="15" customHeight="1">
      <c r="A12" s="577" t="s">
        <v>2812</v>
      </c>
      <c r="B12" s="146">
        <v>21</v>
      </c>
      <c r="C12" s="146">
        <v>22</v>
      </c>
      <c r="D12" s="146">
        <v>23</v>
      </c>
      <c r="E12" s="146">
        <v>24</v>
      </c>
      <c r="F12" s="146">
        <v>25</v>
      </c>
      <c r="G12" s="146">
        <v>26</v>
      </c>
      <c r="H12" s="146">
        <v>27</v>
      </c>
      <c r="I12" s="146">
        <v>28</v>
      </c>
      <c r="J12" s="146">
        <v>29</v>
      </c>
      <c r="K12" s="146">
        <v>30</v>
      </c>
      <c r="L12" s="145" t="s">
        <v>2813</v>
      </c>
      <c r="M12" s="577" t="s">
        <v>2812</v>
      </c>
      <c r="N12" s="146">
        <v>21</v>
      </c>
      <c r="O12" s="146">
        <v>22</v>
      </c>
      <c r="P12" s="146">
        <v>23</v>
      </c>
      <c r="Q12" s="146">
        <v>24</v>
      </c>
      <c r="R12" s="146">
        <v>25</v>
      </c>
      <c r="S12" s="146">
        <v>26</v>
      </c>
      <c r="T12" s="146">
        <v>27</v>
      </c>
      <c r="U12" s="146">
        <v>28</v>
      </c>
      <c r="V12" s="146">
        <v>29</v>
      </c>
      <c r="W12" s="146">
        <v>30</v>
      </c>
      <c r="X12" s="585"/>
    </row>
    <row r="13" spans="1:24" ht="15" customHeight="1">
      <c r="A13" s="578"/>
      <c r="B13" s="583"/>
      <c r="C13" s="583" t="s">
        <v>9122</v>
      </c>
      <c r="D13" s="583"/>
      <c r="E13" s="583"/>
      <c r="F13" s="583"/>
      <c r="G13" s="583"/>
      <c r="H13" s="583"/>
      <c r="I13" s="583"/>
      <c r="J13" s="583"/>
      <c r="K13" s="583"/>
      <c r="L13" s="144" t="s">
        <v>2834</v>
      </c>
      <c r="M13" s="578"/>
      <c r="N13" s="583"/>
      <c r="O13" s="583" t="str">
        <f>C13:C14</f>
        <v>The Blinding (22nd Day of Month)</v>
      </c>
      <c r="P13" s="583"/>
      <c r="Q13" s="583"/>
      <c r="R13" s="583"/>
      <c r="S13" s="583"/>
      <c r="T13" s="583"/>
      <c r="U13" s="583"/>
      <c r="V13" s="583"/>
      <c r="W13" s="583"/>
      <c r="X13" s="586"/>
    </row>
    <row r="14" spans="1:24" ht="15" customHeight="1">
      <c r="A14" s="578"/>
      <c r="B14" s="583"/>
      <c r="C14" s="583"/>
      <c r="D14" s="583"/>
      <c r="E14" s="583"/>
      <c r="F14" s="583"/>
      <c r="G14" s="583"/>
      <c r="H14" s="583"/>
      <c r="I14" s="583"/>
      <c r="J14" s="583"/>
      <c r="K14" s="583"/>
      <c r="L14" s="143" t="str">
        <f>L4</f>
        <v>Feast of Love</v>
      </c>
      <c r="M14" s="578"/>
      <c r="N14" s="583"/>
      <c r="O14" s="583"/>
      <c r="P14" s="583"/>
      <c r="Q14" s="583"/>
      <c r="R14" s="583"/>
      <c r="S14" s="583"/>
      <c r="T14" s="583"/>
      <c r="U14" s="583"/>
      <c r="V14" s="583"/>
      <c r="W14" s="583"/>
      <c r="X14" s="586"/>
    </row>
    <row r="15" spans="1:24" ht="15" customHeight="1" thickBot="1">
      <c r="A15" s="588"/>
      <c r="B15" s="590"/>
      <c r="C15" s="590"/>
      <c r="D15" s="590"/>
      <c r="E15" s="590"/>
      <c r="F15" s="590"/>
      <c r="G15" s="590"/>
      <c r="H15" s="590"/>
      <c r="I15" s="590"/>
      <c r="J15" s="590"/>
      <c r="K15" s="590"/>
      <c r="L15" s="142"/>
      <c r="M15" s="588"/>
      <c r="N15" s="590"/>
      <c r="O15" s="590"/>
      <c r="P15" s="590"/>
      <c r="Q15" s="590"/>
      <c r="R15" s="590"/>
      <c r="S15" s="590"/>
      <c r="T15" s="590"/>
      <c r="U15" s="590"/>
      <c r="V15" s="590"/>
      <c r="W15" s="590"/>
      <c r="X15" s="589"/>
    </row>
    <row r="16" spans="1:24" ht="15" customHeight="1" thickTop="1">
      <c r="A16" s="141"/>
      <c r="B16" s="141"/>
      <c r="C16" s="141"/>
      <c r="D16" s="141"/>
      <c r="E16" s="141"/>
      <c r="F16" s="141"/>
      <c r="G16" s="141"/>
      <c r="H16" s="141"/>
      <c r="I16" s="141"/>
      <c r="J16" s="141"/>
      <c r="K16" s="141"/>
      <c r="L16" s="141"/>
      <c r="M16" s="141"/>
      <c r="N16" s="141"/>
      <c r="O16" s="141"/>
      <c r="P16" s="141"/>
      <c r="Q16" s="141"/>
      <c r="R16" s="141"/>
      <c r="S16" s="141"/>
      <c r="T16" s="141"/>
      <c r="U16" s="141"/>
      <c r="V16" s="141"/>
      <c r="W16" s="141"/>
      <c r="X16" s="141"/>
    </row>
    <row r="17" spans="1:24" ht="24.95" customHeight="1" thickBot="1">
      <c r="A17" s="574" t="s">
        <v>2833</v>
      </c>
      <c r="B17" s="575"/>
      <c r="C17" s="575"/>
      <c r="D17" s="575"/>
      <c r="E17" s="575"/>
      <c r="F17" s="575"/>
      <c r="G17" s="575"/>
      <c r="H17" s="575"/>
      <c r="I17" s="575"/>
      <c r="J17" s="575"/>
      <c r="K17" s="575"/>
      <c r="L17" s="576"/>
      <c r="M17" s="574" t="s">
        <v>2832</v>
      </c>
      <c r="N17" s="575"/>
      <c r="O17" s="575"/>
      <c r="P17" s="575"/>
      <c r="Q17" s="575"/>
      <c r="R17" s="575"/>
      <c r="S17" s="575"/>
      <c r="T17" s="575"/>
      <c r="U17" s="575"/>
      <c r="V17" s="575"/>
      <c r="W17" s="575"/>
      <c r="X17" s="576"/>
    </row>
    <row r="18" spans="1:24" ht="15" customHeight="1">
      <c r="A18" s="577" t="s">
        <v>2816</v>
      </c>
      <c r="B18" s="146">
        <v>1</v>
      </c>
      <c r="C18" s="146">
        <v>2</v>
      </c>
      <c r="D18" s="146">
        <v>3</v>
      </c>
      <c r="E18" s="146">
        <v>4</v>
      </c>
      <c r="F18" s="146">
        <v>5</v>
      </c>
      <c r="G18" s="146">
        <v>6</v>
      </c>
      <c r="H18" s="146">
        <v>7</v>
      </c>
      <c r="I18" s="146">
        <v>8</v>
      </c>
      <c r="J18" s="146">
        <v>9</v>
      </c>
      <c r="K18" s="146">
        <v>10</v>
      </c>
      <c r="L18" s="580" t="s">
        <v>6806</v>
      </c>
      <c r="M18" s="577" t="s">
        <v>2816</v>
      </c>
      <c r="N18" s="146">
        <v>1</v>
      </c>
      <c r="O18" s="146">
        <v>2</v>
      </c>
      <c r="P18" s="146">
        <v>3</v>
      </c>
      <c r="Q18" s="146">
        <v>4</v>
      </c>
      <c r="R18" s="146">
        <v>5</v>
      </c>
      <c r="S18" s="146">
        <v>6</v>
      </c>
      <c r="T18" s="146">
        <v>7</v>
      </c>
      <c r="U18" s="146">
        <v>8</v>
      </c>
      <c r="V18" s="146">
        <v>9</v>
      </c>
      <c r="W18" s="146">
        <v>10</v>
      </c>
      <c r="X18" s="580"/>
    </row>
    <row r="19" spans="1:24" ht="15" customHeight="1">
      <c r="A19" s="578"/>
      <c r="B19" s="583" t="str">
        <f>B5</f>
        <v>Seeing Justice (1st Day of Month)</v>
      </c>
      <c r="C19" s="583"/>
      <c r="D19" s="583"/>
      <c r="E19" s="583"/>
      <c r="F19" s="583"/>
      <c r="G19" s="583"/>
      <c r="H19" s="583"/>
      <c r="I19" s="583"/>
      <c r="J19" s="583"/>
      <c r="K19" s="583"/>
      <c r="L19" s="581"/>
      <c r="M19" s="578"/>
      <c r="N19" s="583" t="s">
        <v>9123</v>
      </c>
      <c r="O19" s="583" t="s">
        <v>9124</v>
      </c>
      <c r="P19" s="583" t="s">
        <v>6838</v>
      </c>
      <c r="Q19" s="583" t="str">
        <f>P19</f>
        <v>Waukeentide (Civic, Waukeen, Society)</v>
      </c>
      <c r="R19" s="583" t="s">
        <v>9125</v>
      </c>
      <c r="S19" s="583" t="str">
        <f>Q19</f>
        <v>Waukeentide (Civic, Waukeen, Society)</v>
      </c>
      <c r="T19" s="583" t="s">
        <v>9126</v>
      </c>
      <c r="U19" s="583" t="s">
        <v>9127</v>
      </c>
      <c r="V19" s="583" t="str">
        <f>S19</f>
        <v>Waukeentide (Civic, Waukeen, Society)</v>
      </c>
      <c r="W19" s="583" t="s">
        <v>9128</v>
      </c>
      <c r="X19" s="581"/>
    </row>
    <row r="20" spans="1:24">
      <c r="A20" s="578"/>
      <c r="B20" s="583"/>
      <c r="C20" s="583"/>
      <c r="D20" s="583"/>
      <c r="E20" s="583"/>
      <c r="F20" s="583"/>
      <c r="G20" s="583"/>
      <c r="H20" s="583"/>
      <c r="I20" s="583"/>
      <c r="J20" s="583"/>
      <c r="K20" s="583"/>
      <c r="L20" s="581"/>
      <c r="M20" s="578"/>
      <c r="N20" s="583"/>
      <c r="O20" s="583"/>
      <c r="P20" s="583"/>
      <c r="Q20" s="583"/>
      <c r="R20" s="583"/>
      <c r="S20" s="583"/>
      <c r="T20" s="583"/>
      <c r="U20" s="583"/>
      <c r="V20" s="583"/>
      <c r="W20" s="583"/>
      <c r="X20" s="581"/>
    </row>
    <row r="21" spans="1:24" ht="15" customHeight="1" thickBot="1">
      <c r="A21" s="579"/>
      <c r="B21" s="584"/>
      <c r="C21" s="584"/>
      <c r="D21" s="584"/>
      <c r="E21" s="584"/>
      <c r="F21" s="584"/>
      <c r="G21" s="584"/>
      <c r="H21" s="584"/>
      <c r="I21" s="584"/>
      <c r="J21" s="584"/>
      <c r="K21" s="584"/>
      <c r="L21" s="582"/>
      <c r="M21" s="579"/>
      <c r="N21" s="584"/>
      <c r="O21" s="584"/>
      <c r="P21" s="584"/>
      <c r="Q21" s="584"/>
      <c r="R21" s="584"/>
      <c r="S21" s="584"/>
      <c r="T21" s="584"/>
      <c r="U21" s="584"/>
      <c r="V21" s="584"/>
      <c r="W21" s="584"/>
      <c r="X21" s="582"/>
    </row>
    <row r="22" spans="1:24" ht="15" customHeight="1">
      <c r="A22" s="577" t="s">
        <v>2815</v>
      </c>
      <c r="B22" s="146">
        <v>11</v>
      </c>
      <c r="C22" s="146">
        <v>12</v>
      </c>
      <c r="D22" s="146">
        <v>13</v>
      </c>
      <c r="E22" s="146">
        <v>14</v>
      </c>
      <c r="F22" s="146">
        <v>15</v>
      </c>
      <c r="G22" s="146">
        <v>16</v>
      </c>
      <c r="H22" s="146">
        <v>17</v>
      </c>
      <c r="I22" s="146">
        <v>18</v>
      </c>
      <c r="J22" s="146">
        <v>19</v>
      </c>
      <c r="K22" s="146">
        <v>20</v>
      </c>
      <c r="L22" s="580"/>
      <c r="M22" s="577" t="s">
        <v>2815</v>
      </c>
      <c r="N22" s="146">
        <v>11</v>
      </c>
      <c r="O22" s="146">
        <v>12</v>
      </c>
      <c r="P22" s="146">
        <v>13</v>
      </c>
      <c r="Q22" s="146">
        <v>14</v>
      </c>
      <c r="R22" s="146">
        <v>15</v>
      </c>
      <c r="S22" s="146">
        <v>16</v>
      </c>
      <c r="T22" s="146">
        <v>17</v>
      </c>
      <c r="U22" s="146">
        <v>18</v>
      </c>
      <c r="V22" s="146">
        <v>19</v>
      </c>
      <c r="W22" s="146">
        <v>20</v>
      </c>
      <c r="X22" s="580"/>
    </row>
    <row r="23" spans="1:24" ht="15" customHeight="1">
      <c r="A23" s="578"/>
      <c r="B23" s="583"/>
      <c r="C23" s="583"/>
      <c r="D23" s="583" t="str">
        <f>P23</f>
        <v>The Maiming (13th Day of Month)</v>
      </c>
      <c r="E23" s="583"/>
      <c r="F23" s="583"/>
      <c r="G23" s="583"/>
      <c r="H23" s="583"/>
      <c r="I23" s="583"/>
      <c r="J23" s="583" t="s">
        <v>2831</v>
      </c>
      <c r="K23" s="583"/>
      <c r="L23" s="581"/>
      <c r="M23" s="578"/>
      <c r="N23" s="583"/>
      <c r="O23" s="583"/>
      <c r="P23" s="583" t="str">
        <f>P9</f>
        <v>The Maiming (13th Day of Month)</v>
      </c>
      <c r="Q23" s="583"/>
      <c r="R23" s="583"/>
      <c r="S23" s="583"/>
      <c r="T23" s="583"/>
      <c r="U23" s="583"/>
      <c r="V23" s="583"/>
      <c r="W23" s="583"/>
      <c r="X23" s="581"/>
    </row>
    <row r="24" spans="1:24" ht="15" customHeight="1">
      <c r="A24" s="578"/>
      <c r="B24" s="583"/>
      <c r="C24" s="583"/>
      <c r="D24" s="583"/>
      <c r="E24" s="583"/>
      <c r="F24" s="583"/>
      <c r="G24" s="583"/>
      <c r="H24" s="583"/>
      <c r="I24" s="583"/>
      <c r="J24" s="583" t="s">
        <v>10513</v>
      </c>
      <c r="K24" s="583"/>
      <c r="L24" s="581"/>
      <c r="M24" s="578"/>
      <c r="N24" s="583"/>
      <c r="O24" s="583"/>
      <c r="P24" s="583"/>
      <c r="Q24" s="583"/>
      <c r="R24" s="583"/>
      <c r="S24" s="583"/>
      <c r="T24" s="583"/>
      <c r="U24" s="583"/>
      <c r="V24" s="583"/>
      <c r="W24" s="583"/>
      <c r="X24" s="581"/>
    </row>
    <row r="25" spans="1:24" ht="15" customHeight="1" thickBot="1">
      <c r="A25" s="579"/>
      <c r="B25" s="584"/>
      <c r="C25" s="584"/>
      <c r="D25" s="584"/>
      <c r="E25" s="584"/>
      <c r="F25" s="584"/>
      <c r="G25" s="584"/>
      <c r="H25" s="584"/>
      <c r="I25" s="584"/>
      <c r="J25" s="584"/>
      <c r="K25" s="584"/>
      <c r="L25" s="582"/>
      <c r="M25" s="579"/>
      <c r="N25" s="584"/>
      <c r="O25" s="584"/>
      <c r="P25" s="584"/>
      <c r="Q25" s="584"/>
      <c r="R25" s="584"/>
      <c r="S25" s="584"/>
      <c r="T25" s="584"/>
      <c r="U25" s="584"/>
      <c r="V25" s="584"/>
      <c r="W25" s="584"/>
      <c r="X25" s="582"/>
    </row>
    <row r="26" spans="1:24" ht="15" customHeight="1">
      <c r="A26" s="577" t="s">
        <v>2812</v>
      </c>
      <c r="B26" s="146">
        <v>21</v>
      </c>
      <c r="C26" s="146">
        <v>22</v>
      </c>
      <c r="D26" s="146">
        <v>23</v>
      </c>
      <c r="E26" s="146">
        <v>24</v>
      </c>
      <c r="F26" s="146">
        <v>25</v>
      </c>
      <c r="G26" s="146">
        <v>26</v>
      </c>
      <c r="H26" s="146">
        <v>27</v>
      </c>
      <c r="I26" s="146">
        <v>28</v>
      </c>
      <c r="J26" s="146">
        <v>29</v>
      </c>
      <c r="K26" s="146">
        <v>30</v>
      </c>
      <c r="L26" s="580"/>
      <c r="M26" s="577" t="s">
        <v>2812</v>
      </c>
      <c r="N26" s="146">
        <v>21</v>
      </c>
      <c r="O26" s="146">
        <v>22</v>
      </c>
      <c r="P26" s="146">
        <v>23</v>
      </c>
      <c r="Q26" s="146">
        <v>24</v>
      </c>
      <c r="R26" s="146">
        <v>25</v>
      </c>
      <c r="S26" s="146">
        <v>26</v>
      </c>
      <c r="T26" s="146">
        <v>27</v>
      </c>
      <c r="U26" s="146">
        <v>28</v>
      </c>
      <c r="V26" s="146">
        <v>29</v>
      </c>
      <c r="W26" s="146">
        <v>30</v>
      </c>
      <c r="X26" s="145" t="s">
        <v>2813</v>
      </c>
    </row>
    <row r="27" spans="1:24" ht="15" customHeight="1">
      <c r="A27" s="578"/>
      <c r="B27" s="592" t="s">
        <v>6819</v>
      </c>
      <c r="C27" s="592" t="str">
        <f>B27&amp;C13</f>
        <v>Fleetswake (Civic)The Blinding (22nd Day of Month)</v>
      </c>
      <c r="D27" s="592" t="str">
        <f t="shared" ref="D27:I27" si="0">C27</f>
        <v>Fleetswake (Civic)The Blinding (22nd Day of Month)</v>
      </c>
      <c r="E27" s="592" t="str">
        <f t="shared" si="0"/>
        <v>Fleetswake (Civic)The Blinding (22nd Day of Month)</v>
      </c>
      <c r="F27" s="592" t="str">
        <f t="shared" si="0"/>
        <v>Fleetswake (Civic)The Blinding (22nd Day of Month)</v>
      </c>
      <c r="G27" s="592" t="str">
        <f t="shared" si="0"/>
        <v>Fleetswake (Civic)The Blinding (22nd Day of Month)</v>
      </c>
      <c r="H27" s="592" t="str">
        <f t="shared" si="0"/>
        <v>Fleetswake (Civic)The Blinding (22nd Day of Month)</v>
      </c>
      <c r="I27" s="592" t="str">
        <f t="shared" si="0"/>
        <v>Fleetswake (Civic)The Blinding (22nd Day of Month)</v>
      </c>
      <c r="J27" s="592" t="s">
        <v>9129</v>
      </c>
      <c r="K27" s="592" t="s">
        <v>9130</v>
      </c>
      <c r="L27" s="581"/>
      <c r="M27" s="578"/>
      <c r="N27" s="583"/>
      <c r="O27" s="583" t="str">
        <f>O13</f>
        <v>The Blinding (22nd Day of Month)</v>
      </c>
      <c r="P27" s="583" t="s">
        <v>6859</v>
      </c>
      <c r="Q27" s="583" t="str">
        <f>P27</f>
        <v>The Vernal Trousseau Festival (Society)</v>
      </c>
      <c r="R27" s="583" t="str">
        <f>Q27</f>
        <v>The Vernal Trousseau Festival (Society)</v>
      </c>
      <c r="S27" s="583" t="str">
        <f>R27</f>
        <v>The Vernal Trousseau Festival (Society)</v>
      </c>
      <c r="T27" s="583" t="str">
        <f>S27</f>
        <v>The Vernal Trousseau Festival (Society)</v>
      </c>
      <c r="U27" s="583"/>
      <c r="V27" s="583"/>
      <c r="W27" s="583"/>
      <c r="X27" s="144" t="s">
        <v>2830</v>
      </c>
    </row>
    <row r="28" spans="1:24" ht="15" customHeight="1">
      <c r="A28" s="578"/>
      <c r="B28" s="592"/>
      <c r="C28" s="592"/>
      <c r="D28" s="592"/>
      <c r="E28" s="592"/>
      <c r="F28" s="592"/>
      <c r="G28" s="592"/>
      <c r="H28" s="592"/>
      <c r="I28" s="592"/>
      <c r="J28" s="592"/>
      <c r="K28" s="592"/>
      <c r="L28" s="581"/>
      <c r="M28" s="578"/>
      <c r="N28" s="583"/>
      <c r="O28" s="583"/>
      <c r="P28" s="583"/>
      <c r="Q28" s="583"/>
      <c r="R28" s="583"/>
      <c r="S28" s="583"/>
      <c r="T28" s="583"/>
      <c r="U28" s="583"/>
      <c r="V28" s="583"/>
      <c r="W28" s="583"/>
      <c r="X28" s="143"/>
    </row>
    <row r="29" spans="1:24" ht="15" customHeight="1" thickBot="1">
      <c r="A29" s="588"/>
      <c r="B29" s="593"/>
      <c r="C29" s="593"/>
      <c r="D29" s="593"/>
      <c r="E29" s="593"/>
      <c r="F29" s="593"/>
      <c r="G29" s="593"/>
      <c r="H29" s="593"/>
      <c r="I29" s="593"/>
      <c r="J29" s="593"/>
      <c r="K29" s="593"/>
      <c r="L29" s="591"/>
      <c r="M29" s="588"/>
      <c r="N29" s="590"/>
      <c r="O29" s="590"/>
      <c r="P29" s="590"/>
      <c r="Q29" s="590"/>
      <c r="R29" s="590"/>
      <c r="S29" s="590"/>
      <c r="T29" s="590"/>
      <c r="U29" s="590"/>
      <c r="V29" s="590"/>
      <c r="W29" s="590"/>
      <c r="X29" s="142"/>
    </row>
    <row r="30" spans="1:24" ht="15" customHeight="1" thickTop="1">
      <c r="A30" s="141"/>
      <c r="B30" s="141"/>
      <c r="C30" s="141"/>
      <c r="D30" s="141"/>
      <c r="E30" s="141"/>
      <c r="F30" s="141"/>
      <c r="G30" s="141"/>
      <c r="H30" s="141"/>
      <c r="I30" s="141"/>
      <c r="J30" s="141"/>
      <c r="K30" s="141"/>
      <c r="L30" s="141"/>
      <c r="M30" s="141"/>
      <c r="N30" s="141"/>
      <c r="O30" s="141"/>
      <c r="P30" s="141"/>
      <c r="Q30" s="141"/>
      <c r="R30" s="141"/>
      <c r="S30" s="141"/>
      <c r="T30" s="141"/>
      <c r="U30" s="141"/>
      <c r="V30" s="141"/>
      <c r="W30" s="141"/>
      <c r="X30" s="141"/>
    </row>
    <row r="31" spans="1:24" ht="24.95" customHeight="1" thickBot="1">
      <c r="A31" s="574" t="s">
        <v>2829</v>
      </c>
      <c r="B31" s="575"/>
      <c r="C31" s="575"/>
      <c r="D31" s="575"/>
      <c r="E31" s="575"/>
      <c r="F31" s="575"/>
      <c r="G31" s="575"/>
      <c r="H31" s="575"/>
      <c r="I31" s="575"/>
      <c r="J31" s="575"/>
      <c r="K31" s="575"/>
      <c r="L31" s="576"/>
      <c r="M31" s="574" t="s">
        <v>2828</v>
      </c>
      <c r="N31" s="575"/>
      <c r="O31" s="575"/>
      <c r="P31" s="575"/>
      <c r="Q31" s="575"/>
      <c r="R31" s="575"/>
      <c r="S31" s="575"/>
      <c r="T31" s="575"/>
      <c r="U31" s="575"/>
      <c r="V31" s="575"/>
      <c r="W31" s="575"/>
      <c r="X31" s="576"/>
    </row>
    <row r="32" spans="1:24" ht="15" customHeight="1">
      <c r="A32" s="577" t="s">
        <v>2816</v>
      </c>
      <c r="B32" s="146">
        <v>1</v>
      </c>
      <c r="C32" s="146">
        <v>2</v>
      </c>
      <c r="D32" s="146">
        <v>3</v>
      </c>
      <c r="E32" s="146">
        <v>4</v>
      </c>
      <c r="F32" s="146">
        <v>5</v>
      </c>
      <c r="G32" s="146">
        <v>6</v>
      </c>
      <c r="H32" s="146">
        <v>7</v>
      </c>
      <c r="I32" s="146">
        <v>8</v>
      </c>
      <c r="J32" s="146">
        <v>9</v>
      </c>
      <c r="K32" s="146">
        <v>10</v>
      </c>
      <c r="L32" s="580"/>
      <c r="M32" s="577" t="s">
        <v>2816</v>
      </c>
      <c r="N32" s="146">
        <v>1</v>
      </c>
      <c r="O32" s="146">
        <v>2</v>
      </c>
      <c r="P32" s="146">
        <v>3</v>
      </c>
      <c r="Q32" s="146">
        <v>4</v>
      </c>
      <c r="R32" s="146">
        <v>5</v>
      </c>
      <c r="S32" s="146">
        <v>6</v>
      </c>
      <c r="T32" s="146">
        <v>7</v>
      </c>
      <c r="U32" s="146">
        <v>8</v>
      </c>
      <c r="V32" s="146">
        <v>9</v>
      </c>
      <c r="W32" s="146">
        <v>10</v>
      </c>
      <c r="X32" s="580"/>
    </row>
    <row r="33" spans="1:24" ht="15" customHeight="1">
      <c r="A33" s="578"/>
      <c r="B33" s="583" t="str">
        <f>B19</f>
        <v>Seeing Justice (1st Day of Month)</v>
      </c>
      <c r="C33" s="583"/>
      <c r="D33" s="583"/>
      <c r="E33" s="583" t="s">
        <v>6898</v>
      </c>
      <c r="F33" s="583"/>
      <c r="G33" s="583"/>
      <c r="H33" s="583"/>
      <c r="I33" s="583"/>
      <c r="J33" s="583" t="s">
        <v>6907</v>
      </c>
      <c r="K33" s="583"/>
      <c r="L33" s="581"/>
      <c r="M33" s="578"/>
      <c r="N33" s="583" t="s">
        <v>9131</v>
      </c>
      <c r="O33" s="583"/>
      <c r="P33" s="583"/>
      <c r="Q33" s="583"/>
      <c r="R33" s="583"/>
      <c r="S33" s="583" t="s">
        <v>6912</v>
      </c>
      <c r="T33" s="583"/>
      <c r="U33" s="583"/>
      <c r="V33" s="583"/>
      <c r="W33" s="583"/>
      <c r="X33" s="581"/>
    </row>
    <row r="34" spans="1:24" ht="15" customHeight="1">
      <c r="A34" s="578"/>
      <c r="B34" s="583"/>
      <c r="C34" s="583"/>
      <c r="D34" s="583"/>
      <c r="E34" s="583"/>
      <c r="F34" s="583"/>
      <c r="G34" s="583"/>
      <c r="H34" s="583"/>
      <c r="I34" s="583"/>
      <c r="J34" s="583"/>
      <c r="K34" s="583"/>
      <c r="L34" s="581"/>
      <c r="M34" s="578"/>
      <c r="N34" s="583"/>
      <c r="O34" s="583"/>
      <c r="P34" s="583"/>
      <c r="Q34" s="583"/>
      <c r="R34" s="583"/>
      <c r="S34" s="583"/>
      <c r="T34" s="583"/>
      <c r="U34" s="583"/>
      <c r="V34" s="583"/>
      <c r="W34" s="583"/>
      <c r="X34" s="581"/>
    </row>
    <row r="35" spans="1:24" ht="15" customHeight="1" thickBot="1">
      <c r="A35" s="579"/>
      <c r="B35" s="584"/>
      <c r="C35" s="584"/>
      <c r="D35" s="584"/>
      <c r="E35" s="584"/>
      <c r="F35" s="584"/>
      <c r="G35" s="584"/>
      <c r="H35" s="584"/>
      <c r="I35" s="584"/>
      <c r="J35" s="584"/>
      <c r="K35" s="584"/>
      <c r="L35" s="582"/>
      <c r="M35" s="579"/>
      <c r="N35" s="584"/>
      <c r="O35" s="584"/>
      <c r="P35" s="584"/>
      <c r="Q35" s="584"/>
      <c r="R35" s="584"/>
      <c r="S35" s="584"/>
      <c r="T35" s="584"/>
      <c r="U35" s="584"/>
      <c r="V35" s="584"/>
      <c r="W35" s="584"/>
      <c r="X35" s="582"/>
    </row>
    <row r="36" spans="1:24" ht="15" customHeight="1">
      <c r="A36" s="577" t="s">
        <v>2815</v>
      </c>
      <c r="B36" s="146">
        <v>11</v>
      </c>
      <c r="C36" s="146">
        <v>12</v>
      </c>
      <c r="D36" s="146">
        <v>13</v>
      </c>
      <c r="E36" s="146">
        <v>14</v>
      </c>
      <c r="F36" s="146">
        <v>15</v>
      </c>
      <c r="G36" s="146">
        <v>16</v>
      </c>
      <c r="H36" s="146">
        <v>17</v>
      </c>
      <c r="I36" s="146">
        <v>18</v>
      </c>
      <c r="J36" s="146">
        <v>19</v>
      </c>
      <c r="K36" s="146">
        <v>20</v>
      </c>
      <c r="L36" s="580"/>
      <c r="M36" s="577" t="s">
        <v>2815</v>
      </c>
      <c r="N36" s="146">
        <v>11</v>
      </c>
      <c r="O36" s="146">
        <v>12</v>
      </c>
      <c r="P36" s="146">
        <v>13</v>
      </c>
      <c r="Q36" s="146">
        <v>14</v>
      </c>
      <c r="R36" s="146">
        <v>15</v>
      </c>
      <c r="S36" s="146">
        <v>16</v>
      </c>
      <c r="T36" s="146">
        <v>17</v>
      </c>
      <c r="U36" s="146">
        <v>18</v>
      </c>
      <c r="V36" s="146">
        <v>19</v>
      </c>
      <c r="W36" s="146">
        <v>20</v>
      </c>
      <c r="X36" s="580"/>
    </row>
    <row r="37" spans="1:24" ht="15" customHeight="1">
      <c r="A37" s="578"/>
      <c r="B37" s="583"/>
      <c r="C37" s="583" t="s">
        <v>9132</v>
      </c>
      <c r="D37" s="583" t="str">
        <f>P37</f>
        <v>The Maiming (13th Day of Month)</v>
      </c>
      <c r="E37" s="583"/>
      <c r="F37" s="583"/>
      <c r="G37" s="583"/>
      <c r="H37" s="583"/>
      <c r="I37" s="583"/>
      <c r="J37" s="583"/>
      <c r="K37" s="583"/>
      <c r="L37" s="581"/>
      <c r="M37" s="578"/>
      <c r="N37" s="583"/>
      <c r="O37" s="583"/>
      <c r="P37" s="583" t="str">
        <f>P23</f>
        <v>The Maiming (13th Day of Month)</v>
      </c>
      <c r="Q37" s="583"/>
      <c r="R37" s="583"/>
      <c r="S37" s="583"/>
      <c r="T37" s="583"/>
      <c r="U37" s="583"/>
      <c r="V37" s="583"/>
      <c r="W37" s="583" t="s">
        <v>2827</v>
      </c>
      <c r="X37" s="581"/>
    </row>
    <row r="38" spans="1:24" ht="15" customHeight="1">
      <c r="A38" s="578"/>
      <c r="B38" s="583"/>
      <c r="C38" s="583"/>
      <c r="D38" s="583"/>
      <c r="E38" s="583"/>
      <c r="F38" s="583"/>
      <c r="G38" s="583"/>
      <c r="H38" s="583"/>
      <c r="I38" s="583"/>
      <c r="J38" s="583"/>
      <c r="K38" s="583"/>
      <c r="L38" s="581"/>
      <c r="M38" s="578"/>
      <c r="N38" s="583"/>
      <c r="O38" s="583"/>
      <c r="P38" s="583"/>
      <c r="Q38" s="583"/>
      <c r="R38" s="583"/>
      <c r="S38" s="583"/>
      <c r="T38" s="583"/>
      <c r="U38" s="583"/>
      <c r="V38" s="583"/>
      <c r="W38" s="583" t="s">
        <v>10514</v>
      </c>
      <c r="X38" s="581"/>
    </row>
    <row r="39" spans="1:24" ht="15" customHeight="1" thickBot="1">
      <c r="A39" s="579"/>
      <c r="B39" s="584"/>
      <c r="C39" s="584"/>
      <c r="D39" s="584"/>
      <c r="E39" s="584"/>
      <c r="F39" s="584"/>
      <c r="G39" s="584"/>
      <c r="H39" s="584"/>
      <c r="I39" s="584"/>
      <c r="J39" s="584"/>
      <c r="K39" s="584"/>
      <c r="L39" s="582"/>
      <c r="M39" s="579"/>
      <c r="N39" s="584"/>
      <c r="O39" s="584"/>
      <c r="P39" s="584"/>
      <c r="Q39" s="584"/>
      <c r="R39" s="584"/>
      <c r="S39" s="584"/>
      <c r="T39" s="584"/>
      <c r="U39" s="584"/>
      <c r="V39" s="584"/>
      <c r="W39" s="584"/>
      <c r="X39" s="582"/>
    </row>
    <row r="40" spans="1:24" ht="15" customHeight="1">
      <c r="A40" s="577" t="s">
        <v>2812</v>
      </c>
      <c r="B40" s="146">
        <v>21</v>
      </c>
      <c r="C40" s="146">
        <v>22</v>
      </c>
      <c r="D40" s="146">
        <v>23</v>
      </c>
      <c r="E40" s="146">
        <v>24</v>
      </c>
      <c r="F40" s="146">
        <v>25</v>
      </c>
      <c r="G40" s="146">
        <v>26</v>
      </c>
      <c r="H40" s="146">
        <v>27</v>
      </c>
      <c r="I40" s="146">
        <v>28</v>
      </c>
      <c r="J40" s="146">
        <v>29</v>
      </c>
      <c r="K40" s="146">
        <v>30</v>
      </c>
      <c r="L40" s="580"/>
      <c r="M40" s="577" t="s">
        <v>2812</v>
      </c>
      <c r="N40" s="146">
        <v>21</v>
      </c>
      <c r="O40" s="146">
        <v>22</v>
      </c>
      <c r="P40" s="146">
        <v>23</v>
      </c>
      <c r="Q40" s="146">
        <v>24</v>
      </c>
      <c r="R40" s="146">
        <v>25</v>
      </c>
      <c r="S40" s="146">
        <v>26</v>
      </c>
      <c r="T40" s="146">
        <v>27</v>
      </c>
      <c r="U40" s="146">
        <v>28</v>
      </c>
      <c r="V40" s="146">
        <v>29</v>
      </c>
      <c r="W40" s="146">
        <v>30</v>
      </c>
      <c r="X40" s="580"/>
    </row>
    <row r="41" spans="1:24" ht="15" customHeight="1">
      <c r="A41" s="578"/>
      <c r="B41" s="583"/>
      <c r="C41" s="583" t="str">
        <f>O41</f>
        <v>The Blinding (22nd Day of Month)</v>
      </c>
      <c r="D41" s="583"/>
      <c r="E41" s="583"/>
      <c r="F41" s="583"/>
      <c r="G41" s="583"/>
      <c r="H41" s="583"/>
      <c r="I41" s="583"/>
      <c r="J41" s="583"/>
      <c r="K41" s="583"/>
      <c r="L41" s="581"/>
      <c r="M41" s="578"/>
      <c r="N41" s="583" t="s">
        <v>6922</v>
      </c>
      <c r="O41" s="583" t="str">
        <f>O27</f>
        <v>The Blinding (22nd Day of Month)</v>
      </c>
      <c r="P41" s="583"/>
      <c r="Q41" s="583"/>
      <c r="R41" s="583"/>
      <c r="S41" s="583"/>
      <c r="T41" s="583"/>
      <c r="U41" s="583"/>
      <c r="V41" s="583"/>
      <c r="W41" s="583" t="s">
        <v>6925</v>
      </c>
      <c r="X41" s="581"/>
    </row>
    <row r="42" spans="1:24" ht="15" customHeight="1">
      <c r="A42" s="578"/>
      <c r="B42" s="583"/>
      <c r="C42" s="583"/>
      <c r="D42" s="583"/>
      <c r="E42" s="583"/>
      <c r="F42" s="583"/>
      <c r="G42" s="583"/>
      <c r="H42" s="583"/>
      <c r="I42" s="583"/>
      <c r="J42" s="583"/>
      <c r="K42" s="583"/>
      <c r="L42" s="581"/>
      <c r="M42" s="578"/>
      <c r="N42" s="583"/>
      <c r="O42" s="583"/>
      <c r="P42" s="583"/>
      <c r="Q42" s="583"/>
      <c r="R42" s="583"/>
      <c r="S42" s="583"/>
      <c r="T42" s="583"/>
      <c r="U42" s="583"/>
      <c r="V42" s="583"/>
      <c r="W42" s="583"/>
      <c r="X42" s="581"/>
    </row>
    <row r="43" spans="1:24" ht="15" customHeight="1" thickBot="1">
      <c r="A43" s="578"/>
      <c r="B43" s="590"/>
      <c r="C43" s="590"/>
      <c r="D43" s="590"/>
      <c r="E43" s="590"/>
      <c r="F43" s="590"/>
      <c r="G43" s="590"/>
      <c r="H43" s="590"/>
      <c r="I43" s="590"/>
      <c r="J43" s="590"/>
      <c r="K43" s="590"/>
      <c r="L43" s="581"/>
      <c r="M43" s="578"/>
      <c r="N43" s="590"/>
      <c r="O43" s="590"/>
      <c r="P43" s="590"/>
      <c r="Q43" s="590"/>
      <c r="R43" s="590"/>
      <c r="S43" s="590"/>
      <c r="T43" s="590"/>
      <c r="U43" s="590"/>
      <c r="V43" s="590"/>
      <c r="W43" s="590"/>
      <c r="X43" s="581"/>
    </row>
    <row r="44" spans="1:24" ht="15" customHeight="1" thickTop="1">
      <c r="A44" s="141"/>
      <c r="B44" s="141"/>
      <c r="C44" s="141"/>
      <c r="D44" s="141"/>
      <c r="E44" s="141"/>
      <c r="F44" s="141"/>
      <c r="G44" s="141"/>
      <c r="H44" s="141"/>
      <c r="I44" s="141"/>
      <c r="J44" s="141"/>
      <c r="K44" s="141"/>
      <c r="L44" s="141"/>
      <c r="M44" s="141"/>
      <c r="N44" s="141"/>
      <c r="O44" s="141"/>
      <c r="P44" s="141"/>
      <c r="Q44" s="141"/>
      <c r="R44" s="141"/>
      <c r="S44" s="141"/>
      <c r="T44" s="141"/>
      <c r="U44" s="141"/>
      <c r="V44" s="141"/>
      <c r="W44" s="141"/>
      <c r="X44" s="141"/>
    </row>
    <row r="45" spans="1:24" ht="24.95" customHeight="1" thickBot="1">
      <c r="A45" s="574" t="s">
        <v>2826</v>
      </c>
      <c r="B45" s="575"/>
      <c r="C45" s="575"/>
      <c r="D45" s="575"/>
      <c r="E45" s="575"/>
      <c r="F45" s="575"/>
      <c r="G45" s="575"/>
      <c r="H45" s="575"/>
      <c r="I45" s="575"/>
      <c r="J45" s="575"/>
      <c r="K45" s="575"/>
      <c r="L45" s="576"/>
      <c r="M45" s="574" t="s">
        <v>2825</v>
      </c>
      <c r="N45" s="575"/>
      <c r="O45" s="575"/>
      <c r="P45" s="575"/>
      <c r="Q45" s="575"/>
      <c r="R45" s="575"/>
      <c r="S45" s="575"/>
      <c r="T45" s="575"/>
      <c r="U45" s="575"/>
      <c r="V45" s="575"/>
      <c r="W45" s="575"/>
      <c r="X45" s="576"/>
    </row>
    <row r="46" spans="1:24" ht="15" customHeight="1">
      <c r="A46" s="577" t="s">
        <v>2816</v>
      </c>
      <c r="B46" s="146">
        <v>1</v>
      </c>
      <c r="C46" s="146">
        <v>2</v>
      </c>
      <c r="D46" s="146">
        <v>3</v>
      </c>
      <c r="E46" s="146">
        <v>4</v>
      </c>
      <c r="F46" s="146">
        <v>5</v>
      </c>
      <c r="G46" s="146">
        <v>6</v>
      </c>
      <c r="H46" s="146">
        <v>7</v>
      </c>
      <c r="I46" s="146">
        <v>8</v>
      </c>
      <c r="J46" s="146">
        <v>9</v>
      </c>
      <c r="K46" s="146">
        <v>10</v>
      </c>
      <c r="L46" s="580"/>
      <c r="M46" s="577" t="s">
        <v>2816</v>
      </c>
      <c r="N46" s="146">
        <v>1</v>
      </c>
      <c r="O46" s="146">
        <v>2</v>
      </c>
      <c r="P46" s="146">
        <v>3</v>
      </c>
      <c r="Q46" s="146">
        <v>4</v>
      </c>
      <c r="R46" s="146">
        <v>5</v>
      </c>
      <c r="S46" s="146">
        <v>6</v>
      </c>
      <c r="T46" s="146">
        <v>7</v>
      </c>
      <c r="U46" s="146">
        <v>8</v>
      </c>
      <c r="V46" s="146">
        <v>9</v>
      </c>
      <c r="W46" s="146">
        <v>10</v>
      </c>
      <c r="X46" s="580"/>
    </row>
    <row r="47" spans="1:24" ht="15" customHeight="1">
      <c r="A47" s="578"/>
      <c r="B47" s="583" t="s">
        <v>9133</v>
      </c>
      <c r="C47" s="583"/>
      <c r="D47" s="583" t="s">
        <v>6932</v>
      </c>
      <c r="E47" s="583" t="str">
        <f>D47</f>
        <v>Sornyn (Waukeen)</v>
      </c>
      <c r="F47" s="583" t="s">
        <v>9134</v>
      </c>
      <c r="G47" s="583"/>
      <c r="H47" s="583" t="s">
        <v>7130</v>
      </c>
      <c r="I47" s="583"/>
      <c r="J47" s="583"/>
      <c r="K47" s="583"/>
      <c r="L47" s="581"/>
      <c r="M47" s="578"/>
      <c r="N47" s="583" t="s">
        <v>9135</v>
      </c>
      <c r="O47" s="583"/>
      <c r="P47" s="583"/>
      <c r="Q47" s="583"/>
      <c r="R47" s="583"/>
      <c r="S47" s="583"/>
      <c r="T47" s="583"/>
      <c r="U47" s="583" t="s">
        <v>7010</v>
      </c>
      <c r="V47" s="583" t="s">
        <v>6998</v>
      </c>
      <c r="W47" s="583"/>
      <c r="X47" s="581"/>
    </row>
    <row r="48" spans="1:24" ht="15" customHeight="1">
      <c r="A48" s="578"/>
      <c r="B48" s="583"/>
      <c r="C48" s="583"/>
      <c r="D48" s="583"/>
      <c r="E48" s="583"/>
      <c r="F48" s="583"/>
      <c r="G48" s="583"/>
      <c r="H48" s="583"/>
      <c r="I48" s="583"/>
      <c r="J48" s="583"/>
      <c r="K48" s="583"/>
      <c r="L48" s="581"/>
      <c r="M48" s="578"/>
      <c r="N48" s="583"/>
      <c r="O48" s="583"/>
      <c r="P48" s="583"/>
      <c r="Q48" s="583"/>
      <c r="R48" s="583"/>
      <c r="S48" s="583"/>
      <c r="T48" s="583"/>
      <c r="U48" s="583"/>
      <c r="V48" s="583"/>
      <c r="W48" s="583"/>
      <c r="X48" s="581"/>
    </row>
    <row r="49" spans="1:24" ht="15" customHeight="1" thickBot="1">
      <c r="A49" s="579"/>
      <c r="B49" s="584"/>
      <c r="C49" s="584"/>
      <c r="D49" s="584"/>
      <c r="E49" s="584"/>
      <c r="F49" s="584"/>
      <c r="G49" s="584"/>
      <c r="H49" s="584"/>
      <c r="I49" s="584"/>
      <c r="J49" s="584"/>
      <c r="K49" s="584"/>
      <c r="L49" s="582"/>
      <c r="M49" s="579"/>
      <c r="N49" s="584"/>
      <c r="O49" s="584"/>
      <c r="P49" s="584"/>
      <c r="Q49" s="584"/>
      <c r="R49" s="584"/>
      <c r="S49" s="584"/>
      <c r="T49" s="584"/>
      <c r="U49" s="584"/>
      <c r="V49" s="584"/>
      <c r="W49" s="584"/>
      <c r="X49" s="582"/>
    </row>
    <row r="50" spans="1:24" ht="15" customHeight="1">
      <c r="A50" s="577" t="s">
        <v>2815</v>
      </c>
      <c r="B50" s="146">
        <v>11</v>
      </c>
      <c r="C50" s="146">
        <v>12</v>
      </c>
      <c r="D50" s="146">
        <v>13</v>
      </c>
      <c r="E50" s="146">
        <v>14</v>
      </c>
      <c r="F50" s="146">
        <v>15</v>
      </c>
      <c r="G50" s="146">
        <v>16</v>
      </c>
      <c r="H50" s="146">
        <v>17</v>
      </c>
      <c r="I50" s="146">
        <v>18</v>
      </c>
      <c r="J50" s="146">
        <v>19</v>
      </c>
      <c r="K50" s="146">
        <v>20</v>
      </c>
      <c r="L50" s="580"/>
      <c r="M50" s="577" t="s">
        <v>2815</v>
      </c>
      <c r="N50" s="146">
        <v>11</v>
      </c>
      <c r="O50" s="146">
        <v>12</v>
      </c>
      <c r="P50" s="146">
        <v>13</v>
      </c>
      <c r="Q50" s="146">
        <v>14</v>
      </c>
      <c r="R50" s="146">
        <v>15</v>
      </c>
      <c r="S50" s="146">
        <v>16</v>
      </c>
      <c r="T50" s="146">
        <v>17</v>
      </c>
      <c r="U50" s="146">
        <v>18</v>
      </c>
      <c r="V50" s="146">
        <v>19</v>
      </c>
      <c r="W50" s="146">
        <v>20</v>
      </c>
      <c r="X50" s="580"/>
    </row>
    <row r="51" spans="1:24" ht="15" customHeight="1">
      <c r="A51" s="578"/>
      <c r="B51" s="583" t="s">
        <v>6939</v>
      </c>
      <c r="C51" s="583" t="str">
        <f>B51</f>
        <v>Theater Season (Society)</v>
      </c>
      <c r="D51" s="583" t="str">
        <f>C51&amp;P51</f>
        <v>Theater Season (Society)The Maiming (13th Day of Month)</v>
      </c>
      <c r="E51" s="583" t="str">
        <f t="shared" ref="E51:K51" si="1">D51</f>
        <v>Theater Season (Society)The Maiming (13th Day of Month)</v>
      </c>
      <c r="F51" s="583" t="str">
        <f t="shared" si="1"/>
        <v>Theater Season (Society)The Maiming (13th Day of Month)</v>
      </c>
      <c r="G51" s="583" t="str">
        <f t="shared" si="1"/>
        <v>Theater Season (Society)The Maiming (13th Day of Month)</v>
      </c>
      <c r="H51" s="583" t="str">
        <f t="shared" si="1"/>
        <v>Theater Season (Society)The Maiming (13th Day of Month)</v>
      </c>
      <c r="I51" s="583" t="str">
        <f t="shared" si="1"/>
        <v>Theater Season (Society)The Maiming (13th Day of Month)</v>
      </c>
      <c r="J51" s="583" t="str">
        <f t="shared" si="1"/>
        <v>Theater Season (Society)The Maiming (13th Day of Month)</v>
      </c>
      <c r="K51" s="583" t="str">
        <f t="shared" si="1"/>
        <v>Theater Season (Society)The Maiming (13th Day of Month)</v>
      </c>
      <c r="L51" s="581"/>
      <c r="M51" s="578"/>
      <c r="N51" s="583"/>
      <c r="O51" s="583"/>
      <c r="P51" s="583" t="str">
        <f>P37</f>
        <v>The Maiming (13th Day of Month)</v>
      </c>
      <c r="Q51" s="583"/>
      <c r="R51" s="583"/>
      <c r="S51" s="583"/>
      <c r="T51" s="583" t="s">
        <v>9136</v>
      </c>
      <c r="U51" s="583"/>
      <c r="V51" s="583"/>
      <c r="W51" s="583"/>
      <c r="X51" s="581"/>
    </row>
    <row r="52" spans="1:24" ht="15" customHeight="1">
      <c r="A52" s="578"/>
      <c r="B52" s="583"/>
      <c r="C52" s="583"/>
      <c r="D52" s="583"/>
      <c r="E52" s="583"/>
      <c r="F52" s="583"/>
      <c r="G52" s="583"/>
      <c r="H52" s="583"/>
      <c r="I52" s="583"/>
      <c r="J52" s="583"/>
      <c r="K52" s="583"/>
      <c r="L52" s="581"/>
      <c r="M52" s="578"/>
      <c r="N52" s="583"/>
      <c r="O52" s="583"/>
      <c r="P52" s="583"/>
      <c r="Q52" s="583"/>
      <c r="R52" s="583"/>
      <c r="S52" s="583"/>
      <c r="T52" s="583"/>
      <c r="U52" s="583"/>
      <c r="V52" s="583"/>
      <c r="W52" s="583"/>
      <c r="X52" s="581"/>
    </row>
    <row r="53" spans="1:24" ht="15" customHeight="1" thickBot="1">
      <c r="A53" s="579"/>
      <c r="B53" s="584"/>
      <c r="C53" s="584"/>
      <c r="D53" s="584"/>
      <c r="E53" s="584"/>
      <c r="F53" s="584"/>
      <c r="G53" s="584"/>
      <c r="H53" s="584"/>
      <c r="I53" s="584"/>
      <c r="J53" s="584"/>
      <c r="K53" s="584"/>
      <c r="L53" s="582"/>
      <c r="M53" s="579"/>
      <c r="N53" s="584"/>
      <c r="O53" s="584"/>
      <c r="P53" s="584"/>
      <c r="Q53" s="584"/>
      <c r="R53" s="584"/>
      <c r="S53" s="584"/>
      <c r="T53" s="584"/>
      <c r="U53" s="584"/>
      <c r="V53" s="584"/>
      <c r="W53" s="584"/>
      <c r="X53" s="582"/>
    </row>
    <row r="54" spans="1:24" ht="15" customHeight="1">
      <c r="A54" s="577" t="s">
        <v>2812</v>
      </c>
      <c r="B54" s="146">
        <v>21</v>
      </c>
      <c r="C54" s="146">
        <v>22</v>
      </c>
      <c r="D54" s="146">
        <v>23</v>
      </c>
      <c r="E54" s="146">
        <v>24</v>
      </c>
      <c r="F54" s="146">
        <v>25</v>
      </c>
      <c r="G54" s="146">
        <v>26</v>
      </c>
      <c r="H54" s="146">
        <v>27</v>
      </c>
      <c r="I54" s="146">
        <v>28</v>
      </c>
      <c r="J54" s="146">
        <v>29</v>
      </c>
      <c r="K54" s="146">
        <v>30</v>
      </c>
      <c r="L54" s="145" t="s">
        <v>2813</v>
      </c>
      <c r="M54" s="577" t="s">
        <v>2812</v>
      </c>
      <c r="N54" s="146">
        <v>21</v>
      </c>
      <c r="O54" s="146">
        <v>22</v>
      </c>
      <c r="P54" s="146">
        <v>23</v>
      </c>
      <c r="Q54" s="146">
        <v>24</v>
      </c>
      <c r="R54" s="146">
        <v>25</v>
      </c>
      <c r="S54" s="146">
        <v>26</v>
      </c>
      <c r="T54" s="146">
        <v>27</v>
      </c>
      <c r="U54" s="146">
        <v>28</v>
      </c>
      <c r="V54" s="146">
        <v>29</v>
      </c>
      <c r="W54" s="146">
        <v>30</v>
      </c>
      <c r="X54" s="580"/>
    </row>
    <row r="55" spans="1:24" ht="15" customHeight="1">
      <c r="A55" s="578"/>
      <c r="B55" s="583"/>
      <c r="C55" s="583" t="str">
        <f>O55</f>
        <v>The Blinding (22nd Day of Month)</v>
      </c>
      <c r="D55" s="583"/>
      <c r="E55" s="583"/>
      <c r="F55" s="583"/>
      <c r="G55" s="583"/>
      <c r="H55" s="583"/>
      <c r="I55" s="583"/>
      <c r="J55" s="583"/>
      <c r="K55" s="583"/>
      <c r="L55" s="144" t="s">
        <v>2824</v>
      </c>
      <c r="M55" s="578"/>
      <c r="N55" s="594"/>
      <c r="O55" s="583" t="str">
        <f>O41</f>
        <v>The Blinding (22nd Day of Month)</v>
      </c>
      <c r="P55" s="583"/>
      <c r="Q55" s="583" t="s">
        <v>7022</v>
      </c>
      <c r="R55" s="583" t="str">
        <f>Q55</f>
        <v>The Gathering of Harps (Society)</v>
      </c>
      <c r="S55" s="583" t="str">
        <f>R55</f>
        <v>The Gathering of Harps (Society)</v>
      </c>
      <c r="T55" s="583" t="str">
        <f>S55</f>
        <v>The Gathering of Harps (Society)</v>
      </c>
      <c r="U55" s="583" t="str">
        <f>T55</f>
        <v>The Gathering of Harps (Society)</v>
      </c>
      <c r="V55" s="594"/>
      <c r="W55" s="594"/>
      <c r="X55" s="581"/>
    </row>
    <row r="56" spans="1:24" ht="15" customHeight="1">
      <c r="A56" s="578"/>
      <c r="B56" s="583"/>
      <c r="C56" s="583"/>
      <c r="D56" s="583"/>
      <c r="E56" s="583"/>
      <c r="F56" s="583"/>
      <c r="G56" s="583"/>
      <c r="H56" s="583"/>
      <c r="I56" s="583"/>
      <c r="J56" s="583"/>
      <c r="K56" s="583"/>
      <c r="L56" s="143"/>
      <c r="M56" s="578"/>
      <c r="N56" s="594"/>
      <c r="O56" s="583"/>
      <c r="P56" s="583"/>
      <c r="Q56" s="583"/>
      <c r="R56" s="583"/>
      <c r="S56" s="583"/>
      <c r="T56" s="583"/>
      <c r="U56" s="583"/>
      <c r="V56" s="594"/>
      <c r="W56" s="594"/>
      <c r="X56" s="581"/>
    </row>
    <row r="57" spans="1:24" ht="15" customHeight="1" thickBot="1">
      <c r="A57" s="588"/>
      <c r="B57" s="590"/>
      <c r="C57" s="590"/>
      <c r="D57" s="590"/>
      <c r="E57" s="590"/>
      <c r="F57" s="590"/>
      <c r="G57" s="590"/>
      <c r="H57" s="590"/>
      <c r="I57" s="590"/>
      <c r="J57" s="590"/>
      <c r="K57" s="590"/>
      <c r="L57" s="142"/>
      <c r="M57" s="588"/>
      <c r="N57" s="595"/>
      <c r="O57" s="590"/>
      <c r="P57" s="590"/>
      <c r="Q57" s="590"/>
      <c r="R57" s="590"/>
      <c r="S57" s="590"/>
      <c r="T57" s="590"/>
      <c r="U57" s="590"/>
      <c r="V57" s="595"/>
      <c r="W57" s="595"/>
      <c r="X57" s="591"/>
    </row>
    <row r="58" spans="1:24" ht="15" customHeight="1" thickTop="1">
      <c r="A58" s="141"/>
      <c r="B58" s="141"/>
      <c r="C58" s="141"/>
      <c r="D58" s="141"/>
      <c r="E58" s="141"/>
      <c r="F58" s="141"/>
      <c r="G58" s="141"/>
      <c r="H58" s="141"/>
      <c r="I58" s="141"/>
      <c r="J58" s="141"/>
      <c r="K58" s="141"/>
      <c r="L58" s="141"/>
      <c r="M58" s="141"/>
      <c r="N58" s="141"/>
      <c r="O58" s="141"/>
      <c r="P58" s="141"/>
      <c r="Q58" s="141"/>
      <c r="R58" s="141"/>
      <c r="S58" s="141"/>
      <c r="T58" s="141"/>
      <c r="U58" s="141"/>
      <c r="V58" s="141"/>
      <c r="W58" s="141"/>
      <c r="X58" s="141"/>
    </row>
    <row r="59" spans="1:24" ht="24.95" customHeight="1" thickBot="1">
      <c r="A59" s="574" t="s">
        <v>2823</v>
      </c>
      <c r="B59" s="575"/>
      <c r="C59" s="575"/>
      <c r="D59" s="575"/>
      <c r="E59" s="575"/>
      <c r="F59" s="575"/>
      <c r="G59" s="575"/>
      <c r="H59" s="575"/>
      <c r="I59" s="575"/>
      <c r="J59" s="575"/>
      <c r="K59" s="575"/>
      <c r="L59" s="576"/>
      <c r="M59" s="574" t="s">
        <v>2822</v>
      </c>
      <c r="N59" s="575"/>
      <c r="O59" s="575"/>
      <c r="P59" s="575"/>
      <c r="Q59" s="575"/>
      <c r="R59" s="575"/>
      <c r="S59" s="575"/>
      <c r="T59" s="575"/>
      <c r="U59" s="575"/>
      <c r="V59" s="575"/>
      <c r="W59" s="575"/>
      <c r="X59" s="576"/>
    </row>
    <row r="60" spans="1:24" ht="15" customHeight="1">
      <c r="A60" s="577" t="s">
        <v>2816</v>
      </c>
      <c r="B60" s="146">
        <v>1</v>
      </c>
      <c r="C60" s="146">
        <v>2</v>
      </c>
      <c r="D60" s="146">
        <v>3</v>
      </c>
      <c r="E60" s="146">
        <v>4</v>
      </c>
      <c r="F60" s="146">
        <v>5</v>
      </c>
      <c r="G60" s="146">
        <v>6</v>
      </c>
      <c r="H60" s="146">
        <v>7</v>
      </c>
      <c r="I60" s="146">
        <v>8</v>
      </c>
      <c r="J60" s="146">
        <v>9</v>
      </c>
      <c r="K60" s="146">
        <v>10</v>
      </c>
      <c r="L60" s="580"/>
      <c r="M60" s="577" t="s">
        <v>2816</v>
      </c>
      <c r="N60" s="146">
        <v>1</v>
      </c>
      <c r="O60" s="146">
        <v>2</v>
      </c>
      <c r="P60" s="146">
        <v>3</v>
      </c>
      <c r="Q60" s="146">
        <v>4</v>
      </c>
      <c r="R60" s="146">
        <v>5</v>
      </c>
      <c r="S60" s="146">
        <v>6</v>
      </c>
      <c r="T60" s="146">
        <v>7</v>
      </c>
      <c r="U60" s="146">
        <v>8</v>
      </c>
      <c r="V60" s="146">
        <v>9</v>
      </c>
      <c r="W60" s="146">
        <v>10</v>
      </c>
      <c r="X60" s="580"/>
    </row>
    <row r="61" spans="1:24" ht="15" customHeight="1">
      <c r="A61" s="578"/>
      <c r="B61" s="583" t="str">
        <f>B33</f>
        <v>Seeing Justice (1st Day of Month)</v>
      </c>
      <c r="C61" s="583"/>
      <c r="D61" s="583"/>
      <c r="E61" s="583"/>
      <c r="F61" s="583"/>
      <c r="G61" s="583"/>
      <c r="H61" s="583" t="s">
        <v>7031</v>
      </c>
      <c r="I61" s="583"/>
      <c r="J61" s="583"/>
      <c r="K61" s="583" t="s">
        <v>7034</v>
      </c>
      <c r="L61" s="581"/>
      <c r="M61" s="578"/>
      <c r="N61" s="583" t="s">
        <v>9137</v>
      </c>
      <c r="O61" s="583"/>
      <c r="P61" s="583"/>
      <c r="Q61" s="583"/>
      <c r="R61" s="583"/>
      <c r="S61" s="583"/>
      <c r="T61" s="583"/>
      <c r="U61" s="583"/>
      <c r="V61" s="583"/>
      <c r="W61" s="583"/>
      <c r="X61" s="581"/>
    </row>
    <row r="62" spans="1:24" ht="15" customHeight="1">
      <c r="A62" s="578"/>
      <c r="B62" s="583"/>
      <c r="C62" s="583"/>
      <c r="D62" s="583"/>
      <c r="E62" s="583"/>
      <c r="F62" s="583"/>
      <c r="G62" s="583"/>
      <c r="H62" s="583"/>
      <c r="I62" s="583"/>
      <c r="J62" s="583"/>
      <c r="K62" s="583"/>
      <c r="L62" s="581"/>
      <c r="M62" s="578"/>
      <c r="N62" s="583"/>
      <c r="O62" s="583"/>
      <c r="P62" s="583"/>
      <c r="Q62" s="583"/>
      <c r="R62" s="583"/>
      <c r="S62" s="583"/>
      <c r="T62" s="583"/>
      <c r="U62" s="583"/>
      <c r="V62" s="583"/>
      <c r="W62" s="583"/>
      <c r="X62" s="581"/>
    </row>
    <row r="63" spans="1:24" ht="15" customHeight="1" thickBot="1">
      <c r="A63" s="579"/>
      <c r="B63" s="584"/>
      <c r="C63" s="584"/>
      <c r="D63" s="584"/>
      <c r="E63" s="584"/>
      <c r="F63" s="584"/>
      <c r="G63" s="584"/>
      <c r="H63" s="584"/>
      <c r="I63" s="584"/>
      <c r="J63" s="584"/>
      <c r="K63" s="584"/>
      <c r="L63" s="582"/>
      <c r="M63" s="579"/>
      <c r="N63" s="584"/>
      <c r="O63" s="584"/>
      <c r="P63" s="584"/>
      <c r="Q63" s="584"/>
      <c r="R63" s="584"/>
      <c r="S63" s="584"/>
      <c r="T63" s="584"/>
      <c r="U63" s="584"/>
      <c r="V63" s="584"/>
      <c r="W63" s="584"/>
      <c r="X63" s="582"/>
    </row>
    <row r="64" spans="1:24" ht="15" customHeight="1">
      <c r="A64" s="577" t="s">
        <v>2815</v>
      </c>
      <c r="B64" s="146">
        <v>11</v>
      </c>
      <c r="C64" s="146">
        <v>12</v>
      </c>
      <c r="D64" s="146">
        <v>13</v>
      </c>
      <c r="E64" s="146">
        <v>14</v>
      </c>
      <c r="F64" s="146">
        <v>15</v>
      </c>
      <c r="G64" s="146">
        <v>16</v>
      </c>
      <c r="H64" s="146">
        <v>17</v>
      </c>
      <c r="I64" s="146">
        <v>18</v>
      </c>
      <c r="J64" s="146">
        <v>19</v>
      </c>
      <c r="K64" s="146">
        <v>20</v>
      </c>
      <c r="L64" s="580"/>
      <c r="M64" s="577" t="s">
        <v>2815</v>
      </c>
      <c r="N64" s="146">
        <v>11</v>
      </c>
      <c r="O64" s="146">
        <v>12</v>
      </c>
      <c r="P64" s="146">
        <v>13</v>
      </c>
      <c r="Q64" s="146">
        <v>14</v>
      </c>
      <c r="R64" s="146">
        <v>15</v>
      </c>
      <c r="S64" s="146">
        <v>16</v>
      </c>
      <c r="T64" s="146">
        <v>17</v>
      </c>
      <c r="U64" s="146">
        <v>18</v>
      </c>
      <c r="V64" s="146">
        <v>19</v>
      </c>
      <c r="W64" s="146">
        <v>20</v>
      </c>
      <c r="X64" s="580"/>
    </row>
    <row r="65" spans="1:24" ht="15" customHeight="1">
      <c r="A65" s="578"/>
      <c r="B65" s="583" t="s">
        <v>7037</v>
      </c>
      <c r="C65" s="583"/>
      <c r="D65" s="583" t="str">
        <f>P65</f>
        <v>The Maiming (13th Day of Month)</v>
      </c>
      <c r="E65" s="583"/>
      <c r="F65" s="583"/>
      <c r="G65" s="583"/>
      <c r="H65" s="583"/>
      <c r="I65" s="583"/>
      <c r="J65" s="583"/>
      <c r="K65" s="583"/>
      <c r="L65" s="581"/>
      <c r="M65" s="578"/>
      <c r="N65" s="583" t="s">
        <v>9138</v>
      </c>
      <c r="O65" s="583"/>
      <c r="P65" s="583" t="str">
        <f>P51</f>
        <v>The Maiming (13th Day of Month)</v>
      </c>
      <c r="Q65" s="583"/>
      <c r="R65" s="583"/>
      <c r="S65" s="583"/>
      <c r="T65" s="583"/>
      <c r="U65" s="583"/>
      <c r="V65" s="583"/>
      <c r="W65" s="583"/>
      <c r="X65" s="581"/>
    </row>
    <row r="66" spans="1:24" ht="15" customHeight="1">
      <c r="A66" s="578"/>
      <c r="B66" s="583"/>
      <c r="C66" s="583"/>
      <c r="D66" s="583"/>
      <c r="E66" s="583"/>
      <c r="F66" s="583"/>
      <c r="G66" s="583"/>
      <c r="H66" s="583"/>
      <c r="I66" s="583"/>
      <c r="J66" s="583"/>
      <c r="K66" s="583"/>
      <c r="L66" s="581"/>
      <c r="M66" s="578"/>
      <c r="N66" s="583"/>
      <c r="O66" s="583"/>
      <c r="P66" s="583"/>
      <c r="Q66" s="583"/>
      <c r="R66" s="583"/>
      <c r="S66" s="583"/>
      <c r="T66" s="583"/>
      <c r="U66" s="583"/>
      <c r="V66" s="583"/>
      <c r="W66" s="583"/>
      <c r="X66" s="581"/>
    </row>
    <row r="67" spans="1:24" ht="15" customHeight="1" thickBot="1">
      <c r="A67" s="579"/>
      <c r="B67" s="584"/>
      <c r="C67" s="584"/>
      <c r="D67" s="584"/>
      <c r="E67" s="584"/>
      <c r="F67" s="584"/>
      <c r="G67" s="584"/>
      <c r="H67" s="584"/>
      <c r="I67" s="584"/>
      <c r="J67" s="584"/>
      <c r="K67" s="584"/>
      <c r="L67" s="582"/>
      <c r="M67" s="579"/>
      <c r="N67" s="584"/>
      <c r="O67" s="584"/>
      <c r="P67" s="584"/>
      <c r="Q67" s="584"/>
      <c r="R67" s="584"/>
      <c r="S67" s="584"/>
      <c r="T67" s="584"/>
      <c r="U67" s="584"/>
      <c r="V67" s="584"/>
      <c r="W67" s="584"/>
      <c r="X67" s="582"/>
    </row>
    <row r="68" spans="1:24" ht="15" customHeight="1">
      <c r="A68" s="577" t="s">
        <v>2812</v>
      </c>
      <c r="B68" s="146">
        <v>21</v>
      </c>
      <c r="C68" s="146">
        <v>22</v>
      </c>
      <c r="D68" s="146">
        <v>23</v>
      </c>
      <c r="E68" s="146">
        <v>24</v>
      </c>
      <c r="F68" s="146">
        <v>25</v>
      </c>
      <c r="G68" s="146">
        <v>26</v>
      </c>
      <c r="H68" s="146">
        <v>27</v>
      </c>
      <c r="I68" s="146">
        <v>28</v>
      </c>
      <c r="J68" s="146">
        <v>29</v>
      </c>
      <c r="K68" s="146">
        <v>30</v>
      </c>
      <c r="L68" s="145" t="s">
        <v>2813</v>
      </c>
      <c r="M68" s="577" t="s">
        <v>2812</v>
      </c>
      <c r="N68" s="146">
        <v>21</v>
      </c>
      <c r="O68" s="146">
        <v>22</v>
      </c>
      <c r="P68" s="146">
        <v>23</v>
      </c>
      <c r="Q68" s="146">
        <v>24</v>
      </c>
      <c r="R68" s="146">
        <v>25</v>
      </c>
      <c r="S68" s="146">
        <v>26</v>
      </c>
      <c r="T68" s="146">
        <v>27</v>
      </c>
      <c r="U68" s="146">
        <v>28</v>
      </c>
      <c r="V68" s="146">
        <v>29</v>
      </c>
      <c r="W68" s="146">
        <v>30</v>
      </c>
      <c r="X68" s="580"/>
    </row>
    <row r="69" spans="1:24" ht="15" customHeight="1">
      <c r="A69" s="578"/>
      <c r="B69" s="583" t="s">
        <v>2821</v>
      </c>
      <c r="C69" s="583" t="s">
        <v>2820</v>
      </c>
      <c r="D69" s="583"/>
      <c r="E69" s="583"/>
      <c r="F69" s="583"/>
      <c r="G69" s="583"/>
      <c r="H69" s="583"/>
      <c r="I69" s="583"/>
      <c r="J69" s="583"/>
      <c r="K69" s="583"/>
      <c r="L69" s="144" t="s">
        <v>2819</v>
      </c>
      <c r="M69" s="578"/>
      <c r="N69" s="594"/>
      <c r="O69" s="583" t="s">
        <v>9139</v>
      </c>
      <c r="P69" s="583" t="s">
        <v>7074</v>
      </c>
      <c r="Q69" s="583" t="str">
        <f>P69</f>
        <v>The Autumn Trousseau Festival (Society)</v>
      </c>
      <c r="R69" s="583" t="str">
        <f>Q69</f>
        <v>The Autumn Trousseau Festival (Society)</v>
      </c>
      <c r="S69" s="583" t="str">
        <f>R69</f>
        <v>The Autumn Trousseau Festival (Society)</v>
      </c>
      <c r="T69" s="583" t="str">
        <f>S69</f>
        <v>The Autumn Trousseau Festival (Society)</v>
      </c>
      <c r="U69" s="594"/>
      <c r="V69" s="594"/>
      <c r="W69" s="594"/>
      <c r="X69" s="581"/>
    </row>
    <row r="70" spans="1:24" ht="15" customHeight="1">
      <c r="A70" s="578"/>
      <c r="B70" s="583" t="s">
        <v>10515</v>
      </c>
      <c r="C70" s="583"/>
      <c r="D70" s="583"/>
      <c r="E70" s="583"/>
      <c r="F70" s="583"/>
      <c r="G70" s="583"/>
      <c r="H70" s="583"/>
      <c r="I70" s="583"/>
      <c r="J70" s="583"/>
      <c r="K70" s="583"/>
      <c r="L70" s="143"/>
      <c r="M70" s="578"/>
      <c r="N70" s="594"/>
      <c r="O70" s="583"/>
      <c r="P70" s="583"/>
      <c r="Q70" s="583"/>
      <c r="R70" s="583"/>
      <c r="S70" s="583"/>
      <c r="T70" s="583"/>
      <c r="U70" s="594"/>
      <c r="V70" s="594"/>
      <c r="W70" s="594"/>
      <c r="X70" s="581"/>
    </row>
    <row r="71" spans="1:24" ht="15" customHeight="1" thickBot="1">
      <c r="A71" s="588"/>
      <c r="B71" s="590"/>
      <c r="C71" s="590"/>
      <c r="D71" s="590"/>
      <c r="E71" s="590"/>
      <c r="F71" s="590"/>
      <c r="G71" s="590"/>
      <c r="H71" s="590"/>
      <c r="I71" s="590"/>
      <c r="J71" s="590"/>
      <c r="K71" s="590"/>
      <c r="L71" s="142"/>
      <c r="M71" s="588"/>
      <c r="N71" s="595"/>
      <c r="O71" s="590"/>
      <c r="P71" s="590"/>
      <c r="Q71" s="590"/>
      <c r="R71" s="590"/>
      <c r="S71" s="590"/>
      <c r="T71" s="590"/>
      <c r="U71" s="595"/>
      <c r="V71" s="595"/>
      <c r="W71" s="595"/>
      <c r="X71" s="591"/>
    </row>
    <row r="72" spans="1:24" ht="15" customHeight="1" thickTop="1">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row>
    <row r="73" spans="1:24" ht="24.95" customHeight="1" thickBot="1">
      <c r="A73" s="574" t="s">
        <v>2818</v>
      </c>
      <c r="B73" s="575"/>
      <c r="C73" s="575"/>
      <c r="D73" s="575"/>
      <c r="E73" s="575"/>
      <c r="F73" s="575"/>
      <c r="G73" s="575"/>
      <c r="H73" s="575"/>
      <c r="I73" s="575"/>
      <c r="J73" s="575"/>
      <c r="K73" s="575"/>
      <c r="L73" s="576"/>
      <c r="M73" s="574" t="s">
        <v>2817</v>
      </c>
      <c r="N73" s="575"/>
      <c r="O73" s="575"/>
      <c r="P73" s="575"/>
      <c r="Q73" s="575"/>
      <c r="R73" s="575"/>
      <c r="S73" s="575"/>
      <c r="T73" s="575"/>
      <c r="U73" s="575"/>
      <c r="V73" s="575"/>
      <c r="W73" s="575"/>
      <c r="X73" s="576"/>
    </row>
    <row r="74" spans="1:24">
      <c r="A74" s="577" t="s">
        <v>2816</v>
      </c>
      <c r="B74" s="146">
        <v>1</v>
      </c>
      <c r="C74" s="146">
        <v>2</v>
      </c>
      <c r="D74" s="146">
        <v>3</v>
      </c>
      <c r="E74" s="146">
        <v>4</v>
      </c>
      <c r="F74" s="146">
        <v>5</v>
      </c>
      <c r="G74" s="146">
        <v>6</v>
      </c>
      <c r="H74" s="146">
        <v>7</v>
      </c>
      <c r="I74" s="146">
        <v>8</v>
      </c>
      <c r="J74" s="146">
        <v>9</v>
      </c>
      <c r="K74" s="146">
        <v>10</v>
      </c>
      <c r="L74" s="580"/>
      <c r="M74" s="577" t="s">
        <v>2816</v>
      </c>
      <c r="N74" s="146">
        <v>1</v>
      </c>
      <c r="O74" s="146">
        <v>2</v>
      </c>
      <c r="P74" s="146">
        <v>3</v>
      </c>
      <c r="Q74" s="146">
        <v>4</v>
      </c>
      <c r="R74" s="146">
        <v>5</v>
      </c>
      <c r="S74" s="146">
        <v>6</v>
      </c>
      <c r="T74" s="146">
        <v>7</v>
      </c>
      <c r="U74" s="146">
        <v>8</v>
      </c>
      <c r="V74" s="146">
        <v>9</v>
      </c>
      <c r="W74" s="146">
        <v>10</v>
      </c>
      <c r="X74" s="580"/>
    </row>
    <row r="75" spans="1:24" ht="15" customHeight="1">
      <c r="A75" s="578"/>
      <c r="B75" s="583" t="str">
        <f>B61</f>
        <v>Seeing Justice (1st Day of Month)</v>
      </c>
      <c r="C75" s="583"/>
      <c r="D75" s="583"/>
      <c r="E75" s="583"/>
      <c r="F75" s="583"/>
      <c r="G75" s="583"/>
      <c r="H75" s="583"/>
      <c r="I75" s="583"/>
      <c r="J75" s="583" t="s">
        <v>7080</v>
      </c>
      <c r="K75" s="583" t="s">
        <v>9140</v>
      </c>
      <c r="L75" s="581"/>
      <c r="M75" s="578"/>
      <c r="N75" s="583" t="str">
        <f>B75</f>
        <v>Seeing Justice (1st Day of Month)</v>
      </c>
      <c r="O75" s="583"/>
      <c r="P75" s="583"/>
      <c r="Q75" s="583"/>
      <c r="R75" s="583"/>
      <c r="S75" s="583"/>
      <c r="T75" s="583"/>
      <c r="U75" s="583"/>
      <c r="V75" s="583"/>
      <c r="W75" s="583"/>
      <c r="X75" s="581"/>
    </row>
    <row r="76" spans="1:24">
      <c r="A76" s="578"/>
      <c r="B76" s="583"/>
      <c r="C76" s="583"/>
      <c r="D76" s="583"/>
      <c r="E76" s="583"/>
      <c r="F76" s="583"/>
      <c r="G76" s="583"/>
      <c r="H76" s="583"/>
      <c r="I76" s="583"/>
      <c r="J76" s="583"/>
      <c r="K76" s="583"/>
      <c r="L76" s="581"/>
      <c r="M76" s="578"/>
      <c r="N76" s="583"/>
      <c r="O76" s="583"/>
      <c r="P76" s="583"/>
      <c r="Q76" s="583"/>
      <c r="R76" s="583"/>
      <c r="S76" s="583"/>
      <c r="T76" s="583"/>
      <c r="U76" s="583"/>
      <c r="V76" s="583"/>
      <c r="W76" s="583"/>
      <c r="X76" s="581"/>
    </row>
    <row r="77" spans="1:24" ht="15" customHeight="1" thickBot="1">
      <c r="A77" s="579"/>
      <c r="B77" s="584"/>
      <c r="C77" s="584"/>
      <c r="D77" s="584"/>
      <c r="E77" s="584"/>
      <c r="F77" s="584"/>
      <c r="G77" s="584"/>
      <c r="H77" s="584"/>
      <c r="I77" s="584"/>
      <c r="J77" s="584"/>
      <c r="K77" s="584"/>
      <c r="L77" s="582"/>
      <c r="M77" s="579"/>
      <c r="N77" s="584"/>
      <c r="O77" s="584"/>
      <c r="P77" s="584"/>
      <c r="Q77" s="584"/>
      <c r="R77" s="584"/>
      <c r="S77" s="584"/>
      <c r="T77" s="584"/>
      <c r="U77" s="584"/>
      <c r="V77" s="584"/>
      <c r="W77" s="584"/>
      <c r="X77" s="582"/>
    </row>
    <row r="78" spans="1:24">
      <c r="A78" s="577" t="s">
        <v>2815</v>
      </c>
      <c r="B78" s="146">
        <v>11</v>
      </c>
      <c r="C78" s="146">
        <v>12</v>
      </c>
      <c r="D78" s="146">
        <v>13</v>
      </c>
      <c r="E78" s="146">
        <v>14</v>
      </c>
      <c r="F78" s="146">
        <v>15</v>
      </c>
      <c r="G78" s="146">
        <v>16</v>
      </c>
      <c r="H78" s="146">
        <v>17</v>
      </c>
      <c r="I78" s="146">
        <v>18</v>
      </c>
      <c r="J78" s="146">
        <v>19</v>
      </c>
      <c r="K78" s="146">
        <v>20</v>
      </c>
      <c r="L78" s="580"/>
      <c r="M78" s="577" t="s">
        <v>2815</v>
      </c>
      <c r="N78" s="146">
        <v>11</v>
      </c>
      <c r="O78" s="146">
        <v>12</v>
      </c>
      <c r="P78" s="146">
        <v>13</v>
      </c>
      <c r="Q78" s="146">
        <v>14</v>
      </c>
      <c r="R78" s="146">
        <v>15</v>
      </c>
      <c r="S78" s="146">
        <v>16</v>
      </c>
      <c r="T78" s="146">
        <v>17</v>
      </c>
      <c r="U78" s="146">
        <v>18</v>
      </c>
      <c r="V78" s="146">
        <v>19</v>
      </c>
      <c r="W78" s="146">
        <v>20</v>
      </c>
      <c r="X78" s="580"/>
    </row>
    <row r="79" spans="1:24" ht="15" customHeight="1">
      <c r="A79" s="578"/>
      <c r="B79" s="583" t="str">
        <f>J75</f>
        <v>The Five Feathers Event (Society)</v>
      </c>
      <c r="C79" s="583" t="str">
        <f>B79</f>
        <v>The Five Feathers Event (Society)</v>
      </c>
      <c r="D79" s="583" t="str">
        <f>P79</f>
        <v>The Maiming (13th Day of Month)</v>
      </c>
      <c r="E79" s="583"/>
      <c r="F79" s="583"/>
      <c r="G79" s="583"/>
      <c r="H79" s="583"/>
      <c r="I79" s="583"/>
      <c r="J79" s="583"/>
      <c r="K79" s="583"/>
      <c r="L79" s="581"/>
      <c r="M79" s="578"/>
      <c r="N79" s="583"/>
      <c r="O79" s="583"/>
      <c r="P79" s="583" t="str">
        <f>P65</f>
        <v>The Maiming (13th Day of Month)</v>
      </c>
      <c r="Q79" s="583"/>
      <c r="R79" s="583"/>
      <c r="S79" s="583"/>
      <c r="T79" s="583"/>
      <c r="U79" s="583"/>
      <c r="V79" s="583"/>
      <c r="W79" s="583" t="s">
        <v>2814</v>
      </c>
      <c r="X79" s="581"/>
    </row>
    <row r="80" spans="1:24">
      <c r="A80" s="578"/>
      <c r="B80" s="583"/>
      <c r="C80" s="583"/>
      <c r="D80" s="583"/>
      <c r="E80" s="583"/>
      <c r="F80" s="583"/>
      <c r="G80" s="583"/>
      <c r="H80" s="583"/>
      <c r="I80" s="583"/>
      <c r="J80" s="583"/>
      <c r="K80" s="583"/>
      <c r="L80" s="581"/>
      <c r="M80" s="578"/>
      <c r="N80" s="583"/>
      <c r="O80" s="583"/>
      <c r="P80" s="583"/>
      <c r="Q80" s="583"/>
      <c r="R80" s="583"/>
      <c r="S80" s="583"/>
      <c r="T80" s="583"/>
      <c r="U80" s="583"/>
      <c r="V80" s="583"/>
      <c r="W80" s="583"/>
      <c r="X80" s="581"/>
    </row>
    <row r="81" spans="1:24" ht="15" customHeight="1" thickBot="1">
      <c r="A81" s="579"/>
      <c r="B81" s="584"/>
      <c r="C81" s="584"/>
      <c r="D81" s="584"/>
      <c r="E81" s="584"/>
      <c r="F81" s="584"/>
      <c r="G81" s="584"/>
      <c r="H81" s="584"/>
      <c r="I81" s="584"/>
      <c r="J81" s="584"/>
      <c r="K81" s="584"/>
      <c r="L81" s="582"/>
      <c r="M81" s="579"/>
      <c r="N81" s="584"/>
      <c r="O81" s="584"/>
      <c r="P81" s="584"/>
      <c r="Q81" s="584"/>
      <c r="R81" s="584"/>
      <c r="S81" s="584"/>
      <c r="T81" s="584"/>
      <c r="U81" s="584"/>
      <c r="V81" s="584"/>
      <c r="W81" s="584"/>
      <c r="X81" s="582"/>
    </row>
    <row r="82" spans="1:24">
      <c r="A82" s="577" t="s">
        <v>2812</v>
      </c>
      <c r="B82" s="146">
        <v>21</v>
      </c>
      <c r="C82" s="146">
        <v>22</v>
      </c>
      <c r="D82" s="146">
        <v>23</v>
      </c>
      <c r="E82" s="146">
        <v>24</v>
      </c>
      <c r="F82" s="146">
        <v>25</v>
      </c>
      <c r="G82" s="146">
        <v>26</v>
      </c>
      <c r="H82" s="146">
        <v>27</v>
      </c>
      <c r="I82" s="146">
        <v>28</v>
      </c>
      <c r="J82" s="146">
        <v>29</v>
      </c>
      <c r="K82" s="146">
        <v>30</v>
      </c>
      <c r="L82" s="145" t="s">
        <v>2813</v>
      </c>
      <c r="M82" s="577" t="s">
        <v>2812</v>
      </c>
      <c r="N82" s="146">
        <v>21</v>
      </c>
      <c r="O82" s="146">
        <v>22</v>
      </c>
      <c r="P82" s="146">
        <v>23</v>
      </c>
      <c r="Q82" s="146">
        <v>24</v>
      </c>
      <c r="R82" s="146">
        <v>25</v>
      </c>
      <c r="S82" s="146">
        <v>26</v>
      </c>
      <c r="T82" s="146">
        <v>27</v>
      </c>
      <c r="U82" s="146">
        <v>28</v>
      </c>
      <c r="V82" s="146">
        <v>29</v>
      </c>
      <c r="W82" s="146">
        <v>30</v>
      </c>
      <c r="X82" s="145"/>
    </row>
    <row r="83" spans="1:24" ht="15" customHeight="1">
      <c r="A83" s="578"/>
      <c r="B83" s="583"/>
      <c r="C83" s="583" t="str">
        <f>O83</f>
        <v>The Blinding (22nd Day of Month)</v>
      </c>
      <c r="D83" s="583"/>
      <c r="E83" s="583"/>
      <c r="F83" s="583"/>
      <c r="G83" s="583"/>
      <c r="H83" s="583"/>
      <c r="I83" s="583"/>
      <c r="J83" s="583"/>
      <c r="K83" s="583"/>
      <c r="L83" s="597" t="s">
        <v>2811</v>
      </c>
      <c r="M83" s="578"/>
      <c r="N83" s="594"/>
      <c r="O83" s="583" t="str">
        <f>O55</f>
        <v>The Blinding (22nd Day of Month)</v>
      </c>
      <c r="P83" s="583"/>
      <c r="Q83" s="583"/>
      <c r="R83" s="583"/>
      <c r="S83" s="583"/>
      <c r="T83" s="583"/>
      <c r="U83" s="594"/>
      <c r="V83" s="594"/>
      <c r="W83" s="594"/>
      <c r="X83" s="144"/>
    </row>
    <row r="84" spans="1:24">
      <c r="A84" s="578"/>
      <c r="B84" s="583"/>
      <c r="C84" s="583"/>
      <c r="D84" s="583"/>
      <c r="E84" s="583"/>
      <c r="F84" s="583"/>
      <c r="G84" s="583"/>
      <c r="H84" s="583"/>
      <c r="I84" s="583"/>
      <c r="J84" s="583"/>
      <c r="K84" s="583"/>
      <c r="L84" s="597"/>
      <c r="M84" s="578"/>
      <c r="N84" s="594"/>
      <c r="O84" s="583"/>
      <c r="P84" s="583"/>
      <c r="Q84" s="583"/>
      <c r="R84" s="583"/>
      <c r="S84" s="583"/>
      <c r="T84" s="583"/>
      <c r="U84" s="594"/>
      <c r="V84" s="594"/>
      <c r="W84" s="594"/>
      <c r="X84" s="143"/>
    </row>
    <row r="85" spans="1:24" ht="15" customHeight="1" thickBot="1">
      <c r="A85" s="588"/>
      <c r="B85" s="590"/>
      <c r="C85" s="590"/>
      <c r="D85" s="590"/>
      <c r="E85" s="590"/>
      <c r="F85" s="590"/>
      <c r="G85" s="590"/>
      <c r="H85" s="590"/>
      <c r="I85" s="590"/>
      <c r="J85" s="590"/>
      <c r="K85" s="590"/>
      <c r="L85" s="598"/>
      <c r="M85" s="588"/>
      <c r="N85" s="595"/>
      <c r="O85" s="590"/>
      <c r="P85" s="590"/>
      <c r="Q85" s="590"/>
      <c r="R85" s="590"/>
      <c r="S85" s="590"/>
      <c r="T85" s="590"/>
      <c r="U85" s="595"/>
      <c r="V85" s="595"/>
      <c r="W85" s="595"/>
      <c r="X85" s="142"/>
    </row>
    <row r="86" spans="1:24" ht="15.75" thickTop="1">
      <c r="A86" s="141"/>
      <c r="B86" s="141"/>
      <c r="C86" s="141"/>
      <c r="D86" s="141"/>
      <c r="E86" s="141"/>
      <c r="F86" s="141"/>
      <c r="G86" s="141"/>
      <c r="H86" s="141"/>
      <c r="I86" s="141"/>
      <c r="J86" s="141"/>
      <c r="K86" s="141"/>
      <c r="L86" s="141"/>
      <c r="M86" s="141"/>
      <c r="N86" s="141"/>
      <c r="O86" s="141"/>
      <c r="P86" s="141"/>
      <c r="Q86" s="141"/>
      <c r="R86" s="141"/>
      <c r="S86" s="141"/>
      <c r="T86" s="141"/>
      <c r="U86" s="141"/>
      <c r="V86" s="141"/>
      <c r="W86" s="141"/>
      <c r="X86" s="141"/>
    </row>
    <row r="87" spans="1:24">
      <c r="A87" s="141"/>
      <c r="B87" s="141"/>
      <c r="C87" s="141"/>
      <c r="D87" s="141"/>
      <c r="E87" s="141"/>
      <c r="F87" s="141"/>
      <c r="G87" s="141"/>
      <c r="H87" s="141"/>
      <c r="I87" s="141"/>
      <c r="J87" s="141"/>
      <c r="K87" s="141"/>
      <c r="L87" s="141"/>
      <c r="M87" s="141"/>
      <c r="N87" s="141"/>
      <c r="O87" s="141"/>
      <c r="P87" s="141"/>
      <c r="Q87" s="141"/>
      <c r="R87" s="141"/>
      <c r="S87" s="141"/>
      <c r="T87" s="141"/>
      <c r="U87" s="141"/>
      <c r="V87" s="141"/>
      <c r="W87" s="141"/>
      <c r="X87" s="141"/>
    </row>
    <row r="88" spans="1:24" ht="18.75" customHeight="1">
      <c r="B88" s="596" t="s">
        <v>2810</v>
      </c>
      <c r="C88" s="513"/>
      <c r="D88" s="137" t="s">
        <v>2809</v>
      </c>
    </row>
    <row r="89" spans="1:24" ht="16.5" customHeight="1">
      <c r="B89" s="596"/>
      <c r="C89" s="513"/>
    </row>
    <row r="90" spans="1:24" ht="16.5">
      <c r="C90" s="140"/>
    </row>
    <row r="91" spans="1:24" ht="18.75">
      <c r="B91" s="139" t="s">
        <v>2808</v>
      </c>
      <c r="C91" s="140"/>
      <c r="D91" s="137" t="s">
        <v>2807</v>
      </c>
    </row>
    <row r="92" spans="1:24" ht="16.5">
      <c r="C92" s="140"/>
    </row>
    <row r="93" spans="1:24" ht="16.5">
      <c r="C93" s="140"/>
    </row>
    <row r="94" spans="1:24" ht="18.75">
      <c r="B94" s="139" t="s">
        <v>2806</v>
      </c>
      <c r="C94" s="140"/>
      <c r="D94" s="137" t="s">
        <v>2805</v>
      </c>
    </row>
    <row r="97" spans="2:4" ht="18.75">
      <c r="B97" s="139" t="s">
        <v>2804</v>
      </c>
      <c r="C97" s="140"/>
      <c r="D97" s="137" t="s">
        <v>2803</v>
      </c>
    </row>
    <row r="100" spans="2:4" ht="18.75">
      <c r="B100" s="139" t="s">
        <v>2802</v>
      </c>
      <c r="C100" s="140"/>
      <c r="D100" s="137" t="s">
        <v>2801</v>
      </c>
    </row>
    <row r="103" spans="2:4" ht="18.75">
      <c r="B103" s="139" t="s">
        <v>2800</v>
      </c>
      <c r="D103" s="137" t="s">
        <v>2799</v>
      </c>
    </row>
    <row r="106" spans="2:4" ht="18.75">
      <c r="B106" s="139" t="s">
        <v>2798</v>
      </c>
      <c r="D106" s="137" t="s">
        <v>2797</v>
      </c>
    </row>
    <row r="109" spans="2:4" ht="18">
      <c r="B109" s="138" t="s">
        <v>2796</v>
      </c>
      <c r="D109" s="137" t="s">
        <v>2795</v>
      </c>
    </row>
  </sheetData>
  <mergeCells count="443">
    <mergeCell ref="S83:S85"/>
    <mergeCell ref="T83:T85"/>
    <mergeCell ref="U83:U85"/>
    <mergeCell ref="V83:V85"/>
    <mergeCell ref="W83:W85"/>
    <mergeCell ref="B88:B89"/>
    <mergeCell ref="C88:C89"/>
    <mergeCell ref="L83:L85"/>
    <mergeCell ref="N83:N85"/>
    <mergeCell ref="O83:O85"/>
    <mergeCell ref="A82:A85"/>
    <mergeCell ref="M82:M85"/>
    <mergeCell ref="B83:B85"/>
    <mergeCell ref="C83:C85"/>
    <mergeCell ref="D83:D85"/>
    <mergeCell ref="E83:E85"/>
    <mergeCell ref="P83:P85"/>
    <mergeCell ref="Q83:Q85"/>
    <mergeCell ref="R83:R85"/>
    <mergeCell ref="F83:F85"/>
    <mergeCell ref="G83:G85"/>
    <mergeCell ref="H83:H85"/>
    <mergeCell ref="I83:I85"/>
    <mergeCell ref="J83:J85"/>
    <mergeCell ref="K83:K85"/>
    <mergeCell ref="X78:X81"/>
    <mergeCell ref="B79:B81"/>
    <mergeCell ref="C79:C81"/>
    <mergeCell ref="D79:D81"/>
    <mergeCell ref="E79:E81"/>
    <mergeCell ref="F79:F81"/>
    <mergeCell ref="G79:G81"/>
    <mergeCell ref="H79:H81"/>
    <mergeCell ref="I79:I81"/>
    <mergeCell ref="J79:J81"/>
    <mergeCell ref="K79:K81"/>
    <mergeCell ref="N79:N81"/>
    <mergeCell ref="O79:O81"/>
    <mergeCell ref="P79:P81"/>
    <mergeCell ref="Q79:Q81"/>
    <mergeCell ref="R79:R81"/>
    <mergeCell ref="S79:S81"/>
    <mergeCell ref="T79:T81"/>
    <mergeCell ref="U79:U81"/>
    <mergeCell ref="V79:V81"/>
    <mergeCell ref="W79:W81"/>
    <mergeCell ref="R75:R77"/>
    <mergeCell ref="S75:S77"/>
    <mergeCell ref="T75:T77"/>
    <mergeCell ref="U75:U77"/>
    <mergeCell ref="V75:V77"/>
    <mergeCell ref="W75:W77"/>
    <mergeCell ref="A78:A81"/>
    <mergeCell ref="L78:L81"/>
    <mergeCell ref="M78:M81"/>
    <mergeCell ref="A73:L73"/>
    <mergeCell ref="M73:X73"/>
    <mergeCell ref="N69:N71"/>
    <mergeCell ref="O69:O71"/>
    <mergeCell ref="P69:P71"/>
    <mergeCell ref="Q69:Q71"/>
    <mergeCell ref="A74:A77"/>
    <mergeCell ref="L74:L77"/>
    <mergeCell ref="M74:M77"/>
    <mergeCell ref="X74:X77"/>
    <mergeCell ref="B75:B77"/>
    <mergeCell ref="C75:C77"/>
    <mergeCell ref="D75:D77"/>
    <mergeCell ref="E75:E77"/>
    <mergeCell ref="F75:F77"/>
    <mergeCell ref="G75:G77"/>
    <mergeCell ref="H75:H77"/>
    <mergeCell ref="I75:I77"/>
    <mergeCell ref="J75:J77"/>
    <mergeCell ref="K75:K77"/>
    <mergeCell ref="N75:N77"/>
    <mergeCell ref="O75:O77"/>
    <mergeCell ref="P75:P77"/>
    <mergeCell ref="Q75:Q77"/>
    <mergeCell ref="U65:U67"/>
    <mergeCell ref="V65:V67"/>
    <mergeCell ref="W65:W67"/>
    <mergeCell ref="A68:A71"/>
    <mergeCell ref="M68:M71"/>
    <mergeCell ref="X68:X71"/>
    <mergeCell ref="B69:B71"/>
    <mergeCell ref="C69:C71"/>
    <mergeCell ref="D69:D71"/>
    <mergeCell ref="E69:E71"/>
    <mergeCell ref="R69:R71"/>
    <mergeCell ref="S69:S71"/>
    <mergeCell ref="F69:F71"/>
    <mergeCell ref="G69:G71"/>
    <mergeCell ref="H69:H71"/>
    <mergeCell ref="I69:I71"/>
    <mergeCell ref="J69:J71"/>
    <mergeCell ref="K69:K71"/>
    <mergeCell ref="T69:T71"/>
    <mergeCell ref="U69:U71"/>
    <mergeCell ref="V69:V71"/>
    <mergeCell ref="W69:W71"/>
    <mergeCell ref="U61:U63"/>
    <mergeCell ref="V61:V63"/>
    <mergeCell ref="W61:W63"/>
    <mergeCell ref="A64:A67"/>
    <mergeCell ref="L64:L67"/>
    <mergeCell ref="M64:M67"/>
    <mergeCell ref="X64:X67"/>
    <mergeCell ref="B65:B67"/>
    <mergeCell ref="C65:C67"/>
    <mergeCell ref="D65:D67"/>
    <mergeCell ref="E65:E67"/>
    <mergeCell ref="F65:F67"/>
    <mergeCell ref="G65:G67"/>
    <mergeCell ref="H65:H67"/>
    <mergeCell ref="I65:I67"/>
    <mergeCell ref="J65:J67"/>
    <mergeCell ref="K65:K67"/>
    <mergeCell ref="N65:N67"/>
    <mergeCell ref="O65:O67"/>
    <mergeCell ref="P65:P67"/>
    <mergeCell ref="Q65:Q67"/>
    <mergeCell ref="R65:R67"/>
    <mergeCell ref="S65:S67"/>
    <mergeCell ref="T65:T67"/>
    <mergeCell ref="W55:W57"/>
    <mergeCell ref="A59:L59"/>
    <mergeCell ref="M59:X59"/>
    <mergeCell ref="A60:A63"/>
    <mergeCell ref="L60:L63"/>
    <mergeCell ref="M60:M63"/>
    <mergeCell ref="X60:X63"/>
    <mergeCell ref="B61:B63"/>
    <mergeCell ref="C61:C63"/>
    <mergeCell ref="D61:D63"/>
    <mergeCell ref="E61:E63"/>
    <mergeCell ref="F61:F63"/>
    <mergeCell ref="G61:G63"/>
    <mergeCell ref="H61:H63"/>
    <mergeCell ref="I61:I63"/>
    <mergeCell ref="J61:J63"/>
    <mergeCell ref="K61:K63"/>
    <mergeCell ref="N61:N63"/>
    <mergeCell ref="O61:O63"/>
    <mergeCell ref="P61:P63"/>
    <mergeCell ref="Q61:Q63"/>
    <mergeCell ref="R61:R63"/>
    <mergeCell ref="S61:S63"/>
    <mergeCell ref="T61:T63"/>
    <mergeCell ref="V51:V53"/>
    <mergeCell ref="W51:W53"/>
    <mergeCell ref="A54:A57"/>
    <mergeCell ref="M54:M57"/>
    <mergeCell ref="X54:X57"/>
    <mergeCell ref="B55:B57"/>
    <mergeCell ref="C55:C57"/>
    <mergeCell ref="D55:D57"/>
    <mergeCell ref="E55:E57"/>
    <mergeCell ref="F55:F57"/>
    <mergeCell ref="G55:G57"/>
    <mergeCell ref="H55:H57"/>
    <mergeCell ref="I55:I57"/>
    <mergeCell ref="J55:J57"/>
    <mergeCell ref="K55:K57"/>
    <mergeCell ref="N55:N57"/>
    <mergeCell ref="O55:O57"/>
    <mergeCell ref="P55:P57"/>
    <mergeCell ref="Q55:Q57"/>
    <mergeCell ref="R55:R57"/>
    <mergeCell ref="S55:S57"/>
    <mergeCell ref="T55:T57"/>
    <mergeCell ref="U55:U57"/>
    <mergeCell ref="V55:V57"/>
    <mergeCell ref="V47:V49"/>
    <mergeCell ref="W47:W49"/>
    <mergeCell ref="A50:A53"/>
    <mergeCell ref="L50:L53"/>
    <mergeCell ref="M50:M53"/>
    <mergeCell ref="X50:X53"/>
    <mergeCell ref="B51:B53"/>
    <mergeCell ref="C51:C53"/>
    <mergeCell ref="D51:D53"/>
    <mergeCell ref="E51:E53"/>
    <mergeCell ref="F51:F53"/>
    <mergeCell ref="G51:G53"/>
    <mergeCell ref="H51:H53"/>
    <mergeCell ref="I51:I53"/>
    <mergeCell ref="J51:J53"/>
    <mergeCell ref="K51:K53"/>
    <mergeCell ref="N51:N53"/>
    <mergeCell ref="O51:O53"/>
    <mergeCell ref="P51:P53"/>
    <mergeCell ref="Q51:Q53"/>
    <mergeCell ref="R51:R53"/>
    <mergeCell ref="S51:S53"/>
    <mergeCell ref="T51:T53"/>
    <mergeCell ref="U51:U53"/>
    <mergeCell ref="A45:L45"/>
    <mergeCell ref="M45:X45"/>
    <mergeCell ref="A46:A49"/>
    <mergeCell ref="L46:L49"/>
    <mergeCell ref="M46:M49"/>
    <mergeCell ref="X46:X49"/>
    <mergeCell ref="B47:B49"/>
    <mergeCell ref="C47:C49"/>
    <mergeCell ref="D47:D49"/>
    <mergeCell ref="E47:E49"/>
    <mergeCell ref="F47:F49"/>
    <mergeCell ref="G47:G49"/>
    <mergeCell ref="H47:H49"/>
    <mergeCell ref="I47:I49"/>
    <mergeCell ref="J47:J49"/>
    <mergeCell ref="K47:K49"/>
    <mergeCell ref="N47:N49"/>
    <mergeCell ref="O47:O49"/>
    <mergeCell ref="P47:P49"/>
    <mergeCell ref="Q47:Q49"/>
    <mergeCell ref="R47:R49"/>
    <mergeCell ref="S47:S49"/>
    <mergeCell ref="T47:T49"/>
    <mergeCell ref="U47:U49"/>
    <mergeCell ref="A40:A43"/>
    <mergeCell ref="L40:L43"/>
    <mergeCell ref="M40:M43"/>
    <mergeCell ref="K41:K43"/>
    <mergeCell ref="N41:N43"/>
    <mergeCell ref="O41:O43"/>
    <mergeCell ref="X40:X43"/>
    <mergeCell ref="B41:B43"/>
    <mergeCell ref="C41:C43"/>
    <mergeCell ref="D41:D43"/>
    <mergeCell ref="E41:E43"/>
    <mergeCell ref="F41:F43"/>
    <mergeCell ref="G41:G43"/>
    <mergeCell ref="H41:H43"/>
    <mergeCell ref="I41:I43"/>
    <mergeCell ref="J41:J43"/>
    <mergeCell ref="P41:P43"/>
    <mergeCell ref="Q41:Q43"/>
    <mergeCell ref="R41:R43"/>
    <mergeCell ref="S41:S43"/>
    <mergeCell ref="T41:T43"/>
    <mergeCell ref="U41:U43"/>
    <mergeCell ref="V41:V43"/>
    <mergeCell ref="W41:W43"/>
    <mergeCell ref="X36:X39"/>
    <mergeCell ref="B37:B39"/>
    <mergeCell ref="C37:C39"/>
    <mergeCell ref="D37:D39"/>
    <mergeCell ref="E37:E39"/>
    <mergeCell ref="F37:F39"/>
    <mergeCell ref="G37:G39"/>
    <mergeCell ref="H37:H39"/>
    <mergeCell ref="I37:I39"/>
    <mergeCell ref="J37:J39"/>
    <mergeCell ref="K37:K39"/>
    <mergeCell ref="N37:N39"/>
    <mergeCell ref="O37:O39"/>
    <mergeCell ref="P37:P39"/>
    <mergeCell ref="Q37:Q39"/>
    <mergeCell ref="R37:R39"/>
    <mergeCell ref="S37:S39"/>
    <mergeCell ref="T37:T39"/>
    <mergeCell ref="U37:U39"/>
    <mergeCell ref="V37:V39"/>
    <mergeCell ref="W37:W39"/>
    <mergeCell ref="R33:R35"/>
    <mergeCell ref="S33:S35"/>
    <mergeCell ref="T33:T35"/>
    <mergeCell ref="U33:U35"/>
    <mergeCell ref="V33:V35"/>
    <mergeCell ref="W33:W35"/>
    <mergeCell ref="A36:A39"/>
    <mergeCell ref="L36:L39"/>
    <mergeCell ref="M36:M39"/>
    <mergeCell ref="A31:L31"/>
    <mergeCell ref="M31:X31"/>
    <mergeCell ref="N27:N29"/>
    <mergeCell ref="O27:O29"/>
    <mergeCell ref="P27:P29"/>
    <mergeCell ref="Q27:Q29"/>
    <mergeCell ref="A32:A35"/>
    <mergeCell ref="L32:L35"/>
    <mergeCell ref="M32:M35"/>
    <mergeCell ref="X32:X35"/>
    <mergeCell ref="B33:B35"/>
    <mergeCell ref="C33:C35"/>
    <mergeCell ref="D33:D35"/>
    <mergeCell ref="E33:E35"/>
    <mergeCell ref="F33:F35"/>
    <mergeCell ref="G33:G35"/>
    <mergeCell ref="H33:H35"/>
    <mergeCell ref="I33:I35"/>
    <mergeCell ref="J33:J35"/>
    <mergeCell ref="K33:K35"/>
    <mergeCell ref="N33:N35"/>
    <mergeCell ref="O33:O35"/>
    <mergeCell ref="P33:P35"/>
    <mergeCell ref="Q33:Q35"/>
    <mergeCell ref="S23:S25"/>
    <mergeCell ref="T23:T25"/>
    <mergeCell ref="U23:U25"/>
    <mergeCell ref="V23:V25"/>
    <mergeCell ref="W23:W25"/>
    <mergeCell ref="A26:A29"/>
    <mergeCell ref="L26:L29"/>
    <mergeCell ref="M26:M29"/>
    <mergeCell ref="B27:B29"/>
    <mergeCell ref="C27:C29"/>
    <mergeCell ref="D27:D29"/>
    <mergeCell ref="E27:E29"/>
    <mergeCell ref="R27:R29"/>
    <mergeCell ref="S27:S29"/>
    <mergeCell ref="F27:F29"/>
    <mergeCell ref="G27:G29"/>
    <mergeCell ref="H27:H29"/>
    <mergeCell ref="I27:I29"/>
    <mergeCell ref="J27:J29"/>
    <mergeCell ref="K27:K29"/>
    <mergeCell ref="T27:T29"/>
    <mergeCell ref="U27:U29"/>
    <mergeCell ref="V27:V29"/>
    <mergeCell ref="W27:W29"/>
    <mergeCell ref="S19:S21"/>
    <mergeCell ref="T19:T21"/>
    <mergeCell ref="U19:U21"/>
    <mergeCell ref="V19:V21"/>
    <mergeCell ref="W19:W21"/>
    <mergeCell ref="A22:A25"/>
    <mergeCell ref="L22:L25"/>
    <mergeCell ref="M22:M25"/>
    <mergeCell ref="X22:X25"/>
    <mergeCell ref="B23:B25"/>
    <mergeCell ref="C23:C25"/>
    <mergeCell ref="D23:D25"/>
    <mergeCell ref="E23:E25"/>
    <mergeCell ref="F23:F25"/>
    <mergeCell ref="G23:G25"/>
    <mergeCell ref="H23:H25"/>
    <mergeCell ref="I23:I25"/>
    <mergeCell ref="J23:J25"/>
    <mergeCell ref="K23:K25"/>
    <mergeCell ref="N23:N25"/>
    <mergeCell ref="O23:O25"/>
    <mergeCell ref="P23:P25"/>
    <mergeCell ref="Q23:Q25"/>
    <mergeCell ref="R23:R25"/>
    <mergeCell ref="U13:U15"/>
    <mergeCell ref="V13:V15"/>
    <mergeCell ref="W13:W15"/>
    <mergeCell ref="A17:L17"/>
    <mergeCell ref="M17:X17"/>
    <mergeCell ref="A18:A21"/>
    <mergeCell ref="L18:L21"/>
    <mergeCell ref="M18:M21"/>
    <mergeCell ref="X18:X21"/>
    <mergeCell ref="B19:B21"/>
    <mergeCell ref="C19:C21"/>
    <mergeCell ref="D19:D21"/>
    <mergeCell ref="E19:E21"/>
    <mergeCell ref="F19:F21"/>
    <mergeCell ref="G19:G21"/>
    <mergeCell ref="H19:H21"/>
    <mergeCell ref="I19:I21"/>
    <mergeCell ref="J19:J21"/>
    <mergeCell ref="K19:K21"/>
    <mergeCell ref="N19:N21"/>
    <mergeCell ref="O19:O21"/>
    <mergeCell ref="P19:P21"/>
    <mergeCell ref="Q19:Q21"/>
    <mergeCell ref="R19:R21"/>
    <mergeCell ref="T9:T11"/>
    <mergeCell ref="U9:U11"/>
    <mergeCell ref="V9:V11"/>
    <mergeCell ref="W9:W11"/>
    <mergeCell ref="A12:A15"/>
    <mergeCell ref="M12:M15"/>
    <mergeCell ref="X12:X15"/>
    <mergeCell ref="B13:B15"/>
    <mergeCell ref="C13:C15"/>
    <mergeCell ref="D13:D15"/>
    <mergeCell ref="E13:E15"/>
    <mergeCell ref="F13:F15"/>
    <mergeCell ref="G13:G15"/>
    <mergeCell ref="H13:H15"/>
    <mergeCell ref="I13:I15"/>
    <mergeCell ref="J13:J15"/>
    <mergeCell ref="K13:K15"/>
    <mergeCell ref="N13:N15"/>
    <mergeCell ref="O13:O15"/>
    <mergeCell ref="P13:P15"/>
    <mergeCell ref="Q13:Q15"/>
    <mergeCell ref="R13:R15"/>
    <mergeCell ref="S13:S15"/>
    <mergeCell ref="T13:T15"/>
    <mergeCell ref="T5:T7"/>
    <mergeCell ref="U5:U7"/>
    <mergeCell ref="V5:V7"/>
    <mergeCell ref="W5:W7"/>
    <mergeCell ref="A8:A11"/>
    <mergeCell ref="L8:L11"/>
    <mergeCell ref="M8:M11"/>
    <mergeCell ref="X8:X11"/>
    <mergeCell ref="B9:B11"/>
    <mergeCell ref="C9:C11"/>
    <mergeCell ref="D9:D11"/>
    <mergeCell ref="E9:E11"/>
    <mergeCell ref="F9:F11"/>
    <mergeCell ref="G9:G11"/>
    <mergeCell ref="H9:H11"/>
    <mergeCell ref="I9:I11"/>
    <mergeCell ref="J9:J11"/>
    <mergeCell ref="K9:K11"/>
    <mergeCell ref="N9:N11"/>
    <mergeCell ref="O9:O11"/>
    <mergeCell ref="P9:P11"/>
    <mergeCell ref="Q9:Q11"/>
    <mergeCell ref="R9:R11"/>
    <mergeCell ref="S9:S11"/>
    <mergeCell ref="A1:L2"/>
    <mergeCell ref="M1:X2"/>
    <mergeCell ref="A3:L3"/>
    <mergeCell ref="M3:X3"/>
    <mergeCell ref="A4:A7"/>
    <mergeCell ref="L4:L7"/>
    <mergeCell ref="M4:M7"/>
    <mergeCell ref="X4:X7"/>
    <mergeCell ref="B5:B7"/>
    <mergeCell ref="C5:C7"/>
    <mergeCell ref="D5:D7"/>
    <mergeCell ref="E5:E7"/>
    <mergeCell ref="F5:F7"/>
    <mergeCell ref="G5:G7"/>
    <mergeCell ref="H5:H7"/>
    <mergeCell ref="I5:I7"/>
    <mergeCell ref="J5:J7"/>
    <mergeCell ref="K5:K7"/>
    <mergeCell ref="N5:N7"/>
    <mergeCell ref="O5:O7"/>
    <mergeCell ref="P5:P7"/>
    <mergeCell ref="Q5:Q7"/>
    <mergeCell ref="R5:R7"/>
    <mergeCell ref="S5:S7"/>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1242-9D3A-4E09-9A2F-E84CE2A2CBA4}">
  <sheetPr>
    <tabColor rgb="FF00B050"/>
  </sheetPr>
  <dimension ref="B1:S45"/>
  <sheetViews>
    <sheetView showGridLines="0" showRowColHeaders="0" view="pageBreakPreview" topLeftCell="A26" zoomScale="60" zoomScaleNormal="100" workbookViewId="0">
      <selection activeCell="M9" sqref="M9"/>
    </sheetView>
  </sheetViews>
  <sheetFormatPr defaultColWidth="8" defaultRowHeight="77.25" customHeight="1"/>
  <cols>
    <col min="1" max="1" width="8" style="147"/>
    <col min="2" max="2" width="11.625" style="151" customWidth="1"/>
    <col min="3" max="3" width="12.375" style="150" customWidth="1"/>
    <col min="4" max="13" width="17.375" style="149" customWidth="1"/>
    <col min="14" max="14" width="8" style="147"/>
    <col min="15" max="15" width="8" style="148"/>
    <col min="16" max="16384" width="8" style="147"/>
  </cols>
  <sheetData>
    <row r="1" spans="2:19" ht="15.75"/>
    <row r="2" spans="2:19" ht="15.75"/>
    <row r="3" spans="2:19" s="161" customFormat="1" ht="28.5">
      <c r="B3" s="165" t="s">
        <v>2889</v>
      </c>
      <c r="C3" s="164"/>
      <c r="D3" s="163"/>
      <c r="E3" s="163" t="s">
        <v>2888</v>
      </c>
      <c r="F3" s="41" t="s">
        <v>2769</v>
      </c>
      <c r="G3" s="163"/>
      <c r="H3" s="163"/>
      <c r="I3" s="163"/>
      <c r="J3" s="163"/>
      <c r="K3" s="163"/>
      <c r="L3" s="163"/>
      <c r="M3" s="163"/>
      <c r="O3" s="162" t="s">
        <v>2887</v>
      </c>
    </row>
    <row r="4" spans="2:19" s="149" customFormat="1" ht="77.25" customHeight="1">
      <c r="B4" s="599" t="s">
        <v>2793</v>
      </c>
      <c r="C4" s="600" t="s">
        <v>2790</v>
      </c>
      <c r="D4" s="153" t="s">
        <v>2886</v>
      </c>
      <c r="E4" s="154">
        <v>2</v>
      </c>
      <c r="F4" s="154">
        <v>3</v>
      </c>
      <c r="G4" s="154">
        <v>4</v>
      </c>
      <c r="H4" s="154">
        <v>5</v>
      </c>
      <c r="I4" s="154">
        <v>6</v>
      </c>
      <c r="J4" s="154">
        <v>7</v>
      </c>
      <c r="K4" s="153" t="s">
        <v>2853</v>
      </c>
      <c r="L4" s="154">
        <v>9</v>
      </c>
      <c r="M4" s="154">
        <v>10</v>
      </c>
      <c r="O4" s="152">
        <v>10</v>
      </c>
      <c r="S4" s="138" t="s">
        <v>2796</v>
      </c>
    </row>
    <row r="5" spans="2:19" s="149" customFormat="1" ht="77.25" customHeight="1">
      <c r="B5" s="599"/>
      <c r="C5" s="600"/>
      <c r="D5" s="154">
        <v>11</v>
      </c>
      <c r="E5" s="154">
        <v>12</v>
      </c>
      <c r="F5" s="154">
        <v>13</v>
      </c>
      <c r="G5" s="154">
        <v>14</v>
      </c>
      <c r="H5" s="154">
        <v>15</v>
      </c>
      <c r="I5" s="153" t="s">
        <v>2885</v>
      </c>
      <c r="J5" s="154">
        <v>17</v>
      </c>
      <c r="K5" s="154">
        <v>18</v>
      </c>
      <c r="L5" s="154">
        <v>19</v>
      </c>
      <c r="M5" s="154">
        <v>20</v>
      </c>
      <c r="O5" s="152">
        <f>O4+10</f>
        <v>20</v>
      </c>
      <c r="S5" s="139" t="s">
        <v>2800</v>
      </c>
    </row>
    <row r="6" spans="2:19" s="149" customFormat="1" ht="77.25" customHeight="1">
      <c r="B6" s="599"/>
      <c r="C6" s="600"/>
      <c r="D6" s="154">
        <v>21</v>
      </c>
      <c r="E6" s="154">
        <v>22</v>
      </c>
      <c r="F6" s="153" t="s">
        <v>2844</v>
      </c>
      <c r="G6" s="154">
        <v>24</v>
      </c>
      <c r="H6" s="154">
        <v>25</v>
      </c>
      <c r="I6" s="154">
        <v>26</v>
      </c>
      <c r="J6" s="154">
        <v>27</v>
      </c>
      <c r="K6" s="154">
        <v>28</v>
      </c>
      <c r="L6" s="154">
        <v>29</v>
      </c>
      <c r="M6" s="154">
        <v>30</v>
      </c>
      <c r="O6" s="152">
        <f>O5+10</f>
        <v>30</v>
      </c>
      <c r="S6" s="139" t="s">
        <v>2798</v>
      </c>
    </row>
    <row r="7" spans="2:19" ht="18.75">
      <c r="B7" s="601" t="s">
        <v>2884</v>
      </c>
      <c r="C7" s="601"/>
      <c r="D7" s="601"/>
      <c r="E7" s="601"/>
      <c r="F7" s="601"/>
      <c r="G7" s="601"/>
      <c r="H7" s="601"/>
      <c r="I7" s="601"/>
      <c r="J7" s="601"/>
      <c r="K7" s="601"/>
      <c r="L7" s="601"/>
      <c r="M7" s="601"/>
      <c r="O7" s="148">
        <v>31</v>
      </c>
      <c r="S7" s="139" t="s">
        <v>2802</v>
      </c>
    </row>
    <row r="8" spans="2:19" s="149" customFormat="1" ht="77.25" customHeight="1">
      <c r="B8" s="599" t="s">
        <v>2792</v>
      </c>
      <c r="C8" s="600" t="s">
        <v>2883</v>
      </c>
      <c r="D8" s="153" t="s">
        <v>2871</v>
      </c>
      <c r="E8" s="154">
        <v>2</v>
      </c>
      <c r="F8" s="154">
        <v>3</v>
      </c>
      <c r="G8" s="154">
        <v>4</v>
      </c>
      <c r="H8" s="154">
        <v>5</v>
      </c>
      <c r="I8" s="154">
        <v>6</v>
      </c>
      <c r="J8" s="154">
        <v>7</v>
      </c>
      <c r="K8" s="153" t="s">
        <v>2853</v>
      </c>
      <c r="L8" s="154">
        <v>9</v>
      </c>
      <c r="M8" s="154">
        <v>10</v>
      </c>
      <c r="O8" s="152">
        <f t="shared" ref="O8:O16" si="0">O7+10</f>
        <v>41</v>
      </c>
      <c r="S8" s="139" t="s">
        <v>2810</v>
      </c>
    </row>
    <row r="9" spans="2:19" s="149" customFormat="1" ht="77.25" customHeight="1">
      <c r="B9" s="599"/>
      <c r="C9" s="600"/>
      <c r="D9" s="154">
        <v>11</v>
      </c>
      <c r="E9" s="154">
        <v>12</v>
      </c>
      <c r="F9" s="154">
        <v>13</v>
      </c>
      <c r="G9" s="153" t="s">
        <v>2882</v>
      </c>
      <c r="H9" s="153" t="s">
        <v>2841</v>
      </c>
      <c r="I9" s="154">
        <v>16</v>
      </c>
      <c r="J9" s="154">
        <v>17</v>
      </c>
      <c r="K9" s="154">
        <v>18</v>
      </c>
      <c r="L9" s="154">
        <v>19</v>
      </c>
      <c r="M9" s="154">
        <v>20</v>
      </c>
      <c r="O9" s="152">
        <f t="shared" si="0"/>
        <v>51</v>
      </c>
      <c r="S9" s="139" t="s">
        <v>2808</v>
      </c>
    </row>
    <row r="10" spans="2:19" s="149" customFormat="1" ht="77.25" customHeight="1">
      <c r="B10" s="599"/>
      <c r="C10" s="600"/>
      <c r="D10" s="154">
        <v>21</v>
      </c>
      <c r="E10" s="154">
        <v>22</v>
      </c>
      <c r="F10" s="153" t="s">
        <v>2844</v>
      </c>
      <c r="G10" s="154">
        <v>24</v>
      </c>
      <c r="H10" s="154">
        <v>25</v>
      </c>
      <c r="I10" s="154">
        <v>26</v>
      </c>
      <c r="J10" s="154">
        <v>27</v>
      </c>
      <c r="K10" s="154">
        <v>28</v>
      </c>
      <c r="L10" s="154">
        <v>29</v>
      </c>
      <c r="M10" s="153" t="s">
        <v>2838</v>
      </c>
      <c r="O10" s="152">
        <f t="shared" si="0"/>
        <v>61</v>
      </c>
      <c r="S10" s="139" t="s">
        <v>2806</v>
      </c>
    </row>
    <row r="11" spans="2:19" s="149" customFormat="1" ht="77.25" customHeight="1">
      <c r="B11" s="599" t="s">
        <v>2791</v>
      </c>
      <c r="C11" s="600" t="s">
        <v>2881</v>
      </c>
      <c r="D11" s="153" t="s">
        <v>2880</v>
      </c>
      <c r="E11" s="154">
        <v>2</v>
      </c>
      <c r="F11" s="154">
        <v>3</v>
      </c>
      <c r="G11" s="154">
        <v>4</v>
      </c>
      <c r="H11" s="154">
        <v>5</v>
      </c>
      <c r="I11" s="154">
        <v>6</v>
      </c>
      <c r="J11" s="154">
        <v>7</v>
      </c>
      <c r="K11" s="153" t="s">
        <v>2853</v>
      </c>
      <c r="L11" s="154">
        <v>9</v>
      </c>
      <c r="M11" s="154">
        <v>10</v>
      </c>
      <c r="O11" s="152">
        <f t="shared" si="0"/>
        <v>71</v>
      </c>
      <c r="S11" s="139" t="s">
        <v>2804</v>
      </c>
    </row>
    <row r="12" spans="2:19" s="149" customFormat="1" ht="77.25" customHeight="1">
      <c r="B12" s="599"/>
      <c r="C12" s="600"/>
      <c r="D12" s="154">
        <v>11</v>
      </c>
      <c r="E12" s="154">
        <v>12</v>
      </c>
      <c r="F12" s="154">
        <v>13</v>
      </c>
      <c r="G12" s="154">
        <v>14</v>
      </c>
      <c r="H12" s="154">
        <v>15</v>
      </c>
      <c r="I12" s="153" t="s">
        <v>2858</v>
      </c>
      <c r="J12" s="154">
        <v>17</v>
      </c>
      <c r="K12" s="154">
        <v>18</v>
      </c>
      <c r="L12" s="160" t="s">
        <v>2879</v>
      </c>
      <c r="M12" s="160" t="s">
        <v>2878</v>
      </c>
      <c r="O12" s="152">
        <f t="shared" si="0"/>
        <v>81</v>
      </c>
    </row>
    <row r="13" spans="2:19" s="149" customFormat="1" ht="77.25" customHeight="1">
      <c r="B13" s="599"/>
      <c r="C13" s="600"/>
      <c r="D13" s="159">
        <v>21</v>
      </c>
      <c r="E13" s="159">
        <v>22</v>
      </c>
      <c r="F13" s="160" t="s">
        <v>2844</v>
      </c>
      <c r="G13" s="159">
        <v>24</v>
      </c>
      <c r="H13" s="159">
        <v>25</v>
      </c>
      <c r="I13" s="159">
        <v>26</v>
      </c>
      <c r="J13" s="159">
        <v>27</v>
      </c>
      <c r="K13" s="159">
        <v>28</v>
      </c>
      <c r="L13" s="159">
        <v>29</v>
      </c>
      <c r="M13" s="160" t="s">
        <v>2877</v>
      </c>
      <c r="O13" s="152">
        <f t="shared" si="0"/>
        <v>91</v>
      </c>
    </row>
    <row r="14" spans="2:19" s="149" customFormat="1" ht="77.25" customHeight="1">
      <c r="B14" s="599" t="s">
        <v>2787</v>
      </c>
      <c r="C14" s="600" t="s">
        <v>2876</v>
      </c>
      <c r="D14" s="160" t="s">
        <v>2875</v>
      </c>
      <c r="E14" s="159">
        <v>2</v>
      </c>
      <c r="F14" s="159">
        <v>3</v>
      </c>
      <c r="G14" s="159">
        <v>4</v>
      </c>
      <c r="H14" s="160" t="s">
        <v>2874</v>
      </c>
      <c r="I14" s="159">
        <v>6</v>
      </c>
      <c r="J14" s="160" t="s">
        <v>2873</v>
      </c>
      <c r="K14" s="160" t="s">
        <v>2853</v>
      </c>
      <c r="L14" s="159">
        <v>9</v>
      </c>
      <c r="M14" s="160" t="s">
        <v>2872</v>
      </c>
      <c r="O14" s="152">
        <f t="shared" si="0"/>
        <v>101</v>
      </c>
    </row>
    <row r="15" spans="2:19" s="149" customFormat="1" ht="77.25" customHeight="1">
      <c r="B15" s="599"/>
      <c r="C15" s="600"/>
      <c r="D15" s="159">
        <v>11</v>
      </c>
      <c r="E15" s="159">
        <v>12</v>
      </c>
      <c r="F15" s="159">
        <v>13</v>
      </c>
      <c r="G15" s="159">
        <v>14</v>
      </c>
      <c r="H15" s="159">
        <v>15</v>
      </c>
      <c r="I15" s="160" t="s">
        <v>2858</v>
      </c>
      <c r="J15" s="159">
        <v>17</v>
      </c>
      <c r="K15" s="159">
        <v>18</v>
      </c>
      <c r="L15" s="159">
        <v>19</v>
      </c>
      <c r="M15" s="159">
        <v>20</v>
      </c>
      <c r="O15" s="152">
        <f t="shared" si="0"/>
        <v>111</v>
      </c>
    </row>
    <row r="16" spans="2:19" s="149" customFormat="1" ht="77.25" customHeight="1">
      <c r="B16" s="599"/>
      <c r="C16" s="600"/>
      <c r="D16" s="159">
        <v>21</v>
      </c>
      <c r="E16" s="159">
        <v>22</v>
      </c>
      <c r="F16" s="159">
        <v>23</v>
      </c>
      <c r="G16" s="160" t="s">
        <v>2857</v>
      </c>
      <c r="H16" s="159">
        <v>25</v>
      </c>
      <c r="I16" s="159">
        <v>26</v>
      </c>
      <c r="J16" s="159">
        <v>27</v>
      </c>
      <c r="K16" s="159">
        <v>28</v>
      </c>
      <c r="L16" s="159">
        <v>29</v>
      </c>
      <c r="M16" s="159">
        <v>30</v>
      </c>
      <c r="O16" s="152">
        <f t="shared" si="0"/>
        <v>121</v>
      </c>
    </row>
    <row r="17" spans="2:15" ht="17.25">
      <c r="B17" s="602" t="s">
        <v>2830</v>
      </c>
      <c r="C17" s="602"/>
      <c r="D17" s="602"/>
      <c r="E17" s="602"/>
      <c r="F17" s="602"/>
      <c r="G17" s="602"/>
      <c r="H17" s="602"/>
      <c r="I17" s="602"/>
      <c r="J17" s="602"/>
      <c r="K17" s="602"/>
      <c r="L17" s="602"/>
      <c r="M17" s="602"/>
      <c r="O17" s="148">
        <v>122</v>
      </c>
    </row>
    <row r="18" spans="2:15" s="149" customFormat="1" ht="77.25" customHeight="1">
      <c r="B18" s="599" t="s">
        <v>2786</v>
      </c>
      <c r="C18" s="600" t="s">
        <v>2783</v>
      </c>
      <c r="D18" s="160" t="s">
        <v>2871</v>
      </c>
      <c r="E18" s="159">
        <v>2</v>
      </c>
      <c r="F18" s="159">
        <v>3</v>
      </c>
      <c r="G18" s="159">
        <v>4</v>
      </c>
      <c r="H18" s="159">
        <v>5</v>
      </c>
      <c r="I18" s="160" t="s">
        <v>2870</v>
      </c>
      <c r="J18" s="159">
        <v>7</v>
      </c>
      <c r="K18" s="160" t="s">
        <v>2853</v>
      </c>
      <c r="L18" s="160" t="s">
        <v>2869</v>
      </c>
      <c r="M18" s="159">
        <v>10</v>
      </c>
      <c r="O18" s="152">
        <f t="shared" ref="O18:O26" si="1">O17+10</f>
        <v>132</v>
      </c>
    </row>
    <row r="19" spans="2:15" s="149" customFormat="1" ht="77.25" customHeight="1">
      <c r="B19" s="599"/>
      <c r="C19" s="600"/>
      <c r="D19" s="159">
        <v>11</v>
      </c>
      <c r="E19" s="159">
        <v>12</v>
      </c>
      <c r="F19" s="159">
        <v>13</v>
      </c>
      <c r="G19" s="159">
        <v>14</v>
      </c>
      <c r="H19" s="160" t="s">
        <v>2841</v>
      </c>
      <c r="I19" s="159">
        <v>16</v>
      </c>
      <c r="J19" s="159">
        <v>17</v>
      </c>
      <c r="K19" s="159">
        <v>18</v>
      </c>
      <c r="L19" s="159">
        <v>19</v>
      </c>
      <c r="M19" s="159">
        <v>20</v>
      </c>
      <c r="O19" s="152">
        <f t="shared" si="1"/>
        <v>142</v>
      </c>
    </row>
    <row r="20" spans="2:15" s="149" customFormat="1" ht="77.25" customHeight="1">
      <c r="B20" s="599"/>
      <c r="C20" s="600"/>
      <c r="D20" s="159">
        <v>21</v>
      </c>
      <c r="E20" s="159">
        <v>22</v>
      </c>
      <c r="F20" s="160" t="s">
        <v>2844</v>
      </c>
      <c r="G20" s="159">
        <v>24</v>
      </c>
      <c r="H20" s="159">
        <v>25</v>
      </c>
      <c r="I20" s="159">
        <v>26</v>
      </c>
      <c r="J20" s="159">
        <v>27</v>
      </c>
      <c r="K20" s="159">
        <v>28</v>
      </c>
      <c r="L20" s="159">
        <v>29</v>
      </c>
      <c r="M20" s="159">
        <v>30</v>
      </c>
      <c r="O20" s="152">
        <f t="shared" si="1"/>
        <v>152</v>
      </c>
    </row>
    <row r="21" spans="2:15" s="149" customFormat="1" ht="77.25" customHeight="1">
      <c r="B21" s="599" t="s">
        <v>2785</v>
      </c>
      <c r="C21" s="600" t="s">
        <v>2868</v>
      </c>
      <c r="D21" s="160" t="s">
        <v>2867</v>
      </c>
      <c r="E21" s="159">
        <v>2</v>
      </c>
      <c r="F21" s="159">
        <v>3</v>
      </c>
      <c r="G21" s="159">
        <v>4</v>
      </c>
      <c r="H21" s="159">
        <v>5</v>
      </c>
      <c r="I21" s="159">
        <v>6</v>
      </c>
      <c r="J21" s="159">
        <v>7</v>
      </c>
      <c r="K21" s="160" t="s">
        <v>2853</v>
      </c>
      <c r="L21" s="159">
        <v>9</v>
      </c>
      <c r="M21" s="159">
        <v>10</v>
      </c>
      <c r="O21" s="152">
        <f t="shared" si="1"/>
        <v>162</v>
      </c>
    </row>
    <row r="22" spans="2:15" s="149" customFormat="1" ht="77.25" customHeight="1">
      <c r="B22" s="599"/>
      <c r="C22" s="600"/>
      <c r="D22" s="159">
        <v>11</v>
      </c>
      <c r="E22" s="159">
        <v>12</v>
      </c>
      <c r="F22" s="159">
        <v>13</v>
      </c>
      <c r="G22" s="160" t="s">
        <v>2866</v>
      </c>
      <c r="H22" s="159">
        <v>15</v>
      </c>
      <c r="I22" s="160" t="s">
        <v>2858</v>
      </c>
      <c r="J22" s="159">
        <v>17</v>
      </c>
      <c r="K22" s="159">
        <v>18</v>
      </c>
      <c r="L22" s="159">
        <v>19</v>
      </c>
      <c r="M22" s="158" t="s">
        <v>2865</v>
      </c>
      <c r="O22" s="152">
        <f t="shared" si="1"/>
        <v>172</v>
      </c>
    </row>
    <row r="23" spans="2:15" s="149" customFormat="1" ht="77.25" customHeight="1">
      <c r="B23" s="599"/>
      <c r="C23" s="600"/>
      <c r="D23" s="157">
        <v>21</v>
      </c>
      <c r="E23" s="157">
        <v>22</v>
      </c>
      <c r="F23" s="157">
        <v>23</v>
      </c>
      <c r="G23" s="158" t="s">
        <v>2864</v>
      </c>
      <c r="H23" s="157">
        <v>25</v>
      </c>
      <c r="I23" s="157">
        <v>26</v>
      </c>
      <c r="J23" s="157">
        <v>27</v>
      </c>
      <c r="K23" s="157">
        <v>28</v>
      </c>
      <c r="L23" s="157">
        <v>29</v>
      </c>
      <c r="M23" s="157">
        <v>30</v>
      </c>
      <c r="O23" s="152">
        <f t="shared" si="1"/>
        <v>182</v>
      </c>
    </row>
    <row r="24" spans="2:15" s="149" customFormat="1" ht="77.25" customHeight="1">
      <c r="B24" s="599" t="s">
        <v>2781</v>
      </c>
      <c r="C24" s="600" t="s">
        <v>2778</v>
      </c>
      <c r="D24" s="158" t="s">
        <v>2863</v>
      </c>
      <c r="E24" s="157">
        <v>2</v>
      </c>
      <c r="F24" s="158" t="s">
        <v>2862</v>
      </c>
      <c r="G24" s="157">
        <v>4</v>
      </c>
      <c r="H24" s="158" t="s">
        <v>2861</v>
      </c>
      <c r="I24" s="157">
        <v>6</v>
      </c>
      <c r="J24" s="158" t="s">
        <v>2860</v>
      </c>
      <c r="K24" s="157">
        <v>8</v>
      </c>
      <c r="L24" s="158" t="s">
        <v>2859</v>
      </c>
      <c r="M24" s="157">
        <v>10</v>
      </c>
      <c r="O24" s="152">
        <f t="shared" si="1"/>
        <v>192</v>
      </c>
    </row>
    <row r="25" spans="2:15" s="149" customFormat="1" ht="77.25" customHeight="1">
      <c r="B25" s="599"/>
      <c r="C25" s="600"/>
      <c r="D25" s="157">
        <v>11</v>
      </c>
      <c r="E25" s="157">
        <v>12</v>
      </c>
      <c r="F25" s="157">
        <v>13</v>
      </c>
      <c r="G25" s="157">
        <v>14</v>
      </c>
      <c r="H25" s="157">
        <v>15</v>
      </c>
      <c r="I25" s="158" t="s">
        <v>2858</v>
      </c>
      <c r="J25" s="157">
        <v>17</v>
      </c>
      <c r="K25" s="157">
        <v>18</v>
      </c>
      <c r="L25" s="157">
        <v>19</v>
      </c>
      <c r="M25" s="157">
        <v>20</v>
      </c>
      <c r="O25" s="152">
        <f t="shared" si="1"/>
        <v>202</v>
      </c>
    </row>
    <row r="26" spans="2:15" s="149" customFormat="1" ht="77.25" customHeight="1">
      <c r="B26" s="599"/>
      <c r="C26" s="600"/>
      <c r="D26" s="157">
        <v>21</v>
      </c>
      <c r="E26" s="157">
        <v>22</v>
      </c>
      <c r="F26" s="157">
        <v>23</v>
      </c>
      <c r="G26" s="158" t="s">
        <v>2857</v>
      </c>
      <c r="H26" s="157">
        <v>25</v>
      </c>
      <c r="I26" s="157">
        <v>26</v>
      </c>
      <c r="J26" s="157">
        <v>27</v>
      </c>
      <c r="K26" s="157">
        <v>28</v>
      </c>
      <c r="L26" s="157">
        <v>29</v>
      </c>
      <c r="M26" s="157">
        <v>30</v>
      </c>
      <c r="O26" s="152">
        <f t="shared" si="1"/>
        <v>212</v>
      </c>
    </row>
    <row r="27" spans="2:15" ht="17.25">
      <c r="B27" s="603" t="s">
        <v>2824</v>
      </c>
      <c r="C27" s="603"/>
      <c r="D27" s="603"/>
      <c r="E27" s="603"/>
      <c r="F27" s="603"/>
      <c r="G27" s="603"/>
      <c r="H27" s="603"/>
      <c r="I27" s="603"/>
      <c r="J27" s="603"/>
      <c r="K27" s="603"/>
      <c r="L27" s="603"/>
      <c r="M27" s="603"/>
      <c r="O27" s="148">
        <v>213</v>
      </c>
    </row>
    <row r="28" spans="2:15" ht="17.25">
      <c r="B28" s="604" t="s">
        <v>2856</v>
      </c>
      <c r="C28" s="604"/>
      <c r="D28" s="604"/>
      <c r="E28" s="604"/>
      <c r="F28" s="604"/>
      <c r="G28" s="604"/>
      <c r="H28" s="604"/>
      <c r="I28" s="604"/>
      <c r="J28" s="604"/>
      <c r="K28" s="604"/>
      <c r="L28" s="604"/>
      <c r="M28" s="604"/>
      <c r="O28" s="148">
        <v>214</v>
      </c>
    </row>
    <row r="29" spans="2:15" s="149" customFormat="1" ht="77.25" customHeight="1">
      <c r="B29" s="599" t="s">
        <v>2855</v>
      </c>
      <c r="C29" s="600" t="s">
        <v>2777</v>
      </c>
      <c r="D29" s="158" t="s">
        <v>2854</v>
      </c>
      <c r="E29" s="157">
        <v>2</v>
      </c>
      <c r="F29" s="157">
        <v>3</v>
      </c>
      <c r="G29" s="157">
        <v>4</v>
      </c>
      <c r="H29" s="157">
        <v>5</v>
      </c>
      <c r="I29" s="157">
        <v>6</v>
      </c>
      <c r="J29" s="158" t="s">
        <v>2842</v>
      </c>
      <c r="K29" s="157">
        <v>8</v>
      </c>
      <c r="L29" s="157">
        <v>9</v>
      </c>
      <c r="M29" s="157">
        <v>10</v>
      </c>
      <c r="O29" s="152">
        <f t="shared" ref="O29:O34" si="2">O28+10</f>
        <v>224</v>
      </c>
    </row>
    <row r="30" spans="2:15" s="149" customFormat="1" ht="77.25" customHeight="1">
      <c r="B30" s="599"/>
      <c r="C30" s="600"/>
      <c r="D30" s="157">
        <v>11</v>
      </c>
      <c r="E30" s="157">
        <v>12</v>
      </c>
      <c r="F30" s="157">
        <v>13</v>
      </c>
      <c r="G30" s="157">
        <v>14</v>
      </c>
      <c r="H30" s="158" t="s">
        <v>2841</v>
      </c>
      <c r="I30" s="157">
        <v>16</v>
      </c>
      <c r="J30" s="157">
        <v>17</v>
      </c>
      <c r="K30" s="157">
        <v>18</v>
      </c>
      <c r="L30" s="157">
        <v>19</v>
      </c>
      <c r="M30" s="157">
        <v>20</v>
      </c>
      <c r="O30" s="152">
        <f t="shared" si="2"/>
        <v>234</v>
      </c>
    </row>
    <row r="31" spans="2:15" s="149" customFormat="1" ht="77.25" customHeight="1">
      <c r="B31" s="599"/>
      <c r="C31" s="600"/>
      <c r="D31" s="157">
        <v>21</v>
      </c>
      <c r="E31" s="158" t="s">
        <v>2839</v>
      </c>
      <c r="F31" s="157">
        <v>23</v>
      </c>
      <c r="G31" s="157">
        <v>24</v>
      </c>
      <c r="H31" s="157">
        <v>25</v>
      </c>
      <c r="I31" s="157">
        <v>26</v>
      </c>
      <c r="J31" s="157">
        <v>27</v>
      </c>
      <c r="K31" s="157">
        <v>28</v>
      </c>
      <c r="L31" s="157">
        <v>29</v>
      </c>
      <c r="M31" s="158" t="s">
        <v>2838</v>
      </c>
      <c r="O31" s="152">
        <f t="shared" si="2"/>
        <v>244</v>
      </c>
    </row>
    <row r="32" spans="2:15" s="149" customFormat="1" ht="77.25" customHeight="1">
      <c r="B32" s="599" t="s">
        <v>2779</v>
      </c>
      <c r="C32" s="600" t="s">
        <v>2776</v>
      </c>
      <c r="D32" s="157">
        <v>1</v>
      </c>
      <c r="E32" s="157">
        <v>2</v>
      </c>
      <c r="F32" s="157">
        <v>3</v>
      </c>
      <c r="G32" s="157">
        <v>4</v>
      </c>
      <c r="H32" s="157">
        <v>5</v>
      </c>
      <c r="I32" s="157">
        <v>6</v>
      </c>
      <c r="J32" s="157">
        <v>7</v>
      </c>
      <c r="K32" s="158" t="s">
        <v>2853</v>
      </c>
      <c r="L32" s="157">
        <v>9</v>
      </c>
      <c r="M32" s="157">
        <v>10</v>
      </c>
      <c r="O32" s="152">
        <f t="shared" si="2"/>
        <v>254</v>
      </c>
    </row>
    <row r="33" spans="2:15" s="149" customFormat="1" ht="77.25" customHeight="1">
      <c r="B33" s="599"/>
      <c r="C33" s="600"/>
      <c r="D33" s="157">
        <v>11</v>
      </c>
      <c r="E33" s="157">
        <v>12</v>
      </c>
      <c r="F33" s="157">
        <v>13</v>
      </c>
      <c r="G33" s="157">
        <v>14</v>
      </c>
      <c r="H33" s="158" t="s">
        <v>2841</v>
      </c>
      <c r="I33" s="157">
        <v>16</v>
      </c>
      <c r="J33" s="157">
        <v>17</v>
      </c>
      <c r="K33" s="157">
        <v>18</v>
      </c>
      <c r="L33" s="157">
        <v>19</v>
      </c>
      <c r="M33" s="157">
        <v>20</v>
      </c>
      <c r="O33" s="152">
        <f t="shared" si="2"/>
        <v>264</v>
      </c>
    </row>
    <row r="34" spans="2:15" s="149" customFormat="1" ht="77.25" customHeight="1">
      <c r="B34" s="599"/>
      <c r="C34" s="600"/>
      <c r="D34" s="156" t="s">
        <v>2852</v>
      </c>
      <c r="E34" s="155">
        <v>22</v>
      </c>
      <c r="F34" s="156" t="s">
        <v>2844</v>
      </c>
      <c r="G34" s="155">
        <v>24</v>
      </c>
      <c r="H34" s="155">
        <v>25</v>
      </c>
      <c r="I34" s="155">
        <v>26</v>
      </c>
      <c r="J34" s="155">
        <v>27</v>
      </c>
      <c r="K34" s="155">
        <v>28</v>
      </c>
      <c r="L34" s="155">
        <v>29</v>
      </c>
      <c r="M34" s="156" t="s">
        <v>2838</v>
      </c>
      <c r="O34" s="152">
        <f t="shared" si="2"/>
        <v>274</v>
      </c>
    </row>
    <row r="35" spans="2:15" ht="17.25">
      <c r="B35" s="606" t="s">
        <v>2851</v>
      </c>
      <c r="C35" s="606"/>
      <c r="D35" s="606"/>
      <c r="E35" s="606"/>
      <c r="F35" s="606"/>
      <c r="G35" s="606"/>
      <c r="H35" s="606"/>
      <c r="I35" s="606"/>
      <c r="J35" s="606"/>
      <c r="K35" s="606"/>
      <c r="L35" s="606"/>
      <c r="M35" s="606"/>
      <c r="O35" s="148">
        <v>275</v>
      </c>
    </row>
    <row r="36" spans="2:15" s="149" customFormat="1" ht="77.25" customHeight="1">
      <c r="B36" s="599" t="s">
        <v>2775</v>
      </c>
      <c r="C36" s="600" t="s">
        <v>2850</v>
      </c>
      <c r="D36" s="155">
        <v>1</v>
      </c>
      <c r="E36" s="155">
        <v>2</v>
      </c>
      <c r="F36" s="156" t="s">
        <v>2849</v>
      </c>
      <c r="G36" s="155">
        <v>4</v>
      </c>
      <c r="H36" s="155">
        <v>5</v>
      </c>
      <c r="I36" s="155">
        <v>6</v>
      </c>
      <c r="J36" s="156" t="s">
        <v>2848</v>
      </c>
      <c r="K36" s="155">
        <v>8</v>
      </c>
      <c r="L36" s="155">
        <v>9</v>
      </c>
      <c r="M36" s="156" t="s">
        <v>2847</v>
      </c>
      <c r="O36" s="152">
        <f t="shared" ref="O36:O41" si="3">O35+10</f>
        <v>285</v>
      </c>
    </row>
    <row r="37" spans="2:15" s="149" customFormat="1" ht="77.25" customHeight="1">
      <c r="B37" s="599"/>
      <c r="C37" s="600"/>
      <c r="D37" s="155">
        <v>11</v>
      </c>
      <c r="E37" s="155">
        <v>12</v>
      </c>
      <c r="F37" s="155">
        <v>13</v>
      </c>
      <c r="G37" s="155">
        <v>14</v>
      </c>
      <c r="H37" s="156" t="s">
        <v>2841</v>
      </c>
      <c r="I37" s="155">
        <v>16</v>
      </c>
      <c r="J37" s="155">
        <v>17</v>
      </c>
      <c r="K37" s="155">
        <v>18</v>
      </c>
      <c r="L37" s="155">
        <v>19</v>
      </c>
      <c r="M37" s="156" t="s">
        <v>2846</v>
      </c>
      <c r="O37" s="152">
        <f t="shared" si="3"/>
        <v>295</v>
      </c>
    </row>
    <row r="38" spans="2:15" s="149" customFormat="1" ht="77.25" customHeight="1">
      <c r="B38" s="599"/>
      <c r="C38" s="600"/>
      <c r="D38" s="155">
        <v>21</v>
      </c>
      <c r="E38" s="156" t="s">
        <v>2839</v>
      </c>
      <c r="F38" s="155">
        <v>23</v>
      </c>
      <c r="G38" s="155">
        <v>24</v>
      </c>
      <c r="H38" s="155">
        <v>25</v>
      </c>
      <c r="I38" s="155">
        <v>26</v>
      </c>
      <c r="J38" s="155">
        <v>27</v>
      </c>
      <c r="K38" s="155">
        <v>28</v>
      </c>
      <c r="L38" s="155">
        <v>29</v>
      </c>
      <c r="M38" s="156" t="s">
        <v>2845</v>
      </c>
      <c r="O38" s="152">
        <f t="shared" si="3"/>
        <v>305</v>
      </c>
    </row>
    <row r="39" spans="2:15" s="149" customFormat="1" ht="77.25" customHeight="1">
      <c r="B39" s="599" t="s">
        <v>2774</v>
      </c>
      <c r="C39" s="600" t="s">
        <v>2771</v>
      </c>
      <c r="D39" s="155">
        <v>1</v>
      </c>
      <c r="E39" s="155">
        <v>2</v>
      </c>
      <c r="F39" s="155">
        <v>3</v>
      </c>
      <c r="G39" s="155">
        <v>4</v>
      </c>
      <c r="H39" s="155">
        <v>5</v>
      </c>
      <c r="I39" s="155">
        <v>6</v>
      </c>
      <c r="J39" s="156" t="s">
        <v>2842</v>
      </c>
      <c r="K39" s="155">
        <v>8</v>
      </c>
      <c r="L39" s="155">
        <v>9</v>
      </c>
      <c r="M39" s="155">
        <v>10</v>
      </c>
      <c r="O39" s="152">
        <f t="shared" si="3"/>
        <v>315</v>
      </c>
    </row>
    <row r="40" spans="2:15" s="149" customFormat="1" ht="77.25" customHeight="1">
      <c r="B40" s="599"/>
      <c r="C40" s="600"/>
      <c r="D40" s="155">
        <v>11</v>
      </c>
      <c r="E40" s="155">
        <v>12</v>
      </c>
      <c r="F40" s="155">
        <v>13</v>
      </c>
      <c r="G40" s="155">
        <v>14</v>
      </c>
      <c r="H40" s="156" t="s">
        <v>2841</v>
      </c>
      <c r="I40" s="155">
        <v>16</v>
      </c>
      <c r="J40" s="155">
        <v>17</v>
      </c>
      <c r="K40" s="155">
        <v>18</v>
      </c>
      <c r="L40" s="155">
        <v>19</v>
      </c>
      <c r="M40" s="155">
        <v>20</v>
      </c>
      <c r="O40" s="152">
        <f t="shared" si="3"/>
        <v>325</v>
      </c>
    </row>
    <row r="41" spans="2:15" s="149" customFormat="1" ht="77.25" customHeight="1">
      <c r="B41" s="599"/>
      <c r="C41" s="600"/>
      <c r="D41" s="155">
        <v>21</v>
      </c>
      <c r="E41" s="155">
        <v>22</v>
      </c>
      <c r="F41" s="156" t="s">
        <v>2844</v>
      </c>
      <c r="G41" s="155">
        <v>24</v>
      </c>
      <c r="H41" s="155">
        <v>25</v>
      </c>
      <c r="I41" s="155">
        <v>26</v>
      </c>
      <c r="J41" s="155">
        <v>27</v>
      </c>
      <c r="K41" s="155">
        <v>28</v>
      </c>
      <c r="L41" s="155">
        <v>29</v>
      </c>
      <c r="M41" s="156" t="s">
        <v>2838</v>
      </c>
      <c r="O41" s="152">
        <f t="shared" si="3"/>
        <v>335</v>
      </c>
    </row>
    <row r="42" spans="2:15" ht="17.25">
      <c r="B42" s="605" t="s">
        <v>2843</v>
      </c>
      <c r="C42" s="605"/>
      <c r="D42" s="605"/>
      <c r="E42" s="605"/>
      <c r="F42" s="605"/>
      <c r="G42" s="605"/>
      <c r="H42" s="605"/>
      <c r="I42" s="605"/>
      <c r="J42" s="605"/>
      <c r="K42" s="605"/>
      <c r="L42" s="605"/>
      <c r="M42" s="605"/>
      <c r="O42" s="148">
        <v>336</v>
      </c>
    </row>
    <row r="43" spans="2:15" s="149" customFormat="1" ht="77.25" customHeight="1">
      <c r="B43" s="599" t="s">
        <v>2773</v>
      </c>
      <c r="C43" s="600" t="s">
        <v>2770</v>
      </c>
      <c r="D43" s="155">
        <v>1</v>
      </c>
      <c r="E43" s="155">
        <v>2</v>
      </c>
      <c r="F43" s="155">
        <v>3</v>
      </c>
      <c r="G43" s="155">
        <v>4</v>
      </c>
      <c r="H43" s="155">
        <v>5</v>
      </c>
      <c r="I43" s="155">
        <v>6</v>
      </c>
      <c r="J43" s="156" t="s">
        <v>2842</v>
      </c>
      <c r="K43" s="155">
        <v>8</v>
      </c>
      <c r="L43" s="155">
        <v>9</v>
      </c>
      <c r="M43" s="155">
        <v>10</v>
      </c>
      <c r="O43" s="152">
        <f>O42+10</f>
        <v>346</v>
      </c>
    </row>
    <row r="44" spans="2:15" s="149" customFormat="1" ht="77.25" customHeight="1">
      <c r="B44" s="599"/>
      <c r="C44" s="600"/>
      <c r="D44" s="155">
        <v>11</v>
      </c>
      <c r="E44" s="155">
        <v>12</v>
      </c>
      <c r="F44" s="155">
        <v>13</v>
      </c>
      <c r="G44" s="155">
        <v>14</v>
      </c>
      <c r="H44" s="156" t="s">
        <v>2841</v>
      </c>
      <c r="I44" s="155">
        <v>16</v>
      </c>
      <c r="J44" s="155">
        <v>17</v>
      </c>
      <c r="K44" s="155">
        <v>18</v>
      </c>
      <c r="L44" s="155">
        <v>19</v>
      </c>
      <c r="M44" s="153" t="s">
        <v>2840</v>
      </c>
      <c r="O44" s="152">
        <f>O43+10</f>
        <v>356</v>
      </c>
    </row>
    <row r="45" spans="2:15" s="149" customFormat="1" ht="77.25" customHeight="1">
      <c r="B45" s="599"/>
      <c r="C45" s="600"/>
      <c r="D45" s="154">
        <v>21</v>
      </c>
      <c r="E45" s="153" t="s">
        <v>2839</v>
      </c>
      <c r="F45" s="154">
        <v>23</v>
      </c>
      <c r="G45" s="154">
        <v>24</v>
      </c>
      <c r="H45" s="154">
        <v>25</v>
      </c>
      <c r="I45" s="154">
        <v>26</v>
      </c>
      <c r="J45" s="154">
        <v>27</v>
      </c>
      <c r="K45" s="154">
        <v>28</v>
      </c>
      <c r="L45" s="154">
        <v>29</v>
      </c>
      <c r="M45" s="153" t="s">
        <v>2838</v>
      </c>
      <c r="O45" s="152">
        <f>O44+10</f>
        <v>366</v>
      </c>
    </row>
  </sheetData>
  <mergeCells count="30">
    <mergeCell ref="B43:B45"/>
    <mergeCell ref="C43:C45"/>
    <mergeCell ref="B32:B34"/>
    <mergeCell ref="C32:C34"/>
    <mergeCell ref="B35:M35"/>
    <mergeCell ref="B36:B38"/>
    <mergeCell ref="C36:C38"/>
    <mergeCell ref="B39:B41"/>
    <mergeCell ref="C39:C41"/>
    <mergeCell ref="B27:M27"/>
    <mergeCell ref="B28:M28"/>
    <mergeCell ref="B29:B31"/>
    <mergeCell ref="C29:C31"/>
    <mergeCell ref="B42:M42"/>
    <mergeCell ref="B18:B20"/>
    <mergeCell ref="C18:C20"/>
    <mergeCell ref="B21:B23"/>
    <mergeCell ref="C21:C23"/>
    <mergeCell ref="B24:B26"/>
    <mergeCell ref="C24:C26"/>
    <mergeCell ref="B11:B13"/>
    <mergeCell ref="C11:C13"/>
    <mergeCell ref="B14:B16"/>
    <mergeCell ref="C14:C16"/>
    <mergeCell ref="B17:M17"/>
    <mergeCell ref="B4:B6"/>
    <mergeCell ref="C4:C6"/>
    <mergeCell ref="B7:M7"/>
    <mergeCell ref="B8:B10"/>
    <mergeCell ref="C8:C10"/>
  </mergeCells>
  <hyperlinks>
    <hyperlink ref="F3" r:id="rId1" xr:uid="{787C49FF-6E9F-4C39-9232-0CCCB49AA924}"/>
  </hyperlinks>
  <printOptions horizontalCentered="1" verticalCentered="1"/>
  <pageMargins left="0.25" right="0.25" top="0.75" bottom="0.75" header="0.3" footer="0.3"/>
  <pageSetup scale="44"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C4829-18A5-4264-BEB5-DB959F1A6E12}">
  <sheetPr>
    <tabColor rgb="FF002060"/>
  </sheetPr>
  <dimension ref="A1:AJ635"/>
  <sheetViews>
    <sheetView showGridLines="0" showRowColHeaders="0" zoomScaleNormal="100" zoomScalePageLayoutView="85" workbookViewId="0">
      <selection activeCell="M9" sqref="M9"/>
    </sheetView>
  </sheetViews>
  <sheetFormatPr defaultColWidth="6.625" defaultRowHeight="11.25"/>
  <cols>
    <col min="1" max="1" width="2.625" style="170" customWidth="1"/>
    <col min="2" max="2" width="0.75" style="170" customWidth="1"/>
    <col min="3" max="3" width="7.625" style="166" customWidth="1"/>
    <col min="4" max="4" width="0.75" style="166" customWidth="1"/>
    <col min="5" max="5" width="5.25" style="168" customWidth="1"/>
    <col min="6" max="6" width="1.375" style="166" customWidth="1"/>
    <col min="7" max="7" width="5.25" style="168" customWidth="1"/>
    <col min="8" max="8" width="0.625" style="166" customWidth="1"/>
    <col min="9" max="9" width="5.25" style="168" customWidth="1"/>
    <col min="10" max="10" width="1.375" style="166" customWidth="1"/>
    <col min="11" max="11" width="5.25" style="168" customWidth="1"/>
    <col min="12" max="12" width="0.625" style="166" customWidth="1"/>
    <col min="13" max="13" width="5.25" style="168" customWidth="1"/>
    <col min="14" max="14" width="1.375" style="166" customWidth="1"/>
    <col min="15" max="15" width="5.25" style="168" customWidth="1"/>
    <col min="16" max="16" width="0.625" style="166" customWidth="1"/>
    <col min="17" max="17" width="4.875" style="168" customWidth="1"/>
    <col min="18" max="18" width="1.375" style="169" customWidth="1"/>
    <col min="19" max="19" width="4.875" style="168" customWidth="1"/>
    <col min="20" max="20" width="0.75" style="166" customWidth="1"/>
    <col min="21" max="21" width="5.25" style="168" customWidth="1"/>
    <col min="22" max="22" width="1.375" style="166" customWidth="1"/>
    <col min="23" max="23" width="5.25" style="168" customWidth="1"/>
    <col min="24" max="24" width="0.75" style="166" customWidth="1"/>
    <col min="25" max="25" width="4.75" style="166" customWidth="1"/>
    <col min="26" max="30" width="4.25" style="168" customWidth="1"/>
    <col min="31" max="31" width="0.75" style="166" customWidth="1"/>
    <col min="32" max="32" width="8.125" style="166" customWidth="1"/>
    <col min="33" max="33" width="30.25" style="167" customWidth="1"/>
    <col min="34" max="16384" width="6.625" style="166"/>
  </cols>
  <sheetData>
    <row r="1" spans="1:36" s="209" customFormat="1" ht="23.25">
      <c r="A1" s="607" t="s">
        <v>3030</v>
      </c>
      <c r="B1" s="607"/>
      <c r="C1" s="607"/>
      <c r="D1" s="607"/>
      <c r="E1" s="607"/>
      <c r="F1" s="607"/>
      <c r="G1" s="607"/>
      <c r="H1" s="607"/>
      <c r="I1" s="607"/>
      <c r="J1" s="607"/>
      <c r="K1" s="607"/>
      <c r="L1" s="607"/>
      <c r="M1" s="607"/>
      <c r="N1" s="607"/>
      <c r="O1" s="607"/>
      <c r="P1" s="607"/>
      <c r="Q1" s="607"/>
      <c r="R1" s="607"/>
      <c r="S1" s="607"/>
      <c r="T1" s="607"/>
      <c r="U1" s="607"/>
      <c r="V1" s="607"/>
      <c r="W1" s="607"/>
      <c r="X1" s="607"/>
      <c r="Y1" s="607"/>
      <c r="Z1" s="607"/>
      <c r="AA1" s="607"/>
      <c r="AB1" s="607"/>
      <c r="AC1" s="607"/>
      <c r="AD1" s="607"/>
      <c r="AE1" s="607"/>
      <c r="AF1" s="607"/>
      <c r="AG1" s="607"/>
    </row>
    <row r="2" spans="1:36" s="204" customFormat="1" ht="18">
      <c r="A2" s="608" t="s">
        <v>2935</v>
      </c>
      <c r="B2" s="609" t="s">
        <v>2934</v>
      </c>
      <c r="C2" s="609"/>
      <c r="D2" s="609"/>
      <c r="E2" s="609"/>
      <c r="F2" s="609"/>
      <c r="G2" s="609"/>
      <c r="H2" s="609"/>
      <c r="I2" s="609"/>
      <c r="J2" s="609"/>
      <c r="K2" s="609"/>
      <c r="L2" s="610" t="s">
        <v>2933</v>
      </c>
      <c r="M2" s="610"/>
      <c r="N2" s="610"/>
      <c r="O2" s="610"/>
      <c r="P2" s="610"/>
      <c r="Q2" s="610"/>
      <c r="R2" s="610"/>
      <c r="S2" s="610"/>
      <c r="T2" s="610"/>
      <c r="U2" s="610"/>
      <c r="V2" s="610"/>
      <c r="W2" s="610"/>
      <c r="X2" s="610"/>
      <c r="Y2" s="611" t="s">
        <v>2932</v>
      </c>
      <c r="Z2" s="611"/>
      <c r="AA2" s="611"/>
      <c r="AB2" s="611"/>
      <c r="AC2" s="611"/>
      <c r="AD2" s="611"/>
      <c r="AE2" s="611"/>
      <c r="AF2" s="612" t="s">
        <v>2931</v>
      </c>
      <c r="AG2" s="612"/>
      <c r="AJ2" s="138" t="s">
        <v>2796</v>
      </c>
    </row>
    <row r="3" spans="1:36" s="204" customFormat="1" ht="18.75">
      <c r="A3" s="608"/>
      <c r="B3" s="609"/>
      <c r="C3" s="609"/>
      <c r="D3" s="609"/>
      <c r="E3" s="609"/>
      <c r="F3" s="609"/>
      <c r="G3" s="609"/>
      <c r="H3" s="609"/>
      <c r="I3" s="609"/>
      <c r="J3" s="609"/>
      <c r="K3" s="609"/>
      <c r="L3" s="224"/>
      <c r="M3" s="252"/>
      <c r="N3" s="253"/>
      <c r="O3" s="252"/>
      <c r="P3" s="253"/>
      <c r="Q3" s="613" t="s">
        <v>2930</v>
      </c>
      <c r="R3" s="613"/>
      <c r="S3" s="613"/>
      <c r="T3" s="224"/>
      <c r="U3" s="252"/>
      <c r="V3" s="253"/>
      <c r="W3" s="252"/>
      <c r="X3" s="224"/>
      <c r="Y3" s="611"/>
      <c r="Z3" s="611"/>
      <c r="AA3" s="611"/>
      <c r="AB3" s="611"/>
      <c r="AC3" s="611"/>
      <c r="AD3" s="611"/>
      <c r="AE3" s="611"/>
      <c r="AF3" s="612"/>
      <c r="AG3" s="612"/>
      <c r="AJ3" s="139" t="s">
        <v>2800</v>
      </c>
    </row>
    <row r="4" spans="1:36" s="194" customFormat="1" ht="11.25" customHeight="1">
      <c r="A4" s="608"/>
      <c r="B4" s="614"/>
      <c r="C4" s="222" t="s">
        <v>2929</v>
      </c>
      <c r="D4" s="614"/>
      <c r="E4" s="221" t="s">
        <v>2928</v>
      </c>
      <c r="F4" s="222"/>
      <c r="G4" s="221" t="s">
        <v>2927</v>
      </c>
      <c r="H4" s="614"/>
      <c r="I4" s="221" t="s">
        <v>2928</v>
      </c>
      <c r="J4" s="222"/>
      <c r="K4" s="221" t="s">
        <v>2927</v>
      </c>
      <c r="L4" s="615"/>
      <c r="M4" s="616" t="s">
        <v>2926</v>
      </c>
      <c r="N4" s="616"/>
      <c r="O4" s="616"/>
      <c r="P4" s="615"/>
      <c r="Q4" s="219" t="s">
        <v>2928</v>
      </c>
      <c r="R4" s="220"/>
      <c r="S4" s="219" t="s">
        <v>2927</v>
      </c>
      <c r="T4" s="615"/>
      <c r="U4" s="616" t="s">
        <v>2926</v>
      </c>
      <c r="V4" s="616"/>
      <c r="W4" s="616"/>
      <c r="X4" s="615"/>
      <c r="Y4" s="218" t="s">
        <v>2925</v>
      </c>
      <c r="Z4" s="197" t="s">
        <v>2923</v>
      </c>
      <c r="AA4" s="197" t="s">
        <v>2924</v>
      </c>
      <c r="AB4" s="197" t="s">
        <v>2923</v>
      </c>
      <c r="AC4" s="197" t="s">
        <v>2924</v>
      </c>
      <c r="AD4" s="197" t="s">
        <v>2923</v>
      </c>
      <c r="AE4" s="611"/>
      <c r="AF4" s="217" t="s">
        <v>2922</v>
      </c>
      <c r="AG4" s="251" t="s">
        <v>2921</v>
      </c>
      <c r="AJ4" s="139" t="s">
        <v>2798</v>
      </c>
    </row>
    <row r="5" spans="1:36" ht="11.25" customHeight="1">
      <c r="A5" s="178">
        <v>1</v>
      </c>
      <c r="B5" s="614"/>
      <c r="C5" s="177" t="s">
        <v>2895</v>
      </c>
      <c r="D5" s="614"/>
      <c r="E5" s="175" t="s">
        <v>2893</v>
      </c>
      <c r="F5" s="176" t="s">
        <v>2894</v>
      </c>
      <c r="G5" s="168">
        <v>0.26180555555555557</v>
      </c>
      <c r="H5" s="614"/>
      <c r="I5" s="168">
        <v>0.75555555555555554</v>
      </c>
      <c r="J5" s="176" t="s">
        <v>2894</v>
      </c>
      <c r="K5" s="175" t="s">
        <v>2893</v>
      </c>
      <c r="L5" s="615"/>
      <c r="M5" s="175" t="s">
        <v>2893</v>
      </c>
      <c r="N5" s="176" t="s">
        <v>2894</v>
      </c>
      <c r="O5" s="168">
        <v>0.26180555555555557</v>
      </c>
      <c r="P5" s="615"/>
      <c r="Q5" s="168">
        <v>0.30555555555555552</v>
      </c>
      <c r="R5" s="169" t="s">
        <v>2894</v>
      </c>
      <c r="S5" s="168">
        <v>0.69444444444444453</v>
      </c>
      <c r="T5" s="615"/>
      <c r="U5" s="168">
        <v>0.75555555555555554</v>
      </c>
      <c r="V5" s="176" t="s">
        <v>2894</v>
      </c>
      <c r="W5" s="175" t="s">
        <v>2893</v>
      </c>
      <c r="X5" s="615"/>
      <c r="Y5" s="166" t="s">
        <v>2904</v>
      </c>
      <c r="Z5" s="168">
        <v>0.25416666666666665</v>
      </c>
      <c r="AA5" s="168">
        <v>0.5083333333333333</v>
      </c>
      <c r="AB5" s="168">
        <v>0.76666666666666661</v>
      </c>
      <c r="AE5" s="611"/>
      <c r="AF5" s="174" t="s">
        <v>3029</v>
      </c>
      <c r="AG5" s="173" t="s">
        <v>3028</v>
      </c>
      <c r="AJ5" s="139" t="s">
        <v>2802</v>
      </c>
    </row>
    <row r="6" spans="1:36" ht="11.25" customHeight="1">
      <c r="A6" s="181">
        <v>2</v>
      </c>
      <c r="B6" s="614"/>
      <c r="C6" s="176" t="s">
        <v>2895</v>
      </c>
      <c r="D6" s="614"/>
      <c r="E6" s="175" t="s">
        <v>2893</v>
      </c>
      <c r="F6" s="176" t="s">
        <v>2894</v>
      </c>
      <c r="G6" s="168">
        <v>0.29652777777777778</v>
      </c>
      <c r="H6" s="614"/>
      <c r="I6" s="168">
        <v>0.7895833333333333</v>
      </c>
      <c r="J6" s="176" t="s">
        <v>2894</v>
      </c>
      <c r="K6" s="175" t="s">
        <v>2893</v>
      </c>
      <c r="L6" s="615"/>
      <c r="M6" s="175" t="s">
        <v>2893</v>
      </c>
      <c r="N6" s="176" t="s">
        <v>2894</v>
      </c>
      <c r="O6" s="168">
        <v>0.29652777777777778</v>
      </c>
      <c r="P6" s="615"/>
      <c r="Q6" s="168">
        <v>0.30486111111111108</v>
      </c>
      <c r="R6" s="169" t="s">
        <v>2894</v>
      </c>
      <c r="S6" s="168">
        <v>0.69513888888888886</v>
      </c>
      <c r="T6" s="615"/>
      <c r="U6" s="168">
        <v>0.7895833333333333</v>
      </c>
      <c r="V6" s="176" t="s">
        <v>2894</v>
      </c>
      <c r="W6" s="175" t="s">
        <v>2893</v>
      </c>
      <c r="X6" s="615"/>
      <c r="Y6" s="166" t="s">
        <v>2904</v>
      </c>
      <c r="AA6" s="168">
        <v>2.5694444444444447E-2</v>
      </c>
      <c r="AB6" s="168">
        <v>0.28402777777777777</v>
      </c>
      <c r="AC6" s="168">
        <v>0.54305555555555551</v>
      </c>
      <c r="AD6" s="168">
        <v>0.80138888888888893</v>
      </c>
      <c r="AE6" s="611"/>
      <c r="AF6" s="176"/>
      <c r="AG6" s="180"/>
      <c r="AJ6" s="139" t="s">
        <v>2810</v>
      </c>
    </row>
    <row r="7" spans="1:36" ht="11.25" customHeight="1">
      <c r="A7" s="181">
        <v>3</v>
      </c>
      <c r="B7" s="614"/>
      <c r="C7" s="176" t="s">
        <v>2895</v>
      </c>
      <c r="D7" s="614"/>
      <c r="E7" s="175" t="s">
        <v>2893</v>
      </c>
      <c r="F7" s="176" t="s">
        <v>2894</v>
      </c>
      <c r="G7" s="168">
        <v>0.33055555555555555</v>
      </c>
      <c r="H7" s="614"/>
      <c r="I7" s="168">
        <v>0.82361111111111107</v>
      </c>
      <c r="J7" s="176" t="s">
        <v>2894</v>
      </c>
      <c r="K7" s="175" t="s">
        <v>2893</v>
      </c>
      <c r="L7" s="615"/>
      <c r="M7" s="175" t="s">
        <v>2893</v>
      </c>
      <c r="N7" s="176" t="s">
        <v>2894</v>
      </c>
      <c r="O7" s="168">
        <v>0.30416666666666664</v>
      </c>
      <c r="P7" s="615"/>
      <c r="Q7" s="168">
        <v>0.30416666666666664</v>
      </c>
      <c r="R7" s="169" t="s">
        <v>2894</v>
      </c>
      <c r="S7" s="168">
        <v>0.6958333333333333</v>
      </c>
      <c r="T7" s="615"/>
      <c r="U7" s="168">
        <v>0.82361111111111107</v>
      </c>
      <c r="V7" s="176" t="s">
        <v>2894</v>
      </c>
      <c r="W7" s="175" t="s">
        <v>2893</v>
      </c>
      <c r="X7" s="615"/>
      <c r="Y7" s="166" t="s">
        <v>2902</v>
      </c>
      <c r="AA7" s="168">
        <v>5.9722222222222225E-2</v>
      </c>
      <c r="AB7" s="168">
        <v>0.31805555555555554</v>
      </c>
      <c r="AC7" s="168">
        <v>0.57708333333333328</v>
      </c>
      <c r="AD7" s="168">
        <v>0.8354166666666667</v>
      </c>
      <c r="AE7" s="611"/>
      <c r="AF7" s="176"/>
      <c r="AG7" s="180"/>
      <c r="AJ7" s="139" t="s">
        <v>2808</v>
      </c>
    </row>
    <row r="8" spans="1:36" ht="11.25" customHeight="1">
      <c r="A8" s="181">
        <v>4</v>
      </c>
      <c r="B8" s="614"/>
      <c r="C8" s="166" t="s">
        <v>2918</v>
      </c>
      <c r="D8" s="614"/>
      <c r="E8" s="175" t="s">
        <v>2893</v>
      </c>
      <c r="F8" s="176" t="s">
        <v>2894</v>
      </c>
      <c r="G8" s="168">
        <v>0.36458333333333331</v>
      </c>
      <c r="H8" s="614"/>
      <c r="I8" s="168">
        <v>0.85763888888888884</v>
      </c>
      <c r="J8" s="176" t="s">
        <v>2894</v>
      </c>
      <c r="K8" s="175" t="s">
        <v>2893</v>
      </c>
      <c r="L8" s="615"/>
      <c r="M8" s="175" t="s">
        <v>2893</v>
      </c>
      <c r="N8" s="185" t="s">
        <v>2894</v>
      </c>
      <c r="O8" s="184">
        <v>0.3034722222222222</v>
      </c>
      <c r="P8" s="615"/>
      <c r="Q8" s="168">
        <v>0.3034722222222222</v>
      </c>
      <c r="R8" s="169" t="s">
        <v>2894</v>
      </c>
      <c r="S8" s="168">
        <v>0.69652777777777775</v>
      </c>
      <c r="T8" s="615"/>
      <c r="U8" s="184">
        <v>0.85763888888888884</v>
      </c>
      <c r="V8" s="185" t="s">
        <v>2894</v>
      </c>
      <c r="W8" s="175" t="s">
        <v>2893</v>
      </c>
      <c r="X8" s="615"/>
      <c r="Y8" s="166" t="s">
        <v>2905</v>
      </c>
      <c r="AA8" s="168">
        <v>9.375E-2</v>
      </c>
      <c r="AB8" s="168">
        <v>0.3520833333333333</v>
      </c>
      <c r="AC8" s="168">
        <v>0.61111111111111105</v>
      </c>
      <c r="AD8" s="168">
        <v>0.86944444444444446</v>
      </c>
      <c r="AE8" s="611"/>
      <c r="AF8" s="176"/>
      <c r="AG8" s="180"/>
      <c r="AJ8" s="139" t="s">
        <v>2806</v>
      </c>
    </row>
    <row r="9" spans="1:36" ht="11.25" customHeight="1">
      <c r="A9" s="181">
        <v>5</v>
      </c>
      <c r="B9" s="614"/>
      <c r="C9" s="166" t="s">
        <v>2918</v>
      </c>
      <c r="D9" s="614"/>
      <c r="E9" s="175" t="s">
        <v>2893</v>
      </c>
      <c r="F9" s="176" t="s">
        <v>2894</v>
      </c>
      <c r="G9" s="168">
        <v>0.39861111111111108</v>
      </c>
      <c r="H9" s="614"/>
      <c r="I9" s="168">
        <v>0.89166666666666661</v>
      </c>
      <c r="J9" s="176" t="s">
        <v>2894</v>
      </c>
      <c r="K9" s="175" t="s">
        <v>2893</v>
      </c>
      <c r="L9" s="615"/>
      <c r="M9" s="175" t="s">
        <v>2893</v>
      </c>
      <c r="N9" s="185" t="s">
        <v>2894</v>
      </c>
      <c r="O9" s="184">
        <v>0.30277777777777776</v>
      </c>
      <c r="P9" s="615"/>
      <c r="Q9" s="168">
        <v>0.30277777777777776</v>
      </c>
      <c r="R9" s="169" t="s">
        <v>2894</v>
      </c>
      <c r="S9" s="168">
        <v>0.6972222222222223</v>
      </c>
      <c r="T9" s="615"/>
      <c r="U9" s="184">
        <v>0.89166666666666661</v>
      </c>
      <c r="V9" s="185" t="s">
        <v>2894</v>
      </c>
      <c r="W9" s="175" t="s">
        <v>2893</v>
      </c>
      <c r="X9" s="615"/>
      <c r="Y9" s="166" t="s">
        <v>2910</v>
      </c>
      <c r="AA9" s="168">
        <v>0.1277777777777778</v>
      </c>
      <c r="AB9" s="168">
        <v>0.38611111111111113</v>
      </c>
      <c r="AC9" s="168">
        <v>0.64513888888888882</v>
      </c>
      <c r="AD9" s="168">
        <v>0.90347222222222223</v>
      </c>
      <c r="AE9" s="611"/>
      <c r="AF9" s="176"/>
      <c r="AG9" s="180"/>
      <c r="AJ9" s="139" t="s">
        <v>2804</v>
      </c>
    </row>
    <row r="10" spans="1:36" ht="11.25" customHeight="1">
      <c r="A10" s="181">
        <v>6</v>
      </c>
      <c r="B10" s="614"/>
      <c r="C10" s="166" t="s">
        <v>2918</v>
      </c>
      <c r="D10" s="614"/>
      <c r="E10" s="175" t="s">
        <v>2893</v>
      </c>
      <c r="F10" s="176" t="s">
        <v>2894</v>
      </c>
      <c r="G10" s="168">
        <v>0.43263888888888885</v>
      </c>
      <c r="H10" s="614"/>
      <c r="I10" s="168">
        <v>0.92569444444444438</v>
      </c>
      <c r="J10" s="176" t="s">
        <v>2894</v>
      </c>
      <c r="K10" s="175" t="s">
        <v>2893</v>
      </c>
      <c r="L10" s="615"/>
      <c r="M10" s="175" t="s">
        <v>2893</v>
      </c>
      <c r="N10" s="185" t="s">
        <v>2894</v>
      </c>
      <c r="O10" s="184">
        <v>0.30208333333333331</v>
      </c>
      <c r="P10" s="615"/>
      <c r="Q10" s="168">
        <v>0.30208333333333331</v>
      </c>
      <c r="R10" s="169" t="s">
        <v>2894</v>
      </c>
      <c r="S10" s="168">
        <v>0.69791666666666663</v>
      </c>
      <c r="T10" s="615"/>
      <c r="U10" s="184">
        <v>0.92569444444444438</v>
      </c>
      <c r="V10" s="185" t="s">
        <v>2894</v>
      </c>
      <c r="W10" s="175" t="s">
        <v>2893</v>
      </c>
      <c r="X10" s="615"/>
      <c r="Y10" s="166" t="s">
        <v>2905</v>
      </c>
      <c r="AA10" s="168">
        <v>0.16180555555555556</v>
      </c>
      <c r="AB10" s="168">
        <v>0.4201388888888889</v>
      </c>
      <c r="AC10" s="168">
        <v>0.6791666666666667</v>
      </c>
      <c r="AD10" s="168">
        <v>0.9375</v>
      </c>
      <c r="AE10" s="611"/>
      <c r="AF10" s="176"/>
      <c r="AG10" s="180"/>
    </row>
    <row r="11" spans="1:36" ht="11.25" customHeight="1">
      <c r="A11" s="181">
        <v>7</v>
      </c>
      <c r="B11" s="614"/>
      <c r="C11" s="166" t="s">
        <v>2915</v>
      </c>
      <c r="D11" s="614"/>
      <c r="E11" s="175" t="s">
        <v>2893</v>
      </c>
      <c r="F11" s="176" t="s">
        <v>2894</v>
      </c>
      <c r="G11" s="168">
        <v>0.46666666666666662</v>
      </c>
      <c r="H11" s="614"/>
      <c r="I11" s="168">
        <v>0.95972222222222225</v>
      </c>
      <c r="J11" s="176" t="s">
        <v>2894</v>
      </c>
      <c r="K11" s="175" t="s">
        <v>2893</v>
      </c>
      <c r="L11" s="615"/>
      <c r="M11" s="175" t="s">
        <v>2893</v>
      </c>
      <c r="N11" s="189" t="s">
        <v>2894</v>
      </c>
      <c r="O11" s="188">
        <v>0.30138888888888887</v>
      </c>
      <c r="P11" s="615"/>
      <c r="Q11" s="168">
        <v>0.30138888888888887</v>
      </c>
      <c r="R11" s="169" t="s">
        <v>2894</v>
      </c>
      <c r="S11" s="168">
        <v>0.69861111111111107</v>
      </c>
      <c r="T11" s="615"/>
      <c r="U11" s="188">
        <v>0.95972222222222225</v>
      </c>
      <c r="V11" s="189" t="s">
        <v>2894</v>
      </c>
      <c r="W11" s="175" t="s">
        <v>2893</v>
      </c>
      <c r="X11" s="615"/>
      <c r="Y11" s="166" t="s">
        <v>2902</v>
      </c>
      <c r="AA11" s="168">
        <v>0.19583333333333333</v>
      </c>
      <c r="AB11" s="168" t="s">
        <v>3027</v>
      </c>
      <c r="AC11" s="168">
        <v>0.71319444444444446</v>
      </c>
      <c r="AD11" s="168">
        <v>0.97152777777777777</v>
      </c>
      <c r="AE11" s="611"/>
      <c r="AF11" s="177" t="s">
        <v>2917</v>
      </c>
      <c r="AG11" s="179" t="s">
        <v>2916</v>
      </c>
    </row>
    <row r="12" spans="1:36" ht="11.25" customHeight="1">
      <c r="A12" s="181">
        <v>8</v>
      </c>
      <c r="B12" s="614"/>
      <c r="C12" s="166" t="s">
        <v>2915</v>
      </c>
      <c r="D12" s="614"/>
      <c r="E12" s="175" t="s">
        <v>2893</v>
      </c>
      <c r="F12" s="176" t="s">
        <v>2894</v>
      </c>
      <c r="G12" s="168">
        <v>0.50069444444444444</v>
      </c>
      <c r="H12" s="614"/>
      <c r="I12" s="168">
        <v>0.99375000000000002</v>
      </c>
      <c r="J12" s="176" t="s">
        <v>2894</v>
      </c>
      <c r="K12" s="175" t="s">
        <v>2893</v>
      </c>
      <c r="L12" s="615"/>
      <c r="M12" s="175" t="s">
        <v>2893</v>
      </c>
      <c r="N12" s="189" t="s">
        <v>2894</v>
      </c>
      <c r="O12" s="188">
        <v>0.30069444444444443</v>
      </c>
      <c r="P12" s="615"/>
      <c r="Q12" s="168">
        <v>0.30069444444444443</v>
      </c>
      <c r="R12" s="169" t="s">
        <v>2894</v>
      </c>
      <c r="S12" s="168">
        <v>0.69930555555555562</v>
      </c>
      <c r="T12" s="615"/>
      <c r="U12" s="188">
        <v>0.99375000000000002</v>
      </c>
      <c r="V12" s="189" t="s">
        <v>2894</v>
      </c>
      <c r="W12" s="175" t="s">
        <v>2893</v>
      </c>
      <c r="X12" s="615"/>
      <c r="Y12" s="166" t="s">
        <v>2892</v>
      </c>
      <c r="AA12" s="168">
        <v>0.2298611111111111</v>
      </c>
      <c r="AB12" s="168">
        <v>0.48819444444444443</v>
      </c>
      <c r="AC12" s="168">
        <v>0.74722222222222223</v>
      </c>
      <c r="AE12" s="611"/>
      <c r="AF12" s="176"/>
      <c r="AG12" s="180"/>
    </row>
    <row r="13" spans="1:36" ht="11.25" customHeight="1">
      <c r="A13" s="181">
        <v>9</v>
      </c>
      <c r="B13" s="614"/>
      <c r="C13" s="166" t="s">
        <v>2915</v>
      </c>
      <c r="D13" s="614"/>
      <c r="E13" s="175" t="s">
        <v>2893</v>
      </c>
      <c r="F13" s="176" t="s">
        <v>2894</v>
      </c>
      <c r="G13" s="168">
        <v>0.53472222222222221</v>
      </c>
      <c r="H13" s="614"/>
      <c r="J13" s="176"/>
      <c r="K13" s="169"/>
      <c r="L13" s="615"/>
      <c r="M13" s="175" t="s">
        <v>2893</v>
      </c>
      <c r="N13" s="189" t="s">
        <v>2894</v>
      </c>
      <c r="O13" s="188">
        <v>0.3</v>
      </c>
      <c r="P13" s="615"/>
      <c r="Q13" s="168">
        <v>0.3</v>
      </c>
      <c r="R13" s="169" t="s">
        <v>2894</v>
      </c>
      <c r="S13" s="168">
        <v>0.70000000000000007</v>
      </c>
      <c r="T13" s="615"/>
      <c r="U13" s="182"/>
      <c r="V13" s="183"/>
      <c r="W13" s="182"/>
      <c r="X13" s="615"/>
      <c r="Y13" s="166" t="s">
        <v>2892</v>
      </c>
      <c r="Z13" s="168">
        <v>5.5555555555555558E-3</v>
      </c>
      <c r="AA13" s="168">
        <v>0.2638888888888889</v>
      </c>
      <c r="AB13" s="168">
        <v>0.52222222222222225</v>
      </c>
      <c r="AC13" s="168">
        <v>0.78125</v>
      </c>
      <c r="AE13" s="611"/>
      <c r="AF13" s="176"/>
      <c r="AG13" s="180"/>
    </row>
    <row r="14" spans="1:36" ht="11.25" customHeight="1">
      <c r="A14" s="181">
        <v>10</v>
      </c>
      <c r="B14" s="614"/>
      <c r="C14" s="166" t="s">
        <v>2915</v>
      </c>
      <c r="D14" s="614"/>
      <c r="E14" s="168">
        <v>2.7777777777777776E-2</v>
      </c>
      <c r="F14" s="176" t="s">
        <v>2894</v>
      </c>
      <c r="G14" s="168">
        <v>0.56874999999999998</v>
      </c>
      <c r="H14" s="614"/>
      <c r="J14" s="176"/>
      <c r="K14" s="169"/>
      <c r="L14" s="615"/>
      <c r="M14" s="188">
        <v>2.7777777777777776E-2</v>
      </c>
      <c r="N14" s="189" t="s">
        <v>2894</v>
      </c>
      <c r="O14" s="188">
        <v>0.29930555555555555</v>
      </c>
      <c r="P14" s="615"/>
      <c r="Q14" s="168">
        <v>0.29930555555555555</v>
      </c>
      <c r="R14" s="169" t="s">
        <v>2894</v>
      </c>
      <c r="S14" s="168">
        <v>0.7006944444444444</v>
      </c>
      <c r="T14" s="615"/>
      <c r="U14" s="182"/>
      <c r="V14" s="183"/>
      <c r="W14" s="182"/>
      <c r="X14" s="615"/>
      <c r="Y14" s="166" t="s">
        <v>2898</v>
      </c>
      <c r="Z14" s="168">
        <v>3.9583333333333331E-2</v>
      </c>
      <c r="AA14" s="168">
        <v>0.29791666666666666</v>
      </c>
      <c r="AB14" s="168">
        <v>0.55625000000000002</v>
      </c>
      <c r="AC14" s="168">
        <v>0.81527777777777777</v>
      </c>
      <c r="AE14" s="611"/>
      <c r="AF14" s="176"/>
      <c r="AG14" s="180"/>
    </row>
    <row r="15" spans="1:36" ht="3.75" customHeight="1">
      <c r="A15" s="192"/>
      <c r="B15" s="614"/>
      <c r="C15" s="192"/>
      <c r="D15" s="614"/>
      <c r="E15" s="192"/>
      <c r="F15" s="192"/>
      <c r="G15" s="192"/>
      <c r="H15" s="614"/>
      <c r="I15" s="192"/>
      <c r="J15" s="192"/>
      <c r="K15" s="192"/>
      <c r="L15" s="615"/>
      <c r="M15" s="192"/>
      <c r="N15" s="192"/>
      <c r="O15" s="192"/>
      <c r="P15" s="615"/>
      <c r="Q15" s="192"/>
      <c r="R15" s="192"/>
      <c r="S15" s="192"/>
      <c r="T15" s="615"/>
      <c r="U15" s="192"/>
      <c r="V15" s="192"/>
      <c r="W15" s="192"/>
      <c r="X15" s="615"/>
      <c r="Y15" s="192"/>
      <c r="Z15" s="192"/>
      <c r="AA15" s="192"/>
      <c r="AB15" s="192"/>
      <c r="AC15" s="192"/>
      <c r="AD15" s="192"/>
      <c r="AE15" s="611"/>
      <c r="AF15" s="192"/>
      <c r="AG15" s="192"/>
    </row>
    <row r="16" spans="1:36">
      <c r="A16" s="178">
        <v>11</v>
      </c>
      <c r="B16" s="614"/>
      <c r="C16" s="174" t="s">
        <v>2203</v>
      </c>
      <c r="D16" s="614"/>
      <c r="E16" s="168">
        <v>6.25E-2</v>
      </c>
      <c r="F16" s="176" t="s">
        <v>2894</v>
      </c>
      <c r="G16" s="168">
        <v>0.60277777777777775</v>
      </c>
      <c r="H16" s="614"/>
      <c r="I16" s="169"/>
      <c r="J16" s="176"/>
      <c r="K16" s="169"/>
      <c r="L16" s="615"/>
      <c r="M16" s="237"/>
      <c r="N16" s="236"/>
      <c r="O16" s="237"/>
      <c r="P16" s="615"/>
      <c r="Q16" s="168">
        <v>0.2986111111111111</v>
      </c>
      <c r="R16" s="169" t="s">
        <v>2894</v>
      </c>
      <c r="S16" s="168">
        <v>0.70138888888888884</v>
      </c>
      <c r="T16" s="615"/>
      <c r="U16" s="235"/>
      <c r="V16" s="236"/>
      <c r="W16" s="235"/>
      <c r="X16" s="615"/>
      <c r="Y16" s="166" t="s">
        <v>2914</v>
      </c>
      <c r="Z16" s="168">
        <v>7.3611111111111113E-2</v>
      </c>
      <c r="AA16" s="168">
        <v>0.33263888888888887</v>
      </c>
      <c r="AB16" s="168">
        <v>0.59930555555555554</v>
      </c>
      <c r="AC16" s="168">
        <v>0.8666666666666667</v>
      </c>
      <c r="AE16" s="611"/>
      <c r="AF16" s="174" t="s">
        <v>3026</v>
      </c>
      <c r="AG16" s="173" t="s">
        <v>3025</v>
      </c>
    </row>
    <row r="17" spans="1:33">
      <c r="A17" s="178">
        <v>12</v>
      </c>
      <c r="B17" s="614"/>
      <c r="C17" s="174" t="s">
        <v>2203</v>
      </c>
      <c r="D17" s="614"/>
      <c r="E17" s="168">
        <v>9.6527777777777768E-2</v>
      </c>
      <c r="F17" s="176" t="s">
        <v>2894</v>
      </c>
      <c r="G17" s="168">
        <v>0.63680555555555551</v>
      </c>
      <c r="H17" s="614"/>
      <c r="I17" s="169"/>
      <c r="J17" s="176"/>
      <c r="K17" s="169"/>
      <c r="L17" s="615"/>
      <c r="M17" s="237"/>
      <c r="N17" s="236"/>
      <c r="O17" s="237"/>
      <c r="P17" s="615"/>
      <c r="Q17" s="168">
        <v>0.29791666666666666</v>
      </c>
      <c r="R17" s="169" t="s">
        <v>2894</v>
      </c>
      <c r="S17" s="168">
        <v>0.70208333333333339</v>
      </c>
      <c r="T17" s="615"/>
      <c r="U17" s="235"/>
      <c r="V17" s="236"/>
      <c r="W17" s="235"/>
      <c r="X17" s="615"/>
      <c r="Y17" s="166" t="s">
        <v>2994</v>
      </c>
      <c r="Z17" s="168">
        <v>0.11666666666666665</v>
      </c>
      <c r="AA17" s="168">
        <v>0.3666666666666667</v>
      </c>
      <c r="AB17" s="168">
        <v>0.6333333333333333</v>
      </c>
      <c r="AC17" s="168">
        <v>0.90069444444444446</v>
      </c>
      <c r="AE17" s="611"/>
      <c r="AF17" s="174" t="s">
        <v>3026</v>
      </c>
      <c r="AG17" s="173" t="s">
        <v>3025</v>
      </c>
    </row>
    <row r="18" spans="1:33">
      <c r="A18" s="178">
        <v>13</v>
      </c>
      <c r="B18" s="614"/>
      <c r="C18" s="174" t="s">
        <v>2203</v>
      </c>
      <c r="D18" s="614"/>
      <c r="E18" s="168">
        <v>0.13055555555555556</v>
      </c>
      <c r="F18" s="176" t="s">
        <v>2894</v>
      </c>
      <c r="G18" s="168">
        <v>0.67152777777777783</v>
      </c>
      <c r="H18" s="614"/>
      <c r="I18" s="169"/>
      <c r="J18" s="176"/>
      <c r="K18" s="169"/>
      <c r="L18" s="615"/>
      <c r="M18" s="237"/>
      <c r="N18" s="236"/>
      <c r="O18" s="237"/>
      <c r="P18" s="615"/>
      <c r="Q18" s="168">
        <v>0.29722222222222222</v>
      </c>
      <c r="R18" s="169" t="s">
        <v>2894</v>
      </c>
      <c r="S18" s="168">
        <v>0.70277777777777783</v>
      </c>
      <c r="T18" s="615"/>
      <c r="U18" s="235"/>
      <c r="V18" s="236"/>
      <c r="W18" s="235"/>
      <c r="X18" s="615"/>
      <c r="Y18" s="166" t="s">
        <v>2914</v>
      </c>
      <c r="Z18" s="168">
        <v>0.15069444444444444</v>
      </c>
      <c r="AA18" s="168">
        <v>0.40069444444444446</v>
      </c>
      <c r="AB18" s="168">
        <v>0.66736111111111107</v>
      </c>
      <c r="AC18" s="168">
        <v>0.93472222222222223</v>
      </c>
      <c r="AE18" s="611"/>
      <c r="AF18" s="174" t="s">
        <v>3026</v>
      </c>
      <c r="AG18" s="173" t="s">
        <v>3025</v>
      </c>
    </row>
    <row r="19" spans="1:33">
      <c r="A19" s="181">
        <v>14</v>
      </c>
      <c r="B19" s="614"/>
      <c r="C19" s="166" t="s">
        <v>2911</v>
      </c>
      <c r="D19" s="614"/>
      <c r="E19" s="168">
        <v>0.16458333333333333</v>
      </c>
      <c r="F19" s="176" t="s">
        <v>2894</v>
      </c>
      <c r="G19" s="168">
        <v>0.7055555555555556</v>
      </c>
      <c r="H19" s="614"/>
      <c r="I19" s="169"/>
      <c r="J19" s="176"/>
      <c r="K19" s="169"/>
      <c r="L19" s="615"/>
      <c r="M19" s="188">
        <v>0.16458333333333333</v>
      </c>
      <c r="N19" s="189" t="s">
        <v>2894</v>
      </c>
      <c r="O19" s="188">
        <v>0.29652777777777778</v>
      </c>
      <c r="P19" s="615"/>
      <c r="Q19" s="168">
        <v>0.29652777777777778</v>
      </c>
      <c r="R19" s="169" t="s">
        <v>2894</v>
      </c>
      <c r="S19" s="168">
        <v>0.70347222222222217</v>
      </c>
      <c r="T19" s="615"/>
      <c r="U19" s="188">
        <v>0.70347222222222217</v>
      </c>
      <c r="V19" s="189" t="s">
        <v>2894</v>
      </c>
      <c r="W19" s="188">
        <v>0.7055555555555556</v>
      </c>
      <c r="X19" s="615"/>
      <c r="Y19" s="166" t="s">
        <v>2898</v>
      </c>
      <c r="Z19" s="168">
        <v>0.18472222222222223</v>
      </c>
      <c r="AA19" s="168">
        <v>0.43472222222222223</v>
      </c>
      <c r="AB19" s="168">
        <v>0.70138888888888884</v>
      </c>
      <c r="AC19" s="168">
        <v>0.96875</v>
      </c>
      <c r="AE19" s="611"/>
      <c r="AF19" s="176"/>
      <c r="AG19" s="180"/>
    </row>
    <row r="20" spans="1:33">
      <c r="A20" s="181">
        <v>15</v>
      </c>
      <c r="B20" s="614"/>
      <c r="C20" s="166" t="s">
        <v>2911</v>
      </c>
      <c r="D20" s="614"/>
      <c r="E20" s="168">
        <v>0.1986111111111111</v>
      </c>
      <c r="F20" s="176" t="s">
        <v>2894</v>
      </c>
      <c r="G20" s="168">
        <v>0.73958333333333337</v>
      </c>
      <c r="H20" s="614"/>
      <c r="I20" s="169"/>
      <c r="J20" s="176"/>
      <c r="K20" s="169"/>
      <c r="L20" s="615"/>
      <c r="M20" s="188">
        <v>0.1986111111111111</v>
      </c>
      <c r="N20" s="189" t="s">
        <v>2894</v>
      </c>
      <c r="O20" s="188">
        <v>0.29583333333333334</v>
      </c>
      <c r="P20" s="615"/>
      <c r="Q20" s="168">
        <v>0.29583333333333334</v>
      </c>
      <c r="R20" s="169" t="s">
        <v>2894</v>
      </c>
      <c r="S20" s="168">
        <v>0.70416666666666661</v>
      </c>
      <c r="T20" s="615"/>
      <c r="U20" s="188">
        <v>0.70416666666666661</v>
      </c>
      <c r="V20" s="189" t="s">
        <v>2894</v>
      </c>
      <c r="W20" s="188">
        <v>0.73958333333333337</v>
      </c>
      <c r="X20" s="615"/>
      <c r="Y20" s="166" t="s">
        <v>2892</v>
      </c>
      <c r="Z20" s="168">
        <v>0.21875</v>
      </c>
      <c r="AA20" s="168">
        <v>0.46875</v>
      </c>
      <c r="AB20" s="168">
        <v>0.7270833333333333</v>
      </c>
      <c r="AC20" s="168">
        <v>0.98611111111111116</v>
      </c>
      <c r="AE20" s="611"/>
      <c r="AF20" s="176"/>
      <c r="AG20" s="180"/>
    </row>
    <row r="21" spans="1:33">
      <c r="A21" s="181">
        <v>16</v>
      </c>
      <c r="B21" s="614"/>
      <c r="C21" s="166" t="s">
        <v>2911</v>
      </c>
      <c r="D21" s="614"/>
      <c r="E21" s="168">
        <v>0.23263888888888887</v>
      </c>
      <c r="F21" s="176" t="s">
        <v>2894</v>
      </c>
      <c r="G21" s="168">
        <v>0.77361111111111114</v>
      </c>
      <c r="H21" s="614"/>
      <c r="I21" s="169"/>
      <c r="J21" s="176"/>
      <c r="K21" s="169"/>
      <c r="L21" s="615"/>
      <c r="M21" s="188">
        <v>0.23263888888888887</v>
      </c>
      <c r="N21" s="189" t="s">
        <v>2894</v>
      </c>
      <c r="O21" s="188">
        <v>0.2951388888888889</v>
      </c>
      <c r="P21" s="615"/>
      <c r="Q21" s="168">
        <v>0.2951388888888889</v>
      </c>
      <c r="R21" s="169" t="s">
        <v>2894</v>
      </c>
      <c r="S21" s="168">
        <v>0.70486111111111116</v>
      </c>
      <c r="T21" s="615"/>
      <c r="U21" s="188">
        <v>0.70486111111111116</v>
      </c>
      <c r="V21" s="189" t="s">
        <v>2894</v>
      </c>
      <c r="W21" s="188">
        <v>0.77361111111111114</v>
      </c>
      <c r="X21" s="615"/>
      <c r="Y21" s="166" t="s">
        <v>2892</v>
      </c>
      <c r="Z21" s="168">
        <v>0.24444444444444446</v>
      </c>
      <c r="AA21" s="168">
        <v>0.50277777777777777</v>
      </c>
      <c r="AB21" s="168">
        <v>0.76111111111111107</v>
      </c>
      <c r="AE21" s="611"/>
      <c r="AF21" s="176"/>
      <c r="AG21" s="180"/>
    </row>
    <row r="22" spans="1:33">
      <c r="A22" s="181">
        <v>17</v>
      </c>
      <c r="B22" s="614"/>
      <c r="C22" s="166" t="s">
        <v>2911</v>
      </c>
      <c r="D22" s="614"/>
      <c r="E22" s="168">
        <v>0.26666666666666666</v>
      </c>
      <c r="F22" s="176" t="s">
        <v>2894</v>
      </c>
      <c r="G22" s="168">
        <v>0.80763888888888891</v>
      </c>
      <c r="H22" s="614"/>
      <c r="I22" s="169"/>
      <c r="J22" s="176"/>
      <c r="K22" s="169"/>
      <c r="L22" s="615"/>
      <c r="M22" s="188">
        <v>0.26666666666666666</v>
      </c>
      <c r="N22" s="189" t="s">
        <v>2894</v>
      </c>
      <c r="O22" s="188">
        <v>0.29444444444444445</v>
      </c>
      <c r="P22" s="615"/>
      <c r="Q22" s="168">
        <v>0.29444444444444445</v>
      </c>
      <c r="R22" s="169" t="s">
        <v>2894</v>
      </c>
      <c r="S22" s="168">
        <v>0.7055555555555556</v>
      </c>
      <c r="T22" s="615"/>
      <c r="U22" s="188">
        <v>0.7055555555555556</v>
      </c>
      <c r="V22" s="189" t="s">
        <v>2894</v>
      </c>
      <c r="W22" s="188">
        <v>0.80763888888888891</v>
      </c>
      <c r="X22" s="615"/>
      <c r="Y22" s="166" t="s">
        <v>2904</v>
      </c>
      <c r="AA22" s="168">
        <v>2.013888888888889E-2</v>
      </c>
      <c r="AB22" s="168">
        <v>0.27847222222222223</v>
      </c>
      <c r="AC22" s="168">
        <v>0.53680555555555554</v>
      </c>
      <c r="AD22" s="168">
        <v>0.79513888888888884</v>
      </c>
      <c r="AE22" s="611"/>
      <c r="AF22" s="176"/>
      <c r="AG22" s="180"/>
    </row>
    <row r="23" spans="1:33">
      <c r="A23" s="181">
        <v>18</v>
      </c>
      <c r="B23" s="614"/>
      <c r="C23" s="166" t="s">
        <v>2907</v>
      </c>
      <c r="D23" s="614"/>
      <c r="E23" s="168">
        <v>0.30069444444444443</v>
      </c>
      <c r="F23" s="176" t="s">
        <v>2894</v>
      </c>
      <c r="G23" s="168">
        <v>0.84166666666666667</v>
      </c>
      <c r="H23" s="614"/>
      <c r="I23" s="169"/>
      <c r="J23" s="176"/>
      <c r="K23" s="169"/>
      <c r="L23" s="615"/>
      <c r="M23" s="182"/>
      <c r="N23" s="183"/>
      <c r="O23" s="182"/>
      <c r="P23" s="615"/>
      <c r="Q23" s="168">
        <v>0.29375000000000001</v>
      </c>
      <c r="R23" s="169" t="s">
        <v>2894</v>
      </c>
      <c r="S23" s="168">
        <v>0.70624999999999993</v>
      </c>
      <c r="T23" s="615"/>
      <c r="U23" s="184">
        <v>0.70624999999999993</v>
      </c>
      <c r="V23" s="185" t="s">
        <v>2894</v>
      </c>
      <c r="W23" s="184">
        <v>0.84166666666666667</v>
      </c>
      <c r="X23" s="615"/>
      <c r="Y23" s="166" t="s">
        <v>2905</v>
      </c>
      <c r="AA23" s="168">
        <v>5.4166666666666669E-2</v>
      </c>
      <c r="AB23" s="168">
        <v>0.3125</v>
      </c>
      <c r="AC23" s="168">
        <v>0.5708333333333333</v>
      </c>
      <c r="AD23" s="168">
        <v>0.82916666666666661</v>
      </c>
      <c r="AE23" s="611"/>
      <c r="AF23" s="176"/>
      <c r="AG23" s="180"/>
    </row>
    <row r="24" spans="1:33">
      <c r="A24" s="181">
        <v>19</v>
      </c>
      <c r="B24" s="614"/>
      <c r="C24" s="166" t="s">
        <v>2907</v>
      </c>
      <c r="D24" s="614"/>
      <c r="E24" s="168">
        <v>0.3347222222222222</v>
      </c>
      <c r="F24" s="176" t="s">
        <v>2894</v>
      </c>
      <c r="G24" s="168">
        <v>0.87569444444444444</v>
      </c>
      <c r="H24" s="614"/>
      <c r="I24" s="169"/>
      <c r="J24" s="176"/>
      <c r="K24" s="169"/>
      <c r="L24" s="615"/>
      <c r="M24" s="182"/>
      <c r="N24" s="183"/>
      <c r="O24" s="182"/>
      <c r="P24" s="615"/>
      <c r="Q24" s="168">
        <v>0.29305555555555557</v>
      </c>
      <c r="R24" s="169" t="s">
        <v>2894</v>
      </c>
      <c r="S24" s="168">
        <v>0.70694444444444438</v>
      </c>
      <c r="T24" s="615"/>
      <c r="U24" s="184">
        <v>0.70694444444444438</v>
      </c>
      <c r="V24" s="185" t="s">
        <v>2894</v>
      </c>
      <c r="W24" s="184">
        <v>0.87569444444444444</v>
      </c>
      <c r="X24" s="615"/>
      <c r="Y24" s="166" t="s">
        <v>2906</v>
      </c>
      <c r="AA24" s="168">
        <v>8.819444444444445E-2</v>
      </c>
      <c r="AB24" s="168">
        <v>0.34652777777777777</v>
      </c>
      <c r="AC24" s="168">
        <v>0.60486111111111118</v>
      </c>
      <c r="AD24" s="168">
        <v>0.86319444444444438</v>
      </c>
      <c r="AE24" s="611"/>
      <c r="AF24" s="176"/>
      <c r="AG24" s="180"/>
    </row>
    <row r="25" spans="1:33">
      <c r="A25" s="181">
        <v>20</v>
      </c>
      <c r="B25" s="614"/>
      <c r="C25" s="166" t="s">
        <v>2907</v>
      </c>
      <c r="D25" s="614"/>
      <c r="E25" s="168">
        <v>0.36874999999999997</v>
      </c>
      <c r="F25" s="176" t="s">
        <v>2894</v>
      </c>
      <c r="G25" s="168">
        <v>0.90972222222222221</v>
      </c>
      <c r="H25" s="614"/>
      <c r="I25" s="169"/>
      <c r="J25" s="176"/>
      <c r="K25" s="169"/>
      <c r="L25" s="615"/>
      <c r="M25" s="182"/>
      <c r="N25" s="183"/>
      <c r="O25" s="182"/>
      <c r="P25" s="615"/>
      <c r="Q25" s="168">
        <v>0.29236111111111113</v>
      </c>
      <c r="R25" s="169" t="s">
        <v>2894</v>
      </c>
      <c r="S25" s="168">
        <v>0.70763888888888893</v>
      </c>
      <c r="T25" s="615"/>
      <c r="U25" s="184">
        <v>0.70763888888888893</v>
      </c>
      <c r="V25" s="185" t="s">
        <v>2894</v>
      </c>
      <c r="W25" s="184">
        <v>0.90972222222222221</v>
      </c>
      <c r="X25" s="615"/>
      <c r="Y25" s="166" t="s">
        <v>2905</v>
      </c>
      <c r="AA25" s="168">
        <v>0.12222222222222223</v>
      </c>
      <c r="AB25" s="168">
        <v>0.38055555555555554</v>
      </c>
      <c r="AC25" s="168">
        <v>0.63888888888888895</v>
      </c>
      <c r="AD25" s="168">
        <v>0.89722222222222225</v>
      </c>
      <c r="AE25" s="611"/>
      <c r="AF25" s="176"/>
      <c r="AG25" s="180"/>
    </row>
    <row r="26" spans="1:33" ht="3.75" customHeight="1">
      <c r="A26" s="192"/>
      <c r="B26" s="614"/>
      <c r="C26" s="192"/>
      <c r="D26" s="614"/>
      <c r="E26" s="192"/>
      <c r="F26" s="192"/>
      <c r="G26" s="192"/>
      <c r="H26" s="614"/>
      <c r="I26" s="192"/>
      <c r="J26" s="192"/>
      <c r="K26" s="192"/>
      <c r="L26" s="615"/>
      <c r="M26" s="192"/>
      <c r="N26" s="192"/>
      <c r="O26" s="192"/>
      <c r="P26" s="615"/>
      <c r="Q26" s="192"/>
      <c r="R26" s="192"/>
      <c r="S26" s="192"/>
      <c r="T26" s="615"/>
      <c r="U26" s="192"/>
      <c r="V26" s="192"/>
      <c r="W26" s="192"/>
      <c r="X26" s="615"/>
      <c r="Y26" s="192"/>
      <c r="Z26" s="192"/>
      <c r="AA26" s="192"/>
      <c r="AB26" s="192"/>
      <c r="AC26" s="192"/>
      <c r="AD26" s="192"/>
      <c r="AE26" s="611"/>
      <c r="AF26" s="192"/>
      <c r="AG26" s="192"/>
    </row>
    <row r="27" spans="1:33">
      <c r="A27" s="181">
        <v>21</v>
      </c>
      <c r="B27" s="614"/>
      <c r="C27" s="166" t="s">
        <v>2903</v>
      </c>
      <c r="D27" s="614"/>
      <c r="E27" s="168">
        <v>0.40277777777777773</v>
      </c>
      <c r="F27" s="176" t="s">
        <v>2894</v>
      </c>
      <c r="G27" s="168">
        <v>0.94374999999999998</v>
      </c>
      <c r="H27" s="614"/>
      <c r="I27" s="169"/>
      <c r="J27" s="176"/>
      <c r="K27" s="169"/>
      <c r="L27" s="615"/>
      <c r="M27" s="182"/>
      <c r="N27" s="183"/>
      <c r="O27" s="182"/>
      <c r="P27" s="615"/>
      <c r="Q27" s="168">
        <v>0.29166666666666669</v>
      </c>
      <c r="R27" s="169" t="s">
        <v>2894</v>
      </c>
      <c r="S27" s="168">
        <v>0.70833333333333337</v>
      </c>
      <c r="T27" s="615"/>
      <c r="U27" s="168">
        <v>0.70833333333333337</v>
      </c>
      <c r="V27" s="176" t="s">
        <v>2894</v>
      </c>
      <c r="W27" s="168">
        <v>0.94374999999999998</v>
      </c>
      <c r="X27" s="615"/>
      <c r="Y27" s="166" t="s">
        <v>2904</v>
      </c>
      <c r="AA27" s="168">
        <v>0.15625</v>
      </c>
      <c r="AB27" s="168">
        <v>0.4145833333333333</v>
      </c>
      <c r="AC27" s="168">
        <v>0.67291666666666661</v>
      </c>
      <c r="AD27" s="168">
        <v>0.93125000000000002</v>
      </c>
      <c r="AE27" s="611"/>
      <c r="AF27" s="176"/>
      <c r="AG27" s="180"/>
    </row>
    <row r="28" spans="1:33">
      <c r="A28" s="181">
        <v>22</v>
      </c>
      <c r="B28" s="614"/>
      <c r="C28" s="166" t="s">
        <v>2903</v>
      </c>
      <c r="D28" s="614"/>
      <c r="E28" s="168">
        <v>0.4375</v>
      </c>
      <c r="F28" s="176" t="s">
        <v>2894</v>
      </c>
      <c r="G28" s="168">
        <v>0.97777777777777775</v>
      </c>
      <c r="H28" s="614"/>
      <c r="I28" s="169"/>
      <c r="J28" s="176"/>
      <c r="K28" s="169"/>
      <c r="L28" s="615"/>
      <c r="M28" s="182"/>
      <c r="N28" s="183"/>
      <c r="O28" s="182"/>
      <c r="P28" s="615"/>
      <c r="Q28" s="168">
        <v>0.29166666666666669</v>
      </c>
      <c r="R28" s="169" t="s">
        <v>2894</v>
      </c>
      <c r="S28" s="168">
        <v>0.70833333333333337</v>
      </c>
      <c r="T28" s="615"/>
      <c r="U28" s="168">
        <v>0.70833333333333337</v>
      </c>
      <c r="V28" s="176" t="s">
        <v>2894</v>
      </c>
      <c r="W28" s="168">
        <v>0.97777777777777775</v>
      </c>
      <c r="X28" s="615"/>
      <c r="Y28" s="166" t="s">
        <v>2892</v>
      </c>
      <c r="AA28" s="168">
        <v>0.19027777777777777</v>
      </c>
      <c r="AB28" s="168">
        <v>0.44861111111111113</v>
      </c>
      <c r="AC28" s="168">
        <v>0.70763888888888893</v>
      </c>
      <c r="AD28" s="168">
        <v>0.96597222222222223</v>
      </c>
      <c r="AE28" s="611"/>
      <c r="AF28" s="176"/>
      <c r="AG28" s="180"/>
    </row>
    <row r="29" spans="1:33">
      <c r="A29" s="181">
        <v>23</v>
      </c>
      <c r="B29" s="614"/>
      <c r="C29" s="166" t="s">
        <v>2903</v>
      </c>
      <c r="D29" s="614"/>
      <c r="E29" s="168">
        <v>0.47152777777777777</v>
      </c>
      <c r="F29" s="176" t="s">
        <v>2894</v>
      </c>
      <c r="G29" s="175" t="s">
        <v>2893</v>
      </c>
      <c r="H29" s="614"/>
      <c r="I29" s="169"/>
      <c r="J29" s="176"/>
      <c r="K29" s="169"/>
      <c r="L29" s="615"/>
      <c r="M29" s="182"/>
      <c r="N29" s="183"/>
      <c r="O29" s="182"/>
      <c r="P29" s="615"/>
      <c r="Q29" s="168">
        <v>0.29236111111111113</v>
      </c>
      <c r="R29" s="169" t="s">
        <v>2894</v>
      </c>
      <c r="S29" s="168">
        <v>0.7090277777777777</v>
      </c>
      <c r="T29" s="615"/>
      <c r="U29" s="168">
        <v>0.7090277777777777</v>
      </c>
      <c r="V29" s="176" t="s">
        <v>2894</v>
      </c>
      <c r="W29" s="175" t="s">
        <v>2893</v>
      </c>
      <c r="X29" s="615"/>
      <c r="Y29" s="166" t="s">
        <v>2892</v>
      </c>
      <c r="AA29" s="168">
        <v>0.22430555555555556</v>
      </c>
      <c r="AB29" s="168">
        <v>0.4826388888888889</v>
      </c>
      <c r="AC29" s="168">
        <v>0.7416666666666667</v>
      </c>
      <c r="AE29" s="611"/>
      <c r="AF29" s="176"/>
      <c r="AG29" s="180"/>
    </row>
    <row r="30" spans="1:33">
      <c r="A30" s="181">
        <v>24</v>
      </c>
      <c r="B30" s="614"/>
      <c r="C30" s="166" t="s">
        <v>2903</v>
      </c>
      <c r="D30" s="614"/>
      <c r="E30" s="175" t="s">
        <v>2893</v>
      </c>
      <c r="F30" s="176" t="s">
        <v>2894</v>
      </c>
      <c r="G30" s="168">
        <v>1.1805555555555555E-2</v>
      </c>
      <c r="H30" s="614"/>
      <c r="I30" s="168">
        <v>0.50555555555555554</v>
      </c>
      <c r="J30" s="176" t="s">
        <v>2894</v>
      </c>
      <c r="K30" s="175" t="s">
        <v>2893</v>
      </c>
      <c r="L30" s="615"/>
      <c r="M30" s="175" t="s">
        <v>2893</v>
      </c>
      <c r="N30" s="176" t="s">
        <v>2894</v>
      </c>
      <c r="O30" s="168">
        <v>1.1805555555555555E-2</v>
      </c>
      <c r="P30" s="615"/>
      <c r="Q30" s="168">
        <v>0.29305555555555557</v>
      </c>
      <c r="R30" s="169" t="s">
        <v>2894</v>
      </c>
      <c r="S30" s="168">
        <v>0.70972222222222225</v>
      </c>
      <c r="T30" s="615"/>
      <c r="U30" s="168">
        <v>0.70972222222222225</v>
      </c>
      <c r="V30" s="176" t="s">
        <v>2894</v>
      </c>
      <c r="W30" s="175" t="s">
        <v>2893</v>
      </c>
      <c r="X30" s="615"/>
      <c r="Y30" s="166" t="s">
        <v>2914</v>
      </c>
      <c r="Z30" s="168">
        <v>0</v>
      </c>
      <c r="AA30" s="168">
        <v>0.25833333333333336</v>
      </c>
      <c r="AB30" s="168">
        <v>0.51666666666666672</v>
      </c>
      <c r="AC30" s="168">
        <v>0.77569444444444446</v>
      </c>
      <c r="AE30" s="611"/>
      <c r="AF30" s="176"/>
      <c r="AG30" s="180"/>
    </row>
    <row r="31" spans="1:33">
      <c r="A31" s="181">
        <v>25</v>
      </c>
      <c r="B31" s="614"/>
      <c r="C31" s="166" t="s">
        <v>2899</v>
      </c>
      <c r="D31" s="614"/>
      <c r="E31" s="175" t="s">
        <v>2893</v>
      </c>
      <c r="F31" s="176" t="s">
        <v>2894</v>
      </c>
      <c r="G31" s="168">
        <v>4.6527777777777779E-2</v>
      </c>
      <c r="H31" s="614"/>
      <c r="I31" s="168">
        <v>0.5395833333333333</v>
      </c>
      <c r="J31" s="176" t="s">
        <v>2894</v>
      </c>
      <c r="K31" s="175" t="s">
        <v>2893</v>
      </c>
      <c r="L31" s="615"/>
      <c r="M31" s="175" t="s">
        <v>2893</v>
      </c>
      <c r="N31" s="176" t="s">
        <v>2894</v>
      </c>
      <c r="O31" s="168">
        <v>4.6527777777777779E-2</v>
      </c>
      <c r="P31" s="615"/>
      <c r="Q31" s="168">
        <v>0.29375000000000001</v>
      </c>
      <c r="R31" s="169" t="s">
        <v>2894</v>
      </c>
      <c r="S31" s="168">
        <v>0.7104166666666667</v>
      </c>
      <c r="T31" s="615"/>
      <c r="U31" s="168">
        <v>0.7104166666666667</v>
      </c>
      <c r="V31" s="176" t="s">
        <v>2894</v>
      </c>
      <c r="W31" s="175" t="s">
        <v>2893</v>
      </c>
      <c r="X31" s="615"/>
      <c r="Y31" s="166" t="s">
        <v>2901</v>
      </c>
      <c r="Z31" s="168">
        <v>3.4027777777777775E-2</v>
      </c>
      <c r="AA31" s="168">
        <v>0.29305555555555557</v>
      </c>
      <c r="AB31" s="168">
        <v>0.55138888888888882</v>
      </c>
      <c r="AC31" s="168">
        <v>0.80972222222222223</v>
      </c>
      <c r="AE31" s="611"/>
      <c r="AF31" s="215" t="s">
        <v>3024</v>
      </c>
      <c r="AG31" s="173" t="s">
        <v>2896</v>
      </c>
    </row>
    <row r="32" spans="1:33">
      <c r="A32" s="178">
        <v>26</v>
      </c>
      <c r="B32" s="614"/>
      <c r="C32" s="174" t="s">
        <v>2899</v>
      </c>
      <c r="D32" s="614"/>
      <c r="E32" s="175" t="s">
        <v>2893</v>
      </c>
      <c r="F32" s="176" t="s">
        <v>2894</v>
      </c>
      <c r="G32" s="168">
        <v>8.0555555555555561E-2</v>
      </c>
      <c r="H32" s="614"/>
      <c r="I32" s="168">
        <v>0.57361111111111118</v>
      </c>
      <c r="J32" s="176" t="s">
        <v>2894</v>
      </c>
      <c r="K32" s="175" t="s">
        <v>2893</v>
      </c>
      <c r="L32" s="615"/>
      <c r="M32" s="175" t="s">
        <v>2893</v>
      </c>
      <c r="N32" s="176" t="s">
        <v>2894</v>
      </c>
      <c r="O32" s="168">
        <v>8.0555555555555561E-2</v>
      </c>
      <c r="P32" s="615"/>
      <c r="Q32" s="168">
        <v>0.29444444444444445</v>
      </c>
      <c r="R32" s="169" t="s">
        <v>2894</v>
      </c>
      <c r="S32" s="168">
        <v>0.71111111111111114</v>
      </c>
      <c r="T32" s="615"/>
      <c r="U32" s="168">
        <v>0.71111111111111114</v>
      </c>
      <c r="V32" s="176" t="s">
        <v>2894</v>
      </c>
      <c r="W32" s="175" t="s">
        <v>2893</v>
      </c>
      <c r="X32" s="615"/>
      <c r="Y32" s="166" t="s">
        <v>3000</v>
      </c>
      <c r="Z32" s="168">
        <v>6.805555555555555E-2</v>
      </c>
      <c r="AA32" s="168">
        <v>0.32708333333333334</v>
      </c>
      <c r="AB32" s="168">
        <v>0.5854166666666667</v>
      </c>
      <c r="AC32" s="168">
        <v>0.84375</v>
      </c>
      <c r="AE32" s="611"/>
      <c r="AF32" s="174" t="s">
        <v>3024</v>
      </c>
      <c r="AG32" s="179" t="s">
        <v>2900</v>
      </c>
    </row>
    <row r="33" spans="1:33">
      <c r="A33" s="181">
        <v>27</v>
      </c>
      <c r="B33" s="614"/>
      <c r="C33" s="166" t="s">
        <v>2899</v>
      </c>
      <c r="D33" s="614"/>
      <c r="E33" s="175" t="s">
        <v>2893</v>
      </c>
      <c r="F33" s="176" t="s">
        <v>2894</v>
      </c>
      <c r="G33" s="168">
        <v>0.11458333333333333</v>
      </c>
      <c r="H33" s="614"/>
      <c r="I33" s="168">
        <v>0.60763888888888895</v>
      </c>
      <c r="J33" s="176" t="s">
        <v>2894</v>
      </c>
      <c r="K33" s="175" t="s">
        <v>2893</v>
      </c>
      <c r="L33" s="615"/>
      <c r="M33" s="175" t="s">
        <v>2893</v>
      </c>
      <c r="N33" s="176" t="s">
        <v>2894</v>
      </c>
      <c r="O33" s="168">
        <v>0.11458333333333333</v>
      </c>
      <c r="P33" s="615"/>
      <c r="Q33" s="168">
        <v>0.2951388888888889</v>
      </c>
      <c r="R33" s="169" t="s">
        <v>2894</v>
      </c>
      <c r="S33" s="168">
        <v>0.71180555555555547</v>
      </c>
      <c r="T33" s="615"/>
      <c r="U33" s="168">
        <v>0.71180555555555547</v>
      </c>
      <c r="V33" s="176" t="s">
        <v>2894</v>
      </c>
      <c r="W33" s="175" t="s">
        <v>2893</v>
      </c>
      <c r="X33" s="615"/>
      <c r="Y33" s="166" t="s">
        <v>2901</v>
      </c>
      <c r="Z33" s="168">
        <v>0.10208333333333335</v>
      </c>
      <c r="AA33" s="168">
        <v>0.3611111111111111</v>
      </c>
      <c r="AB33" s="168">
        <v>0.61944444444444446</v>
      </c>
      <c r="AC33" s="168">
        <v>0.87777777777777777</v>
      </c>
      <c r="AE33" s="611"/>
      <c r="AF33" s="215" t="s">
        <v>3024</v>
      </c>
      <c r="AG33" s="173" t="s">
        <v>2896</v>
      </c>
    </row>
    <row r="34" spans="1:33">
      <c r="A34" s="181">
        <v>28</v>
      </c>
      <c r="B34" s="614"/>
      <c r="C34" s="176" t="s">
        <v>2895</v>
      </c>
      <c r="D34" s="614"/>
      <c r="E34" s="175" t="s">
        <v>2893</v>
      </c>
      <c r="F34" s="176" t="s">
        <v>2894</v>
      </c>
      <c r="G34" s="168">
        <v>0.14861111111111111</v>
      </c>
      <c r="H34" s="614"/>
      <c r="I34" s="168">
        <v>0.64166666666666672</v>
      </c>
      <c r="J34" s="176" t="s">
        <v>2894</v>
      </c>
      <c r="K34" s="175" t="s">
        <v>2893</v>
      </c>
      <c r="L34" s="615"/>
      <c r="M34" s="175" t="s">
        <v>2893</v>
      </c>
      <c r="N34" s="176" t="s">
        <v>2894</v>
      </c>
      <c r="O34" s="168">
        <v>0.14861111111111111</v>
      </c>
      <c r="P34" s="615"/>
      <c r="Q34" s="168">
        <v>0.29583333333333334</v>
      </c>
      <c r="R34" s="169" t="s">
        <v>2894</v>
      </c>
      <c r="S34" s="168">
        <v>0.71250000000000002</v>
      </c>
      <c r="T34" s="615"/>
      <c r="U34" s="168">
        <v>0.71250000000000002</v>
      </c>
      <c r="V34" s="176" t="s">
        <v>2894</v>
      </c>
      <c r="W34" s="175" t="s">
        <v>2893</v>
      </c>
      <c r="X34" s="615"/>
      <c r="Y34" s="166" t="s">
        <v>2914</v>
      </c>
      <c r="Z34" s="168">
        <v>0.1361111111111111</v>
      </c>
      <c r="AA34" s="168">
        <v>0.39513888888888887</v>
      </c>
      <c r="AB34" s="168">
        <v>0.65347222222222223</v>
      </c>
      <c r="AC34" s="168">
        <v>0.91180555555555554</v>
      </c>
      <c r="AE34" s="611"/>
      <c r="AF34" s="176"/>
      <c r="AG34" s="180"/>
    </row>
    <row r="35" spans="1:33">
      <c r="A35" s="181">
        <v>29</v>
      </c>
      <c r="B35" s="614"/>
      <c r="C35" s="176" t="s">
        <v>2895</v>
      </c>
      <c r="D35" s="614"/>
      <c r="E35" s="175" t="s">
        <v>2893</v>
      </c>
      <c r="F35" s="176" t="s">
        <v>2894</v>
      </c>
      <c r="G35" s="168">
        <v>0.18263888888888891</v>
      </c>
      <c r="H35" s="614"/>
      <c r="I35" s="168">
        <v>0.67569444444444438</v>
      </c>
      <c r="J35" s="176" t="s">
        <v>2894</v>
      </c>
      <c r="K35" s="175" t="s">
        <v>2893</v>
      </c>
      <c r="L35" s="615"/>
      <c r="M35" s="175" t="s">
        <v>2893</v>
      </c>
      <c r="N35" s="176" t="s">
        <v>2894</v>
      </c>
      <c r="O35" s="168">
        <v>0.18263888888888891</v>
      </c>
      <c r="P35" s="615"/>
      <c r="Q35" s="168">
        <v>0.29652777777777778</v>
      </c>
      <c r="R35" s="169" t="s">
        <v>2894</v>
      </c>
      <c r="S35" s="168">
        <v>0.71319444444444446</v>
      </c>
      <c r="T35" s="615"/>
      <c r="U35" s="168">
        <v>0.71319444444444446</v>
      </c>
      <c r="V35" s="176" t="s">
        <v>2894</v>
      </c>
      <c r="W35" s="175" t="s">
        <v>2893</v>
      </c>
      <c r="X35" s="615"/>
      <c r="Y35" s="166" t="s">
        <v>2898</v>
      </c>
      <c r="Z35" s="168">
        <v>0.17013888888888887</v>
      </c>
      <c r="AA35" s="168">
        <v>0.4291666666666667</v>
      </c>
      <c r="AB35" s="168">
        <v>0.6875</v>
      </c>
      <c r="AC35" s="168">
        <v>0.9458333333333333</v>
      </c>
      <c r="AE35" s="611"/>
      <c r="AF35" s="176"/>
      <c r="AG35" s="180"/>
    </row>
    <row r="36" spans="1:33">
      <c r="A36" s="181">
        <v>30</v>
      </c>
      <c r="B36" s="614"/>
      <c r="C36" s="176" t="s">
        <v>2895</v>
      </c>
      <c r="D36" s="614"/>
      <c r="E36" s="175" t="s">
        <v>2893</v>
      </c>
      <c r="F36" s="176" t="s">
        <v>2894</v>
      </c>
      <c r="G36" s="168">
        <v>0.21666666666666667</v>
      </c>
      <c r="H36" s="614"/>
      <c r="I36" s="168">
        <v>0.70972222222222225</v>
      </c>
      <c r="J36" s="176" t="s">
        <v>2894</v>
      </c>
      <c r="K36" s="175" t="s">
        <v>2893</v>
      </c>
      <c r="L36" s="615"/>
      <c r="M36" s="175" t="s">
        <v>2893</v>
      </c>
      <c r="N36" s="176" t="s">
        <v>2894</v>
      </c>
      <c r="O36" s="168">
        <v>0.21666666666666667</v>
      </c>
      <c r="P36" s="615"/>
      <c r="Q36" s="168">
        <v>0.29722222222222222</v>
      </c>
      <c r="R36" s="169" t="s">
        <v>2894</v>
      </c>
      <c r="S36" s="168">
        <v>0.71388888888888891</v>
      </c>
      <c r="T36" s="615"/>
      <c r="U36" s="168">
        <v>0.71388888888888891</v>
      </c>
      <c r="V36" s="176" t="s">
        <v>2894</v>
      </c>
      <c r="W36" s="175" t="s">
        <v>2893</v>
      </c>
      <c r="X36" s="615"/>
      <c r="Y36" s="166" t="s">
        <v>2898</v>
      </c>
      <c r="Z36" s="168">
        <v>0.20416666666666669</v>
      </c>
      <c r="AA36" s="168">
        <v>0.46319444444444446</v>
      </c>
      <c r="AB36" s="168">
        <v>0.72152777777777777</v>
      </c>
      <c r="AC36" s="168">
        <v>0.97986111111111107</v>
      </c>
      <c r="AE36" s="611"/>
      <c r="AF36" s="176"/>
      <c r="AG36" s="180"/>
    </row>
    <row r="37" spans="1:33" ht="3.75" customHeight="1">
      <c r="A37" s="214"/>
      <c r="B37" s="614"/>
      <c r="C37" s="214"/>
      <c r="D37" s="614"/>
      <c r="E37" s="214"/>
      <c r="F37" s="214"/>
      <c r="G37" s="214"/>
      <c r="H37" s="614"/>
      <c r="I37" s="214"/>
      <c r="J37" s="214"/>
      <c r="K37" s="214"/>
      <c r="L37" s="615"/>
      <c r="M37" s="214"/>
      <c r="N37" s="214"/>
      <c r="O37" s="214"/>
      <c r="P37" s="615"/>
      <c r="Q37" s="214"/>
      <c r="R37" s="214"/>
      <c r="S37" s="214"/>
      <c r="T37" s="615"/>
      <c r="U37" s="214"/>
      <c r="V37" s="214"/>
      <c r="W37" s="214"/>
      <c r="X37" s="615"/>
      <c r="Y37" s="214"/>
      <c r="Z37" s="214"/>
      <c r="AA37" s="214"/>
      <c r="AB37" s="214"/>
      <c r="AC37" s="214"/>
      <c r="AD37" s="214"/>
      <c r="AE37" s="611"/>
      <c r="AF37" s="214"/>
      <c r="AG37" s="214"/>
    </row>
    <row r="38" spans="1:33">
      <c r="A38" s="213"/>
      <c r="B38" s="614"/>
      <c r="C38" s="177" t="s">
        <v>2895</v>
      </c>
      <c r="D38" s="614"/>
      <c r="E38" s="175" t="s">
        <v>2893</v>
      </c>
      <c r="F38" s="176" t="s">
        <v>2894</v>
      </c>
      <c r="G38" s="168">
        <v>0.25069444444444444</v>
      </c>
      <c r="H38" s="614"/>
      <c r="I38" s="168">
        <v>0.74375000000000002</v>
      </c>
      <c r="J38" s="176" t="s">
        <v>2894</v>
      </c>
      <c r="K38" s="175" t="s">
        <v>2893</v>
      </c>
      <c r="L38" s="615"/>
      <c r="M38" s="175" t="s">
        <v>2893</v>
      </c>
      <c r="N38" s="176" t="s">
        <v>2894</v>
      </c>
      <c r="O38" s="168">
        <v>0.25069444444444444</v>
      </c>
      <c r="P38" s="615"/>
      <c r="Q38" s="168">
        <v>0.29791666666666666</v>
      </c>
      <c r="R38" s="169" t="s">
        <v>2894</v>
      </c>
      <c r="S38" s="168">
        <v>0.71458333333333324</v>
      </c>
      <c r="T38" s="615"/>
      <c r="U38" s="168">
        <v>0.71458333333333324</v>
      </c>
      <c r="V38" s="176" t="s">
        <v>2894</v>
      </c>
      <c r="W38" s="175" t="s">
        <v>2893</v>
      </c>
      <c r="X38" s="615"/>
      <c r="Y38" s="166" t="s">
        <v>2904</v>
      </c>
      <c r="Z38" s="168">
        <v>0.23819444444444446</v>
      </c>
      <c r="AA38" s="168">
        <v>0.49722222222222223</v>
      </c>
      <c r="AB38" s="168">
        <v>0.98333333333333339</v>
      </c>
      <c r="AE38" s="611"/>
      <c r="AF38" s="174" t="s">
        <v>2884</v>
      </c>
      <c r="AG38" s="173" t="s">
        <v>3023</v>
      </c>
    </row>
    <row r="39" spans="1:33" ht="3.75" customHeight="1">
      <c r="A39" s="171"/>
      <c r="B39" s="614"/>
      <c r="C39" s="171"/>
      <c r="D39" s="614"/>
      <c r="E39" s="171"/>
      <c r="F39" s="171"/>
      <c r="G39" s="171"/>
      <c r="H39" s="614"/>
      <c r="I39" s="171"/>
      <c r="J39" s="171"/>
      <c r="K39" s="171"/>
      <c r="L39" s="615"/>
      <c r="M39" s="171"/>
      <c r="N39" s="171"/>
      <c r="O39" s="171"/>
      <c r="P39" s="615"/>
      <c r="Q39" s="171"/>
      <c r="R39" s="171"/>
      <c r="S39" s="171"/>
      <c r="T39" s="615"/>
      <c r="U39" s="171"/>
      <c r="V39" s="171"/>
      <c r="W39" s="171"/>
      <c r="X39" s="615"/>
      <c r="Y39" s="171"/>
      <c r="Z39" s="171"/>
      <c r="AA39" s="171"/>
      <c r="AB39" s="171"/>
      <c r="AC39" s="171"/>
      <c r="AD39" s="171"/>
      <c r="AE39" s="611"/>
      <c r="AF39" s="171"/>
      <c r="AG39" s="171"/>
    </row>
    <row r="40" spans="1:33">
      <c r="A40" s="166"/>
      <c r="B40" s="166"/>
    </row>
    <row r="41" spans="1:33">
      <c r="A41" s="166"/>
      <c r="B41" s="166"/>
    </row>
    <row r="42" spans="1:33">
      <c r="A42" s="166"/>
      <c r="B42" s="166"/>
    </row>
    <row r="43" spans="1:33">
      <c r="A43" s="166"/>
      <c r="B43" s="166"/>
    </row>
    <row r="44" spans="1:33">
      <c r="A44" s="166"/>
      <c r="B44" s="166"/>
    </row>
    <row r="45" spans="1:33">
      <c r="A45" s="166"/>
      <c r="B45" s="166"/>
    </row>
    <row r="46" spans="1:33">
      <c r="A46" s="166"/>
      <c r="B46" s="166"/>
    </row>
    <row r="47" spans="1:33">
      <c r="A47" s="166"/>
      <c r="B47" s="166"/>
    </row>
    <row r="48" spans="1:33">
      <c r="A48" s="166"/>
      <c r="B48" s="166"/>
    </row>
    <row r="49" spans="1:33">
      <c r="A49" s="166"/>
      <c r="B49" s="166"/>
    </row>
    <row r="50" spans="1:33">
      <c r="A50" s="166"/>
      <c r="B50" s="166"/>
    </row>
    <row r="51" spans="1:33">
      <c r="A51" s="166"/>
      <c r="B51" s="166"/>
    </row>
    <row r="52" spans="1:33" s="209" customFormat="1" ht="23.25">
      <c r="A52" s="607" t="s">
        <v>3022</v>
      </c>
      <c r="B52" s="607"/>
      <c r="C52" s="607"/>
      <c r="D52" s="607"/>
      <c r="E52" s="607"/>
      <c r="F52" s="607"/>
      <c r="G52" s="607"/>
      <c r="H52" s="607"/>
      <c r="I52" s="607"/>
      <c r="J52" s="607"/>
      <c r="K52" s="607"/>
      <c r="L52" s="607"/>
      <c r="M52" s="607"/>
      <c r="N52" s="607"/>
      <c r="O52" s="607"/>
      <c r="P52" s="607"/>
      <c r="Q52" s="607"/>
      <c r="R52" s="607"/>
      <c r="S52" s="607"/>
      <c r="T52" s="607"/>
      <c r="U52" s="607"/>
      <c r="V52" s="607"/>
      <c r="W52" s="607"/>
      <c r="X52" s="607"/>
      <c r="Y52" s="607"/>
      <c r="Z52" s="607"/>
      <c r="AA52" s="607"/>
      <c r="AB52" s="607"/>
      <c r="AC52" s="607"/>
      <c r="AD52" s="607"/>
      <c r="AE52" s="607"/>
      <c r="AF52" s="607"/>
      <c r="AG52" s="607"/>
    </row>
    <row r="53" spans="1:33" s="204" customFormat="1" ht="12.75">
      <c r="A53" s="617" t="s">
        <v>2935</v>
      </c>
      <c r="B53" s="618" t="s">
        <v>2934</v>
      </c>
      <c r="C53" s="618"/>
      <c r="D53" s="618"/>
      <c r="E53" s="618"/>
      <c r="F53" s="618"/>
      <c r="G53" s="618"/>
      <c r="H53" s="618"/>
      <c r="I53" s="618"/>
      <c r="J53" s="618"/>
      <c r="K53" s="618"/>
      <c r="L53" s="610" t="s">
        <v>2933</v>
      </c>
      <c r="M53" s="610"/>
      <c r="N53" s="610"/>
      <c r="O53" s="610"/>
      <c r="P53" s="610"/>
      <c r="Q53" s="610"/>
      <c r="R53" s="610"/>
      <c r="S53" s="610"/>
      <c r="T53" s="610"/>
      <c r="U53" s="610"/>
      <c r="V53" s="610"/>
      <c r="W53" s="610"/>
      <c r="X53" s="610"/>
      <c r="Y53" s="611" t="s">
        <v>2932</v>
      </c>
      <c r="Z53" s="611"/>
      <c r="AA53" s="611"/>
      <c r="AB53" s="611"/>
      <c r="AC53" s="611"/>
      <c r="AD53" s="611"/>
      <c r="AE53" s="611"/>
      <c r="AF53" s="612" t="s">
        <v>2931</v>
      </c>
      <c r="AG53" s="612"/>
    </row>
    <row r="54" spans="1:33" s="204" customFormat="1" ht="12.75">
      <c r="A54" s="617"/>
      <c r="B54" s="618"/>
      <c r="C54" s="618"/>
      <c r="D54" s="618"/>
      <c r="E54" s="618"/>
      <c r="F54" s="618"/>
      <c r="G54" s="618"/>
      <c r="H54" s="618"/>
      <c r="I54" s="618"/>
      <c r="J54" s="618"/>
      <c r="K54" s="618"/>
      <c r="L54" s="619"/>
      <c r="M54" s="255"/>
      <c r="N54" s="256"/>
      <c r="O54" s="255"/>
      <c r="P54" s="619"/>
      <c r="Q54" s="620" t="s">
        <v>2930</v>
      </c>
      <c r="R54" s="620"/>
      <c r="S54" s="620"/>
      <c r="T54" s="619"/>
      <c r="U54" s="255"/>
      <c r="V54" s="256"/>
      <c r="W54" s="255"/>
      <c r="X54" s="619"/>
      <c r="Y54" s="611"/>
      <c r="Z54" s="611"/>
      <c r="AA54" s="611"/>
      <c r="AB54" s="611"/>
      <c r="AC54" s="611"/>
      <c r="AD54" s="611"/>
      <c r="AE54" s="611"/>
      <c r="AF54" s="612"/>
      <c r="AG54" s="612"/>
    </row>
    <row r="55" spans="1:33" s="194" customFormat="1" ht="11.25" customHeight="1">
      <c r="A55" s="617"/>
      <c r="B55" s="172"/>
      <c r="C55" s="203" t="s">
        <v>2929</v>
      </c>
      <c r="D55" s="621"/>
      <c r="E55" s="202" t="s">
        <v>2928</v>
      </c>
      <c r="F55" s="203"/>
      <c r="G55" s="202" t="s">
        <v>2927</v>
      </c>
      <c r="H55" s="621"/>
      <c r="I55" s="202" t="s">
        <v>2928</v>
      </c>
      <c r="J55" s="203"/>
      <c r="K55" s="202" t="s">
        <v>2927</v>
      </c>
      <c r="L55" s="619"/>
      <c r="M55" s="622" t="s">
        <v>2926</v>
      </c>
      <c r="N55" s="622"/>
      <c r="O55" s="622"/>
      <c r="P55" s="619"/>
      <c r="Q55" s="200" t="s">
        <v>2928</v>
      </c>
      <c r="R55" s="201"/>
      <c r="S55" s="200" t="s">
        <v>2927</v>
      </c>
      <c r="T55" s="619"/>
      <c r="U55" s="622" t="s">
        <v>2926</v>
      </c>
      <c r="V55" s="622"/>
      <c r="W55" s="622"/>
      <c r="X55" s="619"/>
      <c r="Y55" s="199" t="s">
        <v>2925</v>
      </c>
      <c r="Z55" s="198" t="s">
        <v>2923</v>
      </c>
      <c r="AA55" s="198" t="s">
        <v>2924</v>
      </c>
      <c r="AB55" s="198" t="s">
        <v>2923</v>
      </c>
      <c r="AC55" s="198" t="s">
        <v>2924</v>
      </c>
      <c r="AD55" s="197" t="s">
        <v>2923</v>
      </c>
      <c r="AE55" s="623"/>
      <c r="AF55" s="217" t="s">
        <v>2922</v>
      </c>
      <c r="AG55" s="251" t="s">
        <v>2921</v>
      </c>
    </row>
    <row r="56" spans="1:33" ht="11.25" customHeight="1">
      <c r="A56" s="181">
        <v>1</v>
      </c>
      <c r="B56" s="172"/>
      <c r="C56" s="166" t="s">
        <v>2918</v>
      </c>
      <c r="D56" s="621"/>
      <c r="E56" s="175" t="s">
        <v>2893</v>
      </c>
      <c r="F56" s="176" t="s">
        <v>2894</v>
      </c>
      <c r="G56" s="168">
        <v>0.28472222222222221</v>
      </c>
      <c r="H56" s="621"/>
      <c r="I56" s="168">
        <v>0.77777777777777779</v>
      </c>
      <c r="J56" s="176" t="s">
        <v>2894</v>
      </c>
      <c r="K56" s="175" t="s">
        <v>2893</v>
      </c>
      <c r="L56" s="619"/>
      <c r="M56" s="175" t="s">
        <v>2893</v>
      </c>
      <c r="N56" s="185" t="s">
        <v>2894</v>
      </c>
      <c r="O56" s="184">
        <v>0.28472222222222221</v>
      </c>
      <c r="P56" s="619"/>
      <c r="Q56" s="168">
        <v>0.2986111111111111</v>
      </c>
      <c r="R56" s="169" t="s">
        <v>2894</v>
      </c>
      <c r="S56" s="168">
        <v>0.71527777777777779</v>
      </c>
      <c r="T56" s="619"/>
      <c r="U56" s="184">
        <v>0.77777777777777779</v>
      </c>
      <c r="V56" s="185" t="s">
        <v>2894</v>
      </c>
      <c r="W56" s="175" t="s">
        <v>2893</v>
      </c>
      <c r="X56" s="619"/>
      <c r="Y56" s="166" t="s">
        <v>2902</v>
      </c>
      <c r="AA56" s="168">
        <v>1.3888888888888888E-2</v>
      </c>
      <c r="AB56" s="168">
        <v>0.2722222222222222</v>
      </c>
      <c r="AC56" s="168">
        <v>0.53125</v>
      </c>
      <c r="AD56" s="168">
        <v>0.7895833333333333</v>
      </c>
      <c r="AE56" s="623"/>
      <c r="AF56" s="176"/>
      <c r="AG56" s="180"/>
    </row>
    <row r="57" spans="1:33" ht="11.25" customHeight="1">
      <c r="A57" s="181">
        <v>2</v>
      </c>
      <c r="B57" s="172"/>
      <c r="C57" s="166" t="s">
        <v>2918</v>
      </c>
      <c r="D57" s="621"/>
      <c r="E57" s="175" t="s">
        <v>2893</v>
      </c>
      <c r="F57" s="176" t="s">
        <v>2894</v>
      </c>
      <c r="G57" s="168">
        <v>0.31875000000000003</v>
      </c>
      <c r="H57" s="621"/>
      <c r="I57" s="168">
        <v>0.8125</v>
      </c>
      <c r="J57" s="176" t="s">
        <v>2894</v>
      </c>
      <c r="K57" s="175" t="s">
        <v>2893</v>
      </c>
      <c r="L57" s="619"/>
      <c r="M57" s="175" t="s">
        <v>2893</v>
      </c>
      <c r="N57" s="185" t="s">
        <v>2894</v>
      </c>
      <c r="O57" s="184">
        <v>0.29930555555555555</v>
      </c>
      <c r="P57" s="619"/>
      <c r="Q57" s="168">
        <v>0.29930555555555555</v>
      </c>
      <c r="R57" s="169" t="s">
        <v>2894</v>
      </c>
      <c r="S57" s="168">
        <v>0.71597222222222223</v>
      </c>
      <c r="T57" s="619"/>
      <c r="U57" s="184">
        <v>0.8125</v>
      </c>
      <c r="V57" s="185" t="s">
        <v>2894</v>
      </c>
      <c r="W57" s="175" t="s">
        <v>2893</v>
      </c>
      <c r="X57" s="619"/>
      <c r="Y57" s="166" t="s">
        <v>2905</v>
      </c>
      <c r="AA57" s="168">
        <v>4.7916666666666663E-2</v>
      </c>
      <c r="AB57" s="168">
        <v>0.30624999999999997</v>
      </c>
      <c r="AC57" s="168">
        <v>0.56527777777777777</v>
      </c>
      <c r="AD57" s="168">
        <v>0.82361111111111107</v>
      </c>
      <c r="AE57" s="623"/>
      <c r="AF57" s="176"/>
      <c r="AG57" s="180"/>
    </row>
    <row r="58" spans="1:33" ht="11.25" customHeight="1">
      <c r="A58" s="181">
        <v>3</v>
      </c>
      <c r="B58" s="172"/>
      <c r="C58" s="166" t="s">
        <v>2918</v>
      </c>
      <c r="D58" s="621"/>
      <c r="E58" s="175" t="s">
        <v>2893</v>
      </c>
      <c r="F58" s="176" t="s">
        <v>2894</v>
      </c>
      <c r="G58" s="168">
        <v>0.3527777777777778</v>
      </c>
      <c r="H58" s="621"/>
      <c r="I58" s="168">
        <v>0.84652777777777777</v>
      </c>
      <c r="J58" s="176" t="s">
        <v>2894</v>
      </c>
      <c r="K58" s="175" t="s">
        <v>2893</v>
      </c>
      <c r="L58" s="619"/>
      <c r="M58" s="175" t="s">
        <v>2893</v>
      </c>
      <c r="N58" s="185" t="s">
        <v>2894</v>
      </c>
      <c r="O58" s="184">
        <v>0.3</v>
      </c>
      <c r="P58" s="619"/>
      <c r="Q58" s="168">
        <v>0.3</v>
      </c>
      <c r="R58" s="169" t="s">
        <v>2894</v>
      </c>
      <c r="S58" s="168">
        <v>0.71666666666666667</v>
      </c>
      <c r="T58" s="619"/>
      <c r="U58" s="184">
        <v>0.84652777777777777</v>
      </c>
      <c r="V58" s="185" t="s">
        <v>2894</v>
      </c>
      <c r="W58" s="175" t="s">
        <v>2893</v>
      </c>
      <c r="X58" s="619"/>
      <c r="Y58" s="166" t="s">
        <v>2902</v>
      </c>
      <c r="AA58" s="168">
        <v>8.2638888888888887E-2</v>
      </c>
      <c r="AB58" s="168">
        <v>0.34097222222222223</v>
      </c>
      <c r="AC58" s="168">
        <v>0.59930555555555554</v>
      </c>
      <c r="AD58" s="168">
        <v>0.85763888888888884</v>
      </c>
      <c r="AE58" s="623"/>
      <c r="AF58" s="176"/>
      <c r="AG58" s="180"/>
    </row>
    <row r="59" spans="1:33" ht="11.25" customHeight="1">
      <c r="A59" s="181">
        <v>4</v>
      </c>
      <c r="B59" s="172"/>
      <c r="C59" s="166" t="s">
        <v>2915</v>
      </c>
      <c r="D59" s="621"/>
      <c r="E59" s="175" t="s">
        <v>2893</v>
      </c>
      <c r="F59" s="176" t="s">
        <v>2894</v>
      </c>
      <c r="G59" s="168">
        <v>0.38680555555555557</v>
      </c>
      <c r="H59" s="621"/>
      <c r="I59" s="168">
        <v>0.88055555555555554</v>
      </c>
      <c r="J59" s="176" t="s">
        <v>2894</v>
      </c>
      <c r="K59" s="175" t="s">
        <v>2893</v>
      </c>
      <c r="L59" s="619"/>
      <c r="M59" s="175" t="s">
        <v>2893</v>
      </c>
      <c r="N59" s="189" t="s">
        <v>2894</v>
      </c>
      <c r="O59" s="188">
        <v>0.30069444444444443</v>
      </c>
      <c r="P59" s="619"/>
      <c r="Q59" s="168">
        <v>0.30069444444444443</v>
      </c>
      <c r="R59" s="169" t="s">
        <v>2894</v>
      </c>
      <c r="S59" s="168">
        <v>0.71736111111111101</v>
      </c>
      <c r="T59" s="619"/>
      <c r="U59" s="188">
        <v>0.88055555555555554</v>
      </c>
      <c r="V59" s="189" t="s">
        <v>2894</v>
      </c>
      <c r="W59" s="175" t="s">
        <v>2893</v>
      </c>
      <c r="X59" s="619"/>
      <c r="Y59" s="166" t="s">
        <v>2892</v>
      </c>
      <c r="AA59" s="168">
        <v>0.11666666666666665</v>
      </c>
      <c r="AB59" s="168">
        <v>0.375</v>
      </c>
      <c r="AC59" s="168">
        <v>0.6333333333333333</v>
      </c>
      <c r="AD59" s="168">
        <v>0.89166666666666661</v>
      </c>
      <c r="AE59" s="623"/>
      <c r="AF59" s="177" t="s">
        <v>2917</v>
      </c>
      <c r="AG59" s="179" t="s">
        <v>2916</v>
      </c>
    </row>
    <row r="60" spans="1:33" ht="11.25" customHeight="1">
      <c r="A60" s="181">
        <v>5</v>
      </c>
      <c r="B60" s="172"/>
      <c r="C60" s="166" t="s">
        <v>2915</v>
      </c>
      <c r="D60" s="621"/>
      <c r="E60" s="175" t="s">
        <v>2893</v>
      </c>
      <c r="F60" s="176" t="s">
        <v>2894</v>
      </c>
      <c r="G60" s="168">
        <v>0.42152777777777778</v>
      </c>
      <c r="H60" s="621"/>
      <c r="I60" s="168">
        <v>0.9145833333333333</v>
      </c>
      <c r="J60" s="176" t="s">
        <v>2894</v>
      </c>
      <c r="K60" s="175" t="s">
        <v>2893</v>
      </c>
      <c r="L60" s="619"/>
      <c r="M60" s="175" t="s">
        <v>2893</v>
      </c>
      <c r="N60" s="189" t="s">
        <v>2894</v>
      </c>
      <c r="O60" s="188">
        <v>0.30138888888888887</v>
      </c>
      <c r="P60" s="619"/>
      <c r="Q60" s="168">
        <v>0.30138888888888887</v>
      </c>
      <c r="R60" s="169" t="s">
        <v>2894</v>
      </c>
      <c r="S60" s="168">
        <v>0.71805555555555556</v>
      </c>
      <c r="T60" s="619"/>
      <c r="U60" s="188">
        <v>0.9145833333333333</v>
      </c>
      <c r="V60" s="189" t="s">
        <v>2894</v>
      </c>
      <c r="W60" s="175" t="s">
        <v>2893</v>
      </c>
      <c r="X60" s="619"/>
      <c r="Y60" s="166" t="s">
        <v>2898</v>
      </c>
      <c r="AA60" s="168">
        <v>0.15069444444444444</v>
      </c>
      <c r="AB60" s="168">
        <v>0.40902777777777777</v>
      </c>
      <c r="AC60" s="168">
        <v>0.66805555555555562</v>
      </c>
      <c r="AD60" s="168">
        <v>0.92638888888888893</v>
      </c>
      <c r="AE60" s="623"/>
      <c r="AF60" s="176"/>
      <c r="AG60" s="240"/>
    </row>
    <row r="61" spans="1:33" ht="11.25" customHeight="1">
      <c r="A61" s="181">
        <v>6</v>
      </c>
      <c r="B61" s="172"/>
      <c r="C61" s="166" t="s">
        <v>2915</v>
      </c>
      <c r="D61" s="621"/>
      <c r="E61" s="175" t="s">
        <v>2893</v>
      </c>
      <c r="F61" s="176" t="s">
        <v>2894</v>
      </c>
      <c r="G61" s="168">
        <v>0.45555555555555555</v>
      </c>
      <c r="H61" s="621"/>
      <c r="I61" s="168">
        <v>0.94861111111111107</v>
      </c>
      <c r="J61" s="176" t="s">
        <v>2894</v>
      </c>
      <c r="K61" s="175" t="s">
        <v>2893</v>
      </c>
      <c r="L61" s="619"/>
      <c r="M61" s="175" t="s">
        <v>2893</v>
      </c>
      <c r="N61" s="189" t="s">
        <v>2894</v>
      </c>
      <c r="O61" s="188">
        <v>0.30208333333333331</v>
      </c>
      <c r="P61" s="619"/>
      <c r="Q61" s="168">
        <v>0.30208333333333331</v>
      </c>
      <c r="R61" s="169" t="s">
        <v>2894</v>
      </c>
      <c r="S61" s="168">
        <v>0.71875</v>
      </c>
      <c r="T61" s="619"/>
      <c r="U61" s="188">
        <v>0.94861111111111107</v>
      </c>
      <c r="V61" s="189" t="s">
        <v>2894</v>
      </c>
      <c r="W61" s="175" t="s">
        <v>2893</v>
      </c>
      <c r="X61" s="619"/>
      <c r="Y61" s="166" t="s">
        <v>2898</v>
      </c>
      <c r="AA61" s="168">
        <v>0.18472222222222223</v>
      </c>
      <c r="AB61" s="168">
        <v>0.44305555555555554</v>
      </c>
      <c r="AC61" s="168">
        <v>0.70208333333333339</v>
      </c>
      <c r="AD61" s="168">
        <v>0.9604166666666667</v>
      </c>
      <c r="AE61" s="623"/>
      <c r="AF61" s="176"/>
      <c r="AG61" s="180"/>
    </row>
    <row r="62" spans="1:33" ht="11.25" customHeight="1">
      <c r="A62" s="181">
        <v>7</v>
      </c>
      <c r="B62" s="172"/>
      <c r="C62" s="166" t="s">
        <v>2915</v>
      </c>
      <c r="D62" s="621"/>
      <c r="E62" s="175" t="s">
        <v>2893</v>
      </c>
      <c r="F62" s="176" t="s">
        <v>2894</v>
      </c>
      <c r="G62" s="168">
        <v>0.48958333333333331</v>
      </c>
      <c r="H62" s="621"/>
      <c r="I62" s="168">
        <v>0.98263888888888884</v>
      </c>
      <c r="J62" s="176" t="s">
        <v>2894</v>
      </c>
      <c r="K62" s="175" t="s">
        <v>2893</v>
      </c>
      <c r="L62" s="619"/>
      <c r="M62" s="175" t="s">
        <v>2893</v>
      </c>
      <c r="N62" s="189" t="s">
        <v>2894</v>
      </c>
      <c r="O62" s="188">
        <v>0.30277777777777776</v>
      </c>
      <c r="P62" s="619"/>
      <c r="Q62" s="168">
        <v>0.30277777777777776</v>
      </c>
      <c r="R62" s="169" t="s">
        <v>2894</v>
      </c>
      <c r="S62" s="168">
        <v>0.71944444444444444</v>
      </c>
      <c r="T62" s="619"/>
      <c r="U62" s="188">
        <v>0.98263888888888884</v>
      </c>
      <c r="V62" s="189" t="s">
        <v>2894</v>
      </c>
      <c r="W62" s="175" t="s">
        <v>2893</v>
      </c>
      <c r="X62" s="619"/>
      <c r="Y62" s="166" t="s">
        <v>2914</v>
      </c>
      <c r="AA62" s="168">
        <v>0.21875</v>
      </c>
      <c r="AB62" s="168">
        <v>0.4770833333333333</v>
      </c>
      <c r="AC62" s="168">
        <v>0.73611111111111116</v>
      </c>
      <c r="AD62" s="168">
        <v>0.99444444444444446</v>
      </c>
      <c r="AE62" s="623"/>
      <c r="AF62" s="176"/>
      <c r="AG62" s="180"/>
    </row>
    <row r="63" spans="1:33" ht="11.25" customHeight="1">
      <c r="A63" s="178">
        <v>8</v>
      </c>
      <c r="B63" s="172"/>
      <c r="C63" s="174" t="s">
        <v>2203</v>
      </c>
      <c r="D63" s="621"/>
      <c r="E63" s="175" t="s">
        <v>2893</v>
      </c>
      <c r="F63" s="176" t="s">
        <v>2894</v>
      </c>
      <c r="G63" s="168">
        <v>0.52361111111111114</v>
      </c>
      <c r="H63" s="621"/>
      <c r="I63" s="169"/>
      <c r="J63" s="176"/>
      <c r="K63" s="169"/>
      <c r="L63" s="619"/>
      <c r="M63" s="235"/>
      <c r="N63" s="236"/>
      <c r="O63" s="237"/>
      <c r="P63" s="619"/>
      <c r="Q63" s="168">
        <v>0.3034722222222222</v>
      </c>
      <c r="R63" s="169" t="s">
        <v>2894</v>
      </c>
      <c r="S63" s="168">
        <v>0.72013888888888899</v>
      </c>
      <c r="T63" s="619"/>
      <c r="U63" s="235"/>
      <c r="V63" s="236"/>
      <c r="W63" s="235"/>
      <c r="X63" s="619"/>
      <c r="Y63" s="166" t="s">
        <v>2994</v>
      </c>
      <c r="AA63" s="168">
        <v>0.25277777777777777</v>
      </c>
      <c r="AB63" s="168">
        <v>0.51111111111111118</v>
      </c>
      <c r="AC63" s="168">
        <v>0.77013888888888893</v>
      </c>
      <c r="AE63" s="623"/>
      <c r="AF63" s="174" t="s">
        <v>3021</v>
      </c>
      <c r="AG63" s="173" t="s">
        <v>3020</v>
      </c>
    </row>
    <row r="64" spans="1:33" ht="11.25" customHeight="1">
      <c r="A64" s="178">
        <v>9</v>
      </c>
      <c r="B64" s="172"/>
      <c r="C64" s="174" t="s">
        <v>2203</v>
      </c>
      <c r="D64" s="621"/>
      <c r="E64" s="168">
        <v>1.6666666666666666E-2</v>
      </c>
      <c r="F64" s="176" t="s">
        <v>2894</v>
      </c>
      <c r="G64" s="168">
        <v>0.55763888888888891</v>
      </c>
      <c r="H64" s="621"/>
      <c r="I64" s="169"/>
      <c r="J64" s="176"/>
      <c r="K64" s="169"/>
      <c r="L64" s="619"/>
      <c r="M64" s="237"/>
      <c r="N64" s="236"/>
      <c r="O64" s="237"/>
      <c r="P64" s="619"/>
      <c r="Q64" s="168">
        <v>0.30416666666666664</v>
      </c>
      <c r="R64" s="169" t="s">
        <v>2894</v>
      </c>
      <c r="S64" s="168">
        <v>0.72083333333333333</v>
      </c>
      <c r="T64" s="619"/>
      <c r="U64" s="235"/>
      <c r="V64" s="236"/>
      <c r="W64" s="235"/>
      <c r="X64" s="619"/>
      <c r="Y64" s="166" t="s">
        <v>3007</v>
      </c>
      <c r="Z64" s="168">
        <v>2.8472222222222222E-2</v>
      </c>
      <c r="AA64" s="168">
        <v>0.28680555555555554</v>
      </c>
      <c r="AB64" s="168">
        <v>0.53263888888888888</v>
      </c>
      <c r="AC64" s="168">
        <v>0.77847222222222223</v>
      </c>
      <c r="AE64" s="623"/>
      <c r="AF64" s="174" t="s">
        <v>3021</v>
      </c>
      <c r="AG64" s="173" t="s">
        <v>3020</v>
      </c>
    </row>
    <row r="65" spans="1:33" ht="11.25" customHeight="1">
      <c r="A65" s="178">
        <v>10</v>
      </c>
      <c r="B65" s="172"/>
      <c r="C65" s="174" t="s">
        <v>2203</v>
      </c>
      <c r="D65" s="621"/>
      <c r="E65" s="168">
        <v>5.0694444444444452E-2</v>
      </c>
      <c r="F65" s="176" t="s">
        <v>2894</v>
      </c>
      <c r="G65" s="168">
        <v>0.59166666666666667</v>
      </c>
      <c r="H65" s="621"/>
      <c r="I65" s="169"/>
      <c r="J65" s="176"/>
      <c r="K65" s="169"/>
      <c r="L65" s="619"/>
      <c r="M65" s="237"/>
      <c r="N65" s="236"/>
      <c r="O65" s="237"/>
      <c r="P65" s="619"/>
      <c r="Q65" s="168">
        <v>0.30486111111111108</v>
      </c>
      <c r="R65" s="169" t="s">
        <v>2894</v>
      </c>
      <c r="S65" s="168">
        <v>0.72152777777777777</v>
      </c>
      <c r="T65" s="619"/>
      <c r="U65" s="235"/>
      <c r="V65" s="236"/>
      <c r="W65" s="235"/>
      <c r="X65" s="619"/>
      <c r="Y65" s="166" t="s">
        <v>2994</v>
      </c>
      <c r="Z65" s="168">
        <v>4.9305555555555554E-2</v>
      </c>
      <c r="AA65" s="168">
        <v>0.32083333333333336</v>
      </c>
      <c r="AB65" s="168">
        <v>0.57916666666666672</v>
      </c>
      <c r="AC65" s="168">
        <v>0.83819444444444446</v>
      </c>
      <c r="AE65" s="623"/>
      <c r="AF65" s="174" t="s">
        <v>3021</v>
      </c>
      <c r="AG65" s="173" t="s">
        <v>3020</v>
      </c>
    </row>
    <row r="66" spans="1:33" ht="3.75" customHeight="1">
      <c r="A66" s="192"/>
      <c r="B66" s="172"/>
      <c r="C66" s="192"/>
      <c r="D66" s="621"/>
      <c r="E66" s="192"/>
      <c r="F66" s="192"/>
      <c r="G66" s="192"/>
      <c r="H66" s="621"/>
      <c r="I66" s="192"/>
      <c r="J66" s="192"/>
      <c r="K66" s="192"/>
      <c r="L66" s="619"/>
      <c r="M66" s="192"/>
      <c r="N66" s="192"/>
      <c r="O66" s="192"/>
      <c r="P66" s="619"/>
      <c r="Q66" s="192"/>
      <c r="R66" s="192"/>
      <c r="S66" s="192"/>
      <c r="T66" s="619"/>
      <c r="U66" s="192"/>
      <c r="V66" s="192"/>
      <c r="W66" s="192"/>
      <c r="X66" s="619"/>
      <c r="Y66" s="192"/>
      <c r="Z66" s="192"/>
      <c r="AA66" s="192"/>
      <c r="AB66" s="192"/>
      <c r="AC66" s="192"/>
      <c r="AD66" s="192"/>
      <c r="AE66" s="623"/>
      <c r="AF66" s="192"/>
      <c r="AG66" s="192"/>
    </row>
    <row r="67" spans="1:33">
      <c r="A67" s="181">
        <v>11</v>
      </c>
      <c r="B67" s="172"/>
      <c r="C67" s="166" t="s">
        <v>2911</v>
      </c>
      <c r="D67" s="621"/>
      <c r="E67" s="168">
        <v>8.4722222222222213E-2</v>
      </c>
      <c r="F67" s="176" t="s">
        <v>2894</v>
      </c>
      <c r="G67" s="168">
        <v>0.62569444444444444</v>
      </c>
      <c r="H67" s="621"/>
      <c r="I67" s="169"/>
      <c r="J67" s="176"/>
      <c r="K67" s="169"/>
      <c r="L67" s="619"/>
      <c r="M67" s="188">
        <v>8.4722222222222213E-2</v>
      </c>
      <c r="N67" s="189" t="s">
        <v>2894</v>
      </c>
      <c r="O67" s="188">
        <v>0.30555555555555552</v>
      </c>
      <c r="P67" s="619"/>
      <c r="Q67" s="168">
        <v>0.30555555555555552</v>
      </c>
      <c r="R67" s="169" t="s">
        <v>2894</v>
      </c>
      <c r="S67" s="168">
        <v>0.72222222222222221</v>
      </c>
      <c r="T67" s="619"/>
      <c r="U67" s="182"/>
      <c r="V67" s="183"/>
      <c r="W67" s="182"/>
      <c r="X67" s="619"/>
      <c r="Y67" s="166" t="s">
        <v>2901</v>
      </c>
      <c r="Z67" s="168">
        <v>9.6527777777777768E-2</v>
      </c>
      <c r="AA67" s="168">
        <v>0.35486111111111113</v>
      </c>
      <c r="AB67" s="168">
        <v>0.62152777777777779</v>
      </c>
      <c r="AC67" s="168">
        <v>0.88888888888888884</v>
      </c>
      <c r="AE67" s="623"/>
      <c r="AF67" s="176"/>
      <c r="AG67" s="180"/>
    </row>
    <row r="68" spans="1:33">
      <c r="A68" s="181">
        <v>12</v>
      </c>
      <c r="B68" s="172"/>
      <c r="C68" s="166" t="s">
        <v>2911</v>
      </c>
      <c r="D68" s="621"/>
      <c r="E68" s="168">
        <v>0.11875000000000001</v>
      </c>
      <c r="F68" s="176" t="s">
        <v>2894</v>
      </c>
      <c r="G68" s="168">
        <v>0.65972222222222221</v>
      </c>
      <c r="H68" s="621"/>
      <c r="I68" s="169"/>
      <c r="J68" s="176"/>
      <c r="K68" s="169"/>
      <c r="L68" s="619"/>
      <c r="M68" s="188">
        <v>0.11875000000000001</v>
      </c>
      <c r="N68" s="189" t="s">
        <v>2894</v>
      </c>
      <c r="O68" s="188">
        <v>0.30624999999999997</v>
      </c>
      <c r="P68" s="619"/>
      <c r="Q68" s="168">
        <v>0.30624999999999997</v>
      </c>
      <c r="R68" s="169" t="s">
        <v>2894</v>
      </c>
      <c r="S68" s="168">
        <v>0.72291666666666676</v>
      </c>
      <c r="T68" s="619"/>
      <c r="U68" s="182"/>
      <c r="V68" s="183"/>
      <c r="W68" s="182"/>
      <c r="X68" s="619"/>
      <c r="Y68" s="166" t="s">
        <v>2898</v>
      </c>
      <c r="Z68" s="168">
        <v>0.1388888888888889</v>
      </c>
      <c r="AA68" s="168">
        <v>0.3888888888888889</v>
      </c>
      <c r="AB68" s="168">
        <v>0.65625</v>
      </c>
      <c r="AC68" s="168">
        <v>0.92361111111111116</v>
      </c>
      <c r="AE68" s="623"/>
      <c r="AF68" s="176"/>
      <c r="AG68" s="180"/>
    </row>
    <row r="69" spans="1:33">
      <c r="A69" s="181">
        <v>13</v>
      </c>
      <c r="B69" s="172"/>
      <c r="C69" s="166" t="s">
        <v>2911</v>
      </c>
      <c r="D69" s="621"/>
      <c r="E69" s="168">
        <v>0.15277777777777776</v>
      </c>
      <c r="F69" s="176" t="s">
        <v>2894</v>
      </c>
      <c r="G69" s="168">
        <v>0.69374999999999998</v>
      </c>
      <c r="H69" s="621"/>
      <c r="I69" s="169"/>
      <c r="J69" s="176"/>
      <c r="K69" s="169"/>
      <c r="L69" s="619"/>
      <c r="M69" s="188">
        <v>0.15277777777777776</v>
      </c>
      <c r="N69" s="189" t="s">
        <v>2894</v>
      </c>
      <c r="O69" s="188">
        <v>0.30694444444444441</v>
      </c>
      <c r="P69" s="619"/>
      <c r="Q69" s="168">
        <v>0.30694444444444441</v>
      </c>
      <c r="R69" s="169" t="s">
        <v>2894</v>
      </c>
      <c r="S69" s="168">
        <v>0.72361111111111109</v>
      </c>
      <c r="T69" s="619"/>
      <c r="U69" s="182"/>
      <c r="V69" s="183"/>
      <c r="W69" s="182"/>
      <c r="X69" s="619"/>
      <c r="Y69" s="166" t="s">
        <v>2898</v>
      </c>
      <c r="Z69" s="168">
        <v>0.17291666666666669</v>
      </c>
      <c r="AA69" s="168">
        <v>0.42291666666666666</v>
      </c>
      <c r="AB69" s="168">
        <v>0.69027777777777777</v>
      </c>
      <c r="AC69" s="168">
        <v>0.95763888888888893</v>
      </c>
      <c r="AE69" s="623"/>
      <c r="AF69" s="176"/>
      <c r="AG69" s="180"/>
    </row>
    <row r="70" spans="1:33">
      <c r="A70" s="181">
        <v>14</v>
      </c>
      <c r="B70" s="172"/>
      <c r="C70" s="166" t="s">
        <v>2911</v>
      </c>
      <c r="D70" s="621"/>
      <c r="E70" s="168">
        <v>0.1875</v>
      </c>
      <c r="F70" s="176" t="s">
        <v>2894</v>
      </c>
      <c r="G70" s="168">
        <v>0.72777777777777775</v>
      </c>
      <c r="H70" s="621"/>
      <c r="I70" s="169"/>
      <c r="J70" s="176"/>
      <c r="K70" s="169"/>
      <c r="L70" s="619"/>
      <c r="M70" s="188">
        <v>0.1875</v>
      </c>
      <c r="N70" s="189" t="s">
        <v>2894</v>
      </c>
      <c r="O70" s="188">
        <v>0.30763888888888891</v>
      </c>
      <c r="P70" s="619"/>
      <c r="Q70" s="168">
        <v>0.30763888888888891</v>
      </c>
      <c r="R70" s="169" t="s">
        <v>2894</v>
      </c>
      <c r="S70" s="168">
        <v>0.72430555555555554</v>
      </c>
      <c r="T70" s="619"/>
      <c r="U70" s="188">
        <v>0.72430555555555554</v>
      </c>
      <c r="V70" s="189" t="s">
        <v>2894</v>
      </c>
      <c r="W70" s="188">
        <v>0.72777777777777775</v>
      </c>
      <c r="X70" s="619"/>
      <c r="Y70" s="166" t="s">
        <v>2892</v>
      </c>
      <c r="Z70" s="168">
        <v>0.2076388888888889</v>
      </c>
      <c r="AA70" s="168">
        <v>0.45763888888888887</v>
      </c>
      <c r="AB70" s="168">
        <v>0.72430555555555554</v>
      </c>
      <c r="AC70" s="168">
        <v>0.9916666666666667</v>
      </c>
      <c r="AE70" s="623"/>
      <c r="AF70" s="176"/>
      <c r="AG70" s="180"/>
    </row>
    <row r="71" spans="1:33">
      <c r="A71" s="181">
        <v>15</v>
      </c>
      <c r="B71" s="172"/>
      <c r="C71" s="166" t="s">
        <v>2907</v>
      </c>
      <c r="D71" s="621"/>
      <c r="E71" s="168">
        <v>0.22152777777777777</v>
      </c>
      <c r="F71" s="176" t="s">
        <v>2894</v>
      </c>
      <c r="G71" s="168">
        <v>0.76180555555555562</v>
      </c>
      <c r="H71" s="621"/>
      <c r="I71" s="169"/>
      <c r="J71" s="176"/>
      <c r="K71" s="169"/>
      <c r="L71" s="619"/>
      <c r="M71" s="184">
        <v>0.22152777777777777</v>
      </c>
      <c r="N71" s="185" t="s">
        <v>2894</v>
      </c>
      <c r="O71" s="184">
        <v>0.30833333333333335</v>
      </c>
      <c r="P71" s="619"/>
      <c r="Q71" s="168">
        <v>0.30833333333333335</v>
      </c>
      <c r="R71" s="169" t="s">
        <v>2894</v>
      </c>
      <c r="S71" s="168">
        <v>0.72499999999999998</v>
      </c>
      <c r="T71" s="619"/>
      <c r="U71" s="184">
        <v>0.72499999999999998</v>
      </c>
      <c r="V71" s="185" t="s">
        <v>2894</v>
      </c>
      <c r="W71" s="184">
        <v>0.76180555555555562</v>
      </c>
      <c r="X71" s="619"/>
      <c r="Y71" s="166" t="s">
        <v>2904</v>
      </c>
      <c r="Z71" s="168">
        <v>0.24166666666666667</v>
      </c>
      <c r="AA71" s="168">
        <v>0.4916666666666667</v>
      </c>
      <c r="AB71" s="168">
        <v>0.75</v>
      </c>
      <c r="AE71" s="623"/>
      <c r="AF71" s="176"/>
      <c r="AG71" s="180"/>
    </row>
    <row r="72" spans="1:33">
      <c r="A72" s="181">
        <v>16</v>
      </c>
      <c r="B72" s="172"/>
      <c r="C72" s="166" t="s">
        <v>2907</v>
      </c>
      <c r="D72" s="621"/>
      <c r="E72" s="168">
        <v>0.25555555555555559</v>
      </c>
      <c r="F72" s="176" t="s">
        <v>2894</v>
      </c>
      <c r="G72" s="168">
        <v>0.79652777777777783</v>
      </c>
      <c r="H72" s="621"/>
      <c r="I72" s="169"/>
      <c r="J72" s="176"/>
      <c r="K72" s="169"/>
      <c r="L72" s="619"/>
      <c r="M72" s="184">
        <v>0.25555555555555559</v>
      </c>
      <c r="N72" s="185" t="s">
        <v>2894</v>
      </c>
      <c r="O72" s="184">
        <v>0.30902777777777779</v>
      </c>
      <c r="P72" s="619"/>
      <c r="Q72" s="168">
        <v>0.30902777777777779</v>
      </c>
      <c r="R72" s="169" t="s">
        <v>2894</v>
      </c>
      <c r="S72" s="168">
        <v>0.72569444444444453</v>
      </c>
      <c r="T72" s="619"/>
      <c r="U72" s="184">
        <v>0.72569444444444453</v>
      </c>
      <c r="V72" s="185" t="s">
        <v>2894</v>
      </c>
      <c r="W72" s="184">
        <v>0.79652777777777783</v>
      </c>
      <c r="X72" s="619"/>
      <c r="Y72" s="166" t="s">
        <v>2905</v>
      </c>
      <c r="AA72" s="168">
        <v>8.3333333333333332E-3</v>
      </c>
      <c r="AB72" s="168">
        <v>0.26666666666666666</v>
      </c>
      <c r="AC72" s="168">
        <v>0.52569444444444446</v>
      </c>
      <c r="AD72" s="168">
        <v>0.78402777777777777</v>
      </c>
      <c r="AE72" s="623"/>
      <c r="AF72" s="176"/>
      <c r="AG72" s="180"/>
    </row>
    <row r="73" spans="1:33">
      <c r="A73" s="181">
        <v>17</v>
      </c>
      <c r="B73" s="172"/>
      <c r="C73" s="166" t="s">
        <v>2907</v>
      </c>
      <c r="D73" s="621"/>
      <c r="E73" s="168">
        <v>0.28958333333333336</v>
      </c>
      <c r="F73" s="176" t="s">
        <v>2894</v>
      </c>
      <c r="G73" s="168">
        <v>0.8305555555555556</v>
      </c>
      <c r="H73" s="621"/>
      <c r="I73" s="169"/>
      <c r="J73" s="176"/>
      <c r="K73" s="169"/>
      <c r="L73" s="619"/>
      <c r="M73" s="184">
        <v>0.28958333333333336</v>
      </c>
      <c r="N73" s="185" t="s">
        <v>2894</v>
      </c>
      <c r="O73" s="184">
        <v>0.30972222222222223</v>
      </c>
      <c r="P73" s="619"/>
      <c r="Q73" s="168">
        <v>0.30972222222222223</v>
      </c>
      <c r="R73" s="169" t="s">
        <v>2894</v>
      </c>
      <c r="S73" s="168">
        <v>0.72638888888888886</v>
      </c>
      <c r="T73" s="619"/>
      <c r="U73" s="184">
        <v>0.72638888888888886</v>
      </c>
      <c r="V73" s="185" t="s">
        <v>2894</v>
      </c>
      <c r="W73" s="184">
        <v>0.8305555555555556</v>
      </c>
      <c r="X73" s="619"/>
      <c r="Y73" s="166" t="s">
        <v>2904</v>
      </c>
      <c r="AA73" s="168">
        <v>4.3055555555555562E-2</v>
      </c>
      <c r="AB73" s="168">
        <v>0.30138888888888887</v>
      </c>
      <c r="AC73" s="168">
        <v>0.55972222222222223</v>
      </c>
      <c r="AD73" s="168">
        <v>0.81805555555555554</v>
      </c>
      <c r="AE73" s="623"/>
      <c r="AF73" s="176"/>
      <c r="AG73" s="180"/>
    </row>
    <row r="74" spans="1:33">
      <c r="A74" s="181">
        <v>18</v>
      </c>
      <c r="B74" s="172"/>
      <c r="C74" s="166" t="s">
        <v>2903</v>
      </c>
      <c r="D74" s="621"/>
      <c r="E74" s="168">
        <v>0.32361111111111113</v>
      </c>
      <c r="F74" s="176" t="s">
        <v>2894</v>
      </c>
      <c r="G74" s="168">
        <v>0.86458333333333337</v>
      </c>
      <c r="H74" s="621"/>
      <c r="I74" s="169"/>
      <c r="J74" s="176"/>
      <c r="K74" s="169"/>
      <c r="L74" s="619"/>
      <c r="M74" s="182"/>
      <c r="N74" s="183"/>
      <c r="O74" s="182"/>
      <c r="P74" s="619"/>
      <c r="Q74" s="168">
        <v>0.31041666666666667</v>
      </c>
      <c r="R74" s="169" t="s">
        <v>2894</v>
      </c>
      <c r="S74" s="168">
        <v>0.7270833333333333</v>
      </c>
      <c r="T74" s="619"/>
      <c r="U74" s="168">
        <v>0.7270833333333333</v>
      </c>
      <c r="V74" s="176" t="s">
        <v>2894</v>
      </c>
      <c r="W74" s="168">
        <v>0.86458333333333337</v>
      </c>
      <c r="X74" s="619"/>
      <c r="Y74" s="166" t="s">
        <v>2892</v>
      </c>
      <c r="AA74" s="168">
        <v>7.7083333333333337E-2</v>
      </c>
      <c r="AB74" s="168">
        <v>0.3354166666666667</v>
      </c>
      <c r="AC74" s="168">
        <v>0.59375</v>
      </c>
      <c r="AD74" s="168">
        <v>0.8520833333333333</v>
      </c>
      <c r="AE74" s="623"/>
      <c r="AF74" s="176"/>
      <c r="AG74" s="180"/>
    </row>
    <row r="75" spans="1:33">
      <c r="A75" s="181">
        <v>19</v>
      </c>
      <c r="B75" s="172"/>
      <c r="C75" s="166" t="s">
        <v>2903</v>
      </c>
      <c r="D75" s="621"/>
      <c r="E75" s="168">
        <v>0.3576388888888889</v>
      </c>
      <c r="F75" s="176" t="s">
        <v>2894</v>
      </c>
      <c r="G75" s="168">
        <v>0.89861111111111114</v>
      </c>
      <c r="H75" s="621"/>
      <c r="I75" s="169"/>
      <c r="J75" s="176"/>
      <c r="K75" s="169"/>
      <c r="L75" s="619"/>
      <c r="M75" s="182"/>
      <c r="N75" s="183"/>
      <c r="O75" s="182"/>
      <c r="P75" s="619"/>
      <c r="Q75" s="168">
        <v>0.31111111111111112</v>
      </c>
      <c r="R75" s="169" t="s">
        <v>2894</v>
      </c>
      <c r="S75" s="168">
        <v>0.72777777777777775</v>
      </c>
      <c r="T75" s="619"/>
      <c r="U75" s="168">
        <v>0.72777777777777775</v>
      </c>
      <c r="V75" s="176" t="s">
        <v>2894</v>
      </c>
      <c r="W75" s="168">
        <v>0.89861111111111114</v>
      </c>
      <c r="X75" s="619"/>
      <c r="Y75" s="166" t="s">
        <v>2914</v>
      </c>
      <c r="AA75" s="168">
        <v>0.1111111111111111</v>
      </c>
      <c r="AB75" s="168">
        <v>0.36944444444444446</v>
      </c>
      <c r="AC75" s="168">
        <v>0.62777777777777777</v>
      </c>
      <c r="AD75" s="168">
        <v>0.88611111111111107</v>
      </c>
      <c r="AE75" s="623"/>
      <c r="AF75" s="176"/>
      <c r="AG75" s="180"/>
    </row>
    <row r="76" spans="1:33">
      <c r="A76" s="181">
        <v>20</v>
      </c>
      <c r="B76" s="172"/>
      <c r="C76" s="166" t="s">
        <v>2903</v>
      </c>
      <c r="D76" s="621"/>
      <c r="E76" s="168">
        <v>0.39166666666666666</v>
      </c>
      <c r="F76" s="176" t="s">
        <v>2894</v>
      </c>
      <c r="G76" s="168">
        <v>0.93263888888888891</v>
      </c>
      <c r="H76" s="621"/>
      <c r="I76" s="169"/>
      <c r="J76" s="176"/>
      <c r="K76" s="169"/>
      <c r="L76" s="619"/>
      <c r="M76" s="182"/>
      <c r="N76" s="183"/>
      <c r="O76" s="182"/>
      <c r="P76" s="619"/>
      <c r="Q76" s="168">
        <v>0.31180555555555556</v>
      </c>
      <c r="R76" s="169" t="s">
        <v>2894</v>
      </c>
      <c r="S76" s="168">
        <v>0.7284722222222223</v>
      </c>
      <c r="T76" s="619"/>
      <c r="U76" s="168">
        <v>0.7284722222222223</v>
      </c>
      <c r="V76" s="176" t="s">
        <v>2894</v>
      </c>
      <c r="W76" s="168">
        <v>0.93263888888888891</v>
      </c>
      <c r="X76" s="619"/>
      <c r="Y76" s="166" t="s">
        <v>2914</v>
      </c>
      <c r="AA76" s="168">
        <v>0.1451388888888889</v>
      </c>
      <c r="AB76" s="168">
        <v>0.40347222222222223</v>
      </c>
      <c r="AC76" s="168">
        <v>0.66180555555555554</v>
      </c>
      <c r="AD76" s="168">
        <v>0.92013888888888884</v>
      </c>
      <c r="AE76" s="623"/>
      <c r="AF76" s="176"/>
      <c r="AG76" s="180"/>
    </row>
    <row r="77" spans="1:33" ht="3.75" customHeight="1">
      <c r="A77" s="192"/>
      <c r="B77" s="172"/>
      <c r="C77" s="192"/>
      <c r="D77" s="621"/>
      <c r="E77" s="192"/>
      <c r="F77" s="192"/>
      <c r="G77" s="192"/>
      <c r="H77" s="621"/>
      <c r="I77" s="192"/>
      <c r="J77" s="192"/>
      <c r="K77" s="192"/>
      <c r="L77" s="619"/>
      <c r="M77" s="192"/>
      <c r="N77" s="192"/>
      <c r="O77" s="192"/>
      <c r="P77" s="619"/>
      <c r="Q77" s="192"/>
      <c r="R77" s="192"/>
      <c r="S77" s="192"/>
      <c r="T77" s="619"/>
      <c r="U77" s="192"/>
      <c r="V77" s="192"/>
      <c r="W77" s="192"/>
      <c r="X77" s="619"/>
      <c r="Y77" s="192"/>
      <c r="Z77" s="192"/>
      <c r="AA77" s="192"/>
      <c r="AB77" s="192"/>
      <c r="AC77" s="192"/>
      <c r="AD77" s="192"/>
      <c r="AE77" s="623"/>
      <c r="AF77" s="192"/>
      <c r="AG77" s="192"/>
    </row>
    <row r="78" spans="1:33">
      <c r="A78" s="181">
        <v>21</v>
      </c>
      <c r="B78" s="172"/>
      <c r="C78" s="166" t="s">
        <v>2903</v>
      </c>
      <c r="D78" s="621"/>
      <c r="E78" s="168">
        <v>0.42569444444444443</v>
      </c>
      <c r="F78" s="176" t="s">
        <v>2894</v>
      </c>
      <c r="G78" s="168">
        <v>0.96666666666666667</v>
      </c>
      <c r="H78" s="621"/>
      <c r="I78" s="169"/>
      <c r="J78" s="176"/>
      <c r="K78" s="169"/>
      <c r="L78" s="619"/>
      <c r="M78" s="182"/>
      <c r="N78" s="183"/>
      <c r="O78" s="182"/>
      <c r="P78" s="619"/>
      <c r="Q78" s="168">
        <v>0.27083333333333331</v>
      </c>
      <c r="R78" s="169" t="s">
        <v>2894</v>
      </c>
      <c r="S78" s="168">
        <v>0.72916666666666663</v>
      </c>
      <c r="T78" s="619"/>
      <c r="U78" s="168">
        <v>0.72916666666666663</v>
      </c>
      <c r="V78" s="176" t="s">
        <v>2894</v>
      </c>
      <c r="W78" s="168">
        <v>0.96666666666666667</v>
      </c>
      <c r="X78" s="619"/>
      <c r="Y78" s="166" t="s">
        <v>2901</v>
      </c>
      <c r="AA78" s="168">
        <v>0.17916666666666667</v>
      </c>
      <c r="AB78" s="168">
        <v>0.4375</v>
      </c>
      <c r="AC78" s="168">
        <v>0.6958333333333333</v>
      </c>
      <c r="AD78" s="168">
        <v>0.95416666666666661</v>
      </c>
      <c r="AE78" s="623"/>
      <c r="AF78" s="176"/>
      <c r="AG78" s="180"/>
    </row>
    <row r="79" spans="1:33">
      <c r="A79" s="181">
        <v>22</v>
      </c>
      <c r="B79" s="172"/>
      <c r="C79" s="166" t="s">
        <v>2899</v>
      </c>
      <c r="D79" s="621"/>
      <c r="E79" s="168">
        <v>0.4597222222222222</v>
      </c>
      <c r="F79" s="176" t="s">
        <v>2894</v>
      </c>
      <c r="G79" s="175" t="s">
        <v>2893</v>
      </c>
      <c r="H79" s="621"/>
      <c r="I79" s="169"/>
      <c r="J79" s="176"/>
      <c r="K79" s="169"/>
      <c r="L79" s="619"/>
      <c r="M79" s="182"/>
      <c r="N79" s="183"/>
      <c r="O79" s="182"/>
      <c r="P79" s="619"/>
      <c r="Q79" s="168">
        <v>0.27013888888888887</v>
      </c>
      <c r="R79" s="169" t="s">
        <v>2894</v>
      </c>
      <c r="S79" s="168">
        <v>0.72986111111111107</v>
      </c>
      <c r="T79" s="619"/>
      <c r="U79" s="168">
        <v>0.72986111111111107</v>
      </c>
      <c r="V79" s="176" t="s">
        <v>2894</v>
      </c>
      <c r="W79" s="175" t="s">
        <v>2893</v>
      </c>
      <c r="X79" s="619"/>
      <c r="Y79" s="166" t="s">
        <v>2994</v>
      </c>
      <c r="AA79" s="168">
        <v>0.21319444444444444</v>
      </c>
      <c r="AB79" s="168">
        <v>0.47152777777777777</v>
      </c>
      <c r="AC79" s="168">
        <v>0.72986111111111107</v>
      </c>
      <c r="AD79" s="168">
        <v>0.98819444444444438</v>
      </c>
      <c r="AE79" s="623"/>
      <c r="AF79" s="215" t="s">
        <v>3019</v>
      </c>
      <c r="AG79" s="179" t="s">
        <v>2896</v>
      </c>
    </row>
    <row r="80" spans="1:33">
      <c r="A80" s="178">
        <v>23</v>
      </c>
      <c r="B80" s="172"/>
      <c r="C80" s="174" t="s">
        <v>2899</v>
      </c>
      <c r="D80" s="621"/>
      <c r="E80" s="175" t="s">
        <v>2893</v>
      </c>
      <c r="F80" s="176" t="s">
        <v>2894</v>
      </c>
      <c r="G80" s="168">
        <v>6.9444444444444447E-4</v>
      </c>
      <c r="H80" s="621"/>
      <c r="I80" s="168">
        <v>0.49374999999999997</v>
      </c>
      <c r="J80" s="176" t="s">
        <v>2894</v>
      </c>
      <c r="K80" s="175" t="s">
        <v>2893</v>
      </c>
      <c r="L80" s="619"/>
      <c r="M80" s="175" t="s">
        <v>2893</v>
      </c>
      <c r="N80" s="176" t="s">
        <v>2894</v>
      </c>
      <c r="O80" s="168">
        <v>6.9444444444444447E-4</v>
      </c>
      <c r="P80" s="619"/>
      <c r="Q80" s="168">
        <v>0.26944444444444443</v>
      </c>
      <c r="R80" s="169" t="s">
        <v>2894</v>
      </c>
      <c r="S80" s="168">
        <v>0.73055555555555562</v>
      </c>
      <c r="T80" s="619"/>
      <c r="U80" s="168">
        <v>0.73055555555555562</v>
      </c>
      <c r="V80" s="176" t="s">
        <v>2894</v>
      </c>
      <c r="W80" s="175" t="s">
        <v>2893</v>
      </c>
      <c r="X80" s="619"/>
      <c r="Y80" s="166" t="s">
        <v>3007</v>
      </c>
      <c r="AA80" s="168">
        <v>0.24722222222222223</v>
      </c>
      <c r="AB80" s="168">
        <v>0.50555555555555554</v>
      </c>
      <c r="AC80" s="168">
        <v>0.76388888888888884</v>
      </c>
      <c r="AE80" s="623"/>
      <c r="AF80" s="174" t="s">
        <v>3019</v>
      </c>
      <c r="AG80" s="179" t="s">
        <v>2900</v>
      </c>
    </row>
    <row r="81" spans="1:33">
      <c r="A81" s="181">
        <v>24</v>
      </c>
      <c r="B81" s="172"/>
      <c r="C81" s="166" t="s">
        <v>2899</v>
      </c>
      <c r="D81" s="621"/>
      <c r="E81" s="175" t="s">
        <v>2893</v>
      </c>
      <c r="F81" s="176" t="s">
        <v>2894</v>
      </c>
      <c r="G81" s="168">
        <v>3.4722222222222224E-2</v>
      </c>
      <c r="H81" s="621"/>
      <c r="I81" s="168">
        <v>0.52777777777777779</v>
      </c>
      <c r="J81" s="176" t="s">
        <v>2894</v>
      </c>
      <c r="K81" s="175" t="s">
        <v>2893</v>
      </c>
      <c r="L81" s="619"/>
      <c r="M81" s="175" t="s">
        <v>2893</v>
      </c>
      <c r="N81" s="176" t="s">
        <v>2894</v>
      </c>
      <c r="O81" s="168">
        <v>3.4722222222222224E-2</v>
      </c>
      <c r="P81" s="619"/>
      <c r="Q81" s="168">
        <v>0.26874999999999999</v>
      </c>
      <c r="R81" s="169" t="s">
        <v>2894</v>
      </c>
      <c r="S81" s="168">
        <v>0.73125000000000007</v>
      </c>
      <c r="T81" s="619"/>
      <c r="U81" s="168">
        <v>0.73125000000000007</v>
      </c>
      <c r="V81" s="176" t="s">
        <v>2894</v>
      </c>
      <c r="W81" s="175" t="s">
        <v>2893</v>
      </c>
      <c r="X81" s="619"/>
      <c r="Y81" s="166" t="s">
        <v>3000</v>
      </c>
      <c r="Z81" s="168">
        <v>2.2222222222222223E-2</v>
      </c>
      <c r="AA81" s="168">
        <v>0.28125</v>
      </c>
      <c r="AB81" s="168">
        <v>0.5395833333333333</v>
      </c>
      <c r="AC81" s="168">
        <v>0.79791666666666661</v>
      </c>
      <c r="AE81" s="623"/>
      <c r="AF81" s="215" t="s">
        <v>3019</v>
      </c>
      <c r="AG81" s="179" t="s">
        <v>2896</v>
      </c>
    </row>
    <row r="82" spans="1:33">
      <c r="A82" s="181">
        <v>25</v>
      </c>
      <c r="B82" s="172"/>
      <c r="C82" s="176" t="s">
        <v>2895</v>
      </c>
      <c r="D82" s="621"/>
      <c r="E82" s="175" t="s">
        <v>2893</v>
      </c>
      <c r="F82" s="176" t="s">
        <v>2894</v>
      </c>
      <c r="G82" s="168">
        <v>6.8749999999999992E-2</v>
      </c>
      <c r="H82" s="621"/>
      <c r="I82" s="168">
        <v>0.5625</v>
      </c>
      <c r="J82" s="176" t="s">
        <v>2894</v>
      </c>
      <c r="K82" s="175" t="s">
        <v>2893</v>
      </c>
      <c r="L82" s="619"/>
      <c r="M82" s="175" t="s">
        <v>2893</v>
      </c>
      <c r="N82" s="176" t="s">
        <v>2894</v>
      </c>
      <c r="O82" s="168">
        <v>6.8749999999999992E-2</v>
      </c>
      <c r="P82" s="619"/>
      <c r="Q82" s="168">
        <v>0.26805555555555555</v>
      </c>
      <c r="R82" s="169" t="s">
        <v>2894</v>
      </c>
      <c r="S82" s="168">
        <v>0.7319444444444444</v>
      </c>
      <c r="T82" s="619"/>
      <c r="U82" s="168">
        <v>0.7319444444444444</v>
      </c>
      <c r="V82" s="176" t="s">
        <v>2894</v>
      </c>
      <c r="W82" s="175" t="s">
        <v>2893</v>
      </c>
      <c r="X82" s="619"/>
      <c r="Y82" s="166" t="s">
        <v>2901</v>
      </c>
      <c r="Z82" s="168">
        <v>5.6250000000000001E-2</v>
      </c>
      <c r="AA82" s="168">
        <v>0.31527777777777777</v>
      </c>
      <c r="AB82" s="168">
        <v>0.57361111111111118</v>
      </c>
      <c r="AC82" s="168">
        <v>0.83263888888888893</v>
      </c>
      <c r="AE82" s="623"/>
      <c r="AF82" s="176"/>
      <c r="AG82" s="180"/>
    </row>
    <row r="83" spans="1:33">
      <c r="A83" s="181">
        <v>26</v>
      </c>
      <c r="B83" s="172"/>
      <c r="C83" s="176" t="s">
        <v>2895</v>
      </c>
      <c r="D83" s="621"/>
      <c r="E83" s="175" t="s">
        <v>2893</v>
      </c>
      <c r="F83" s="176" t="s">
        <v>2894</v>
      </c>
      <c r="G83" s="168">
        <v>0.10277777777777779</v>
      </c>
      <c r="H83" s="621"/>
      <c r="I83" s="168">
        <v>0.59652777777777777</v>
      </c>
      <c r="J83" s="176" t="s">
        <v>2894</v>
      </c>
      <c r="K83" s="175" t="s">
        <v>2893</v>
      </c>
      <c r="L83" s="619"/>
      <c r="M83" s="175" t="s">
        <v>2893</v>
      </c>
      <c r="N83" s="176" t="s">
        <v>2894</v>
      </c>
      <c r="O83" s="168">
        <v>0.10277777777777779</v>
      </c>
      <c r="P83" s="619"/>
      <c r="Q83" s="168">
        <v>0.2673611111111111</v>
      </c>
      <c r="R83" s="169" t="s">
        <v>2894</v>
      </c>
      <c r="S83" s="168">
        <v>0.73263888888888884</v>
      </c>
      <c r="T83" s="619"/>
      <c r="U83" s="168">
        <v>0.73263888888888884</v>
      </c>
      <c r="V83" s="176" t="s">
        <v>2894</v>
      </c>
      <c r="W83" s="175" t="s">
        <v>2893</v>
      </c>
      <c r="X83" s="619"/>
      <c r="Y83" s="166" t="s">
        <v>2914</v>
      </c>
      <c r="Z83" s="168">
        <v>9.0972222222222218E-2</v>
      </c>
      <c r="AA83" s="168">
        <v>0.34930555555555554</v>
      </c>
      <c r="AB83" s="168">
        <v>0.60763888888888895</v>
      </c>
      <c r="AC83" s="168">
        <v>0.8666666666666667</v>
      </c>
      <c r="AE83" s="623"/>
      <c r="AF83" s="176"/>
      <c r="AG83" s="180"/>
    </row>
    <row r="84" spans="1:33">
      <c r="A84" s="181">
        <v>27</v>
      </c>
      <c r="B84" s="172"/>
      <c r="C84" s="176" t="s">
        <v>2895</v>
      </c>
      <c r="D84" s="621"/>
      <c r="E84" s="175" t="s">
        <v>2893</v>
      </c>
      <c r="F84" s="176" t="s">
        <v>2894</v>
      </c>
      <c r="G84" s="168">
        <v>0.13680555555555554</v>
      </c>
      <c r="H84" s="621"/>
      <c r="I84" s="168">
        <v>0.63055555555555554</v>
      </c>
      <c r="J84" s="176" t="s">
        <v>2894</v>
      </c>
      <c r="K84" s="175" t="s">
        <v>2893</v>
      </c>
      <c r="L84" s="619"/>
      <c r="M84" s="175" t="s">
        <v>2893</v>
      </c>
      <c r="N84" s="176" t="s">
        <v>2894</v>
      </c>
      <c r="O84" s="168">
        <v>0.13680555555555554</v>
      </c>
      <c r="P84" s="619"/>
      <c r="Q84" s="168">
        <v>0.26666666666666666</v>
      </c>
      <c r="R84" s="169" t="s">
        <v>2894</v>
      </c>
      <c r="S84" s="168">
        <v>0.73333333333333339</v>
      </c>
      <c r="T84" s="619"/>
      <c r="U84" s="168">
        <v>0.73333333333333339</v>
      </c>
      <c r="V84" s="176" t="s">
        <v>2894</v>
      </c>
      <c r="W84" s="175" t="s">
        <v>2893</v>
      </c>
      <c r="X84" s="619"/>
      <c r="Y84" s="166" t="s">
        <v>2914</v>
      </c>
      <c r="Z84" s="168">
        <v>0.125</v>
      </c>
      <c r="AA84" s="168">
        <v>0.3833333333333333</v>
      </c>
      <c r="AB84" s="168">
        <v>0.64166666666666672</v>
      </c>
      <c r="AC84" s="168">
        <v>0.90069444444444446</v>
      </c>
      <c r="AE84" s="623"/>
      <c r="AF84" s="176"/>
      <c r="AG84" s="180"/>
    </row>
    <row r="85" spans="1:33">
      <c r="A85" s="181">
        <v>28</v>
      </c>
      <c r="B85" s="172"/>
      <c r="C85" s="176" t="s">
        <v>2895</v>
      </c>
      <c r="D85" s="621"/>
      <c r="E85" s="175" t="s">
        <v>2893</v>
      </c>
      <c r="F85" s="176" t="s">
        <v>2894</v>
      </c>
      <c r="G85" s="168">
        <v>0.17152777777777775</v>
      </c>
      <c r="H85" s="621"/>
      <c r="I85" s="168">
        <v>0.6645833333333333</v>
      </c>
      <c r="J85" s="176" t="s">
        <v>2894</v>
      </c>
      <c r="K85" s="175" t="s">
        <v>2893</v>
      </c>
      <c r="L85" s="619"/>
      <c r="M85" s="175" t="s">
        <v>2893</v>
      </c>
      <c r="N85" s="176" t="s">
        <v>2894</v>
      </c>
      <c r="O85" s="168">
        <v>0.17152777777777775</v>
      </c>
      <c r="P85" s="619"/>
      <c r="Q85" s="168">
        <v>0.26597222222222222</v>
      </c>
      <c r="R85" s="169" t="s">
        <v>2894</v>
      </c>
      <c r="S85" s="168">
        <v>0.73402777777777783</v>
      </c>
      <c r="T85" s="619"/>
      <c r="U85" s="168">
        <v>0.73402777777777783</v>
      </c>
      <c r="V85" s="176" t="s">
        <v>2894</v>
      </c>
      <c r="W85" s="175" t="s">
        <v>2893</v>
      </c>
      <c r="X85" s="619"/>
      <c r="Y85" s="166" t="s">
        <v>2892</v>
      </c>
      <c r="Z85" s="168">
        <v>0.15902777777777777</v>
      </c>
      <c r="AA85" s="168">
        <v>0.41805555555555557</v>
      </c>
      <c r="AB85" s="168">
        <v>0.67638888888888893</v>
      </c>
      <c r="AC85" s="168">
        <v>0.93472222222222223</v>
      </c>
      <c r="AE85" s="623"/>
      <c r="AF85" s="176"/>
      <c r="AG85" s="180"/>
    </row>
    <row r="86" spans="1:33">
      <c r="A86" s="181">
        <v>29</v>
      </c>
      <c r="B86" s="172"/>
      <c r="C86" s="166" t="s">
        <v>2918</v>
      </c>
      <c r="D86" s="621"/>
      <c r="E86" s="175" t="s">
        <v>2893</v>
      </c>
      <c r="F86" s="176" t="s">
        <v>2894</v>
      </c>
      <c r="G86" s="168">
        <v>0.20555555555555557</v>
      </c>
      <c r="H86" s="621"/>
      <c r="I86" s="168">
        <v>0.69861111111111107</v>
      </c>
      <c r="J86" s="176" t="s">
        <v>2894</v>
      </c>
      <c r="K86" s="175" t="s">
        <v>2893</v>
      </c>
      <c r="L86" s="619"/>
      <c r="M86" s="175" t="s">
        <v>2893</v>
      </c>
      <c r="N86" s="185" t="s">
        <v>2894</v>
      </c>
      <c r="O86" s="184">
        <v>0.20555555555555557</v>
      </c>
      <c r="P86" s="619"/>
      <c r="Q86" s="168">
        <v>0.26527777777777778</v>
      </c>
      <c r="R86" s="169" t="s">
        <v>2894</v>
      </c>
      <c r="S86" s="168">
        <v>0.73472222222222217</v>
      </c>
      <c r="T86" s="619"/>
      <c r="U86" s="184">
        <v>0.73472222222222217</v>
      </c>
      <c r="V86" s="185" t="s">
        <v>2894</v>
      </c>
      <c r="W86" s="175" t="s">
        <v>2893</v>
      </c>
      <c r="X86" s="619"/>
      <c r="Y86" s="166" t="s">
        <v>2904</v>
      </c>
      <c r="Z86" s="168">
        <v>0.19305555555555554</v>
      </c>
      <c r="AA86" s="168">
        <v>0.45208333333333334</v>
      </c>
      <c r="AB86" s="168">
        <v>0.7104166666666667</v>
      </c>
      <c r="AC86" s="168">
        <v>0.96875</v>
      </c>
      <c r="AE86" s="623"/>
      <c r="AF86" s="176"/>
      <c r="AG86" s="180"/>
    </row>
    <row r="87" spans="1:33">
      <c r="A87" s="181">
        <v>30</v>
      </c>
      <c r="B87" s="172"/>
      <c r="C87" s="166" t="s">
        <v>2918</v>
      </c>
      <c r="D87" s="621"/>
      <c r="E87" s="175" t="s">
        <v>2893</v>
      </c>
      <c r="F87" s="176" t="s">
        <v>2894</v>
      </c>
      <c r="G87" s="168">
        <v>0.23958333333333334</v>
      </c>
      <c r="H87" s="621"/>
      <c r="I87" s="168">
        <v>0.73263888888888884</v>
      </c>
      <c r="J87" s="176" t="s">
        <v>2894</v>
      </c>
      <c r="K87" s="175" t="s">
        <v>2893</v>
      </c>
      <c r="L87" s="619"/>
      <c r="M87" s="175" t="s">
        <v>2893</v>
      </c>
      <c r="N87" s="185" t="s">
        <v>2894</v>
      </c>
      <c r="O87" s="184">
        <v>0.23958333333333334</v>
      </c>
      <c r="P87" s="619"/>
      <c r="Q87" s="168">
        <v>0.26458333333333334</v>
      </c>
      <c r="R87" s="169" t="s">
        <v>2894</v>
      </c>
      <c r="S87" s="168">
        <v>0.73541666666666661</v>
      </c>
      <c r="T87" s="619"/>
      <c r="U87" s="184">
        <v>0.73541666666666661</v>
      </c>
      <c r="V87" s="185" t="s">
        <v>2894</v>
      </c>
      <c r="W87" s="175" t="s">
        <v>2893</v>
      </c>
      <c r="X87" s="619"/>
      <c r="Y87" s="166" t="s">
        <v>2902</v>
      </c>
      <c r="Z87" s="168">
        <v>0.22708333333333333</v>
      </c>
      <c r="AA87" s="168">
        <v>0.4861111111111111</v>
      </c>
      <c r="AB87" s="168">
        <v>0.74444444444444446</v>
      </c>
      <c r="AE87" s="623"/>
      <c r="AF87" s="176"/>
      <c r="AG87" s="180"/>
    </row>
    <row r="88" spans="1:33" ht="3.75" customHeight="1">
      <c r="A88" s="171"/>
      <c r="B88" s="172"/>
      <c r="C88" s="171"/>
      <c r="D88" s="621"/>
      <c r="E88" s="171"/>
      <c r="F88" s="171"/>
      <c r="G88" s="171"/>
      <c r="H88" s="621"/>
      <c r="I88" s="171"/>
      <c r="J88" s="171"/>
      <c r="K88" s="171"/>
      <c r="L88" s="619"/>
      <c r="M88" s="171"/>
      <c r="N88" s="171"/>
      <c r="O88" s="171"/>
      <c r="P88" s="619"/>
      <c r="Q88" s="171"/>
      <c r="R88" s="171"/>
      <c r="S88" s="171"/>
      <c r="T88" s="619"/>
      <c r="U88" s="171"/>
      <c r="V88" s="171"/>
      <c r="W88" s="171"/>
      <c r="X88" s="619"/>
      <c r="Y88" s="171"/>
      <c r="Z88" s="171"/>
      <c r="AA88" s="171"/>
      <c r="AB88" s="171"/>
      <c r="AC88" s="171"/>
      <c r="AD88" s="171"/>
      <c r="AE88" s="623"/>
      <c r="AF88" s="171"/>
      <c r="AG88" s="171"/>
    </row>
    <row r="89" spans="1:33">
      <c r="A89" s="166"/>
      <c r="B89" s="166"/>
    </row>
    <row r="90" spans="1:33">
      <c r="A90" s="166"/>
      <c r="B90" s="166"/>
    </row>
    <row r="91" spans="1:33">
      <c r="A91" s="166"/>
      <c r="B91" s="166"/>
    </row>
    <row r="92" spans="1:33">
      <c r="A92" s="166"/>
      <c r="B92" s="166"/>
    </row>
    <row r="93" spans="1:33">
      <c r="A93" s="166"/>
      <c r="B93" s="166"/>
    </row>
    <row r="94" spans="1:33">
      <c r="A94" s="166"/>
      <c r="B94" s="166"/>
    </row>
    <row r="95" spans="1:33">
      <c r="A95" s="166"/>
      <c r="B95" s="166"/>
    </row>
    <row r="96" spans="1:33">
      <c r="A96" s="166"/>
      <c r="B96" s="166"/>
    </row>
    <row r="97" spans="1:33">
      <c r="A97" s="166"/>
      <c r="B97" s="166"/>
    </row>
    <row r="98" spans="1:33">
      <c r="A98" s="166"/>
      <c r="B98" s="166"/>
    </row>
    <row r="99" spans="1:33">
      <c r="A99" s="166"/>
      <c r="B99" s="166"/>
    </row>
    <row r="100" spans="1:33">
      <c r="A100" s="166"/>
      <c r="B100" s="166"/>
    </row>
    <row r="101" spans="1:33">
      <c r="A101" s="166"/>
      <c r="B101" s="166"/>
    </row>
    <row r="102" spans="1:33">
      <c r="A102" s="166"/>
      <c r="B102" s="166"/>
    </row>
    <row r="103" spans="1:33" s="209" customFormat="1" ht="23.25">
      <c r="A103" s="607" t="s">
        <v>3018</v>
      </c>
      <c r="B103" s="607"/>
      <c r="C103" s="607"/>
      <c r="D103" s="607"/>
      <c r="E103" s="607"/>
      <c r="F103" s="607"/>
      <c r="G103" s="607"/>
      <c r="H103" s="607"/>
      <c r="I103" s="607"/>
      <c r="J103" s="607"/>
      <c r="K103" s="607"/>
      <c r="L103" s="607"/>
      <c r="M103" s="607"/>
      <c r="N103" s="607"/>
      <c r="O103" s="607"/>
      <c r="P103" s="607"/>
      <c r="Q103" s="607"/>
      <c r="R103" s="607"/>
      <c r="S103" s="607"/>
      <c r="T103" s="607"/>
      <c r="U103" s="607"/>
      <c r="V103" s="607"/>
      <c r="W103" s="607"/>
      <c r="X103" s="607"/>
      <c r="Y103" s="607"/>
      <c r="Z103" s="607"/>
      <c r="AA103" s="607"/>
      <c r="AB103" s="607"/>
      <c r="AC103" s="607"/>
      <c r="AD103" s="607"/>
      <c r="AE103" s="607"/>
      <c r="AF103" s="607"/>
      <c r="AG103" s="607"/>
    </row>
    <row r="104" spans="1:33" s="204" customFormat="1" ht="12.75">
      <c r="A104" s="608" t="s">
        <v>2935</v>
      </c>
      <c r="B104" s="609" t="s">
        <v>2934</v>
      </c>
      <c r="C104" s="609"/>
      <c r="D104" s="609"/>
      <c r="E104" s="609"/>
      <c r="F104" s="609"/>
      <c r="G104" s="609"/>
      <c r="H104" s="609"/>
      <c r="I104" s="609"/>
      <c r="J104" s="609"/>
      <c r="K104" s="609"/>
      <c r="L104" s="610" t="s">
        <v>2933</v>
      </c>
      <c r="M104" s="610"/>
      <c r="N104" s="610"/>
      <c r="O104" s="610"/>
      <c r="P104" s="610"/>
      <c r="Q104" s="610"/>
      <c r="R104" s="610"/>
      <c r="S104" s="610"/>
      <c r="T104" s="610"/>
      <c r="U104" s="610"/>
      <c r="V104" s="610"/>
      <c r="W104" s="610"/>
      <c r="X104" s="610"/>
      <c r="Y104" s="611" t="s">
        <v>2932</v>
      </c>
      <c r="Z104" s="611"/>
      <c r="AA104" s="611"/>
      <c r="AB104" s="611"/>
      <c r="AC104" s="611"/>
      <c r="AD104" s="611"/>
      <c r="AE104" s="611"/>
      <c r="AF104" s="612" t="s">
        <v>2931</v>
      </c>
      <c r="AG104" s="612"/>
    </row>
    <row r="105" spans="1:33" s="204" customFormat="1" ht="12.75">
      <c r="A105" s="608"/>
      <c r="B105" s="609"/>
      <c r="C105" s="609"/>
      <c r="D105" s="609"/>
      <c r="E105" s="609"/>
      <c r="F105" s="609"/>
      <c r="G105" s="609"/>
      <c r="H105" s="609"/>
      <c r="I105" s="609"/>
      <c r="J105" s="609"/>
      <c r="K105" s="609"/>
      <c r="L105" s="624"/>
      <c r="M105" s="258"/>
      <c r="N105" s="259"/>
      <c r="O105" s="258"/>
      <c r="P105" s="624"/>
      <c r="Q105" s="613" t="s">
        <v>2930</v>
      </c>
      <c r="R105" s="613"/>
      <c r="S105" s="613"/>
      <c r="T105" s="624"/>
      <c r="U105" s="258"/>
      <c r="V105" s="259"/>
      <c r="W105" s="258"/>
      <c r="X105" s="624"/>
      <c r="Y105" s="611"/>
      <c r="Z105" s="611"/>
      <c r="AA105" s="611"/>
      <c r="AB105" s="611"/>
      <c r="AC105" s="611"/>
      <c r="AD105" s="611"/>
      <c r="AE105" s="611"/>
      <c r="AF105" s="612"/>
      <c r="AG105" s="612"/>
    </row>
    <row r="106" spans="1:33" s="194" customFormat="1" ht="11.25" customHeight="1">
      <c r="A106" s="608"/>
      <c r="B106" s="210"/>
      <c r="C106" s="222" t="s">
        <v>2929</v>
      </c>
      <c r="D106" s="614"/>
      <c r="E106" s="221" t="s">
        <v>2928</v>
      </c>
      <c r="F106" s="222"/>
      <c r="G106" s="221" t="s">
        <v>2927</v>
      </c>
      <c r="H106" s="614"/>
      <c r="I106" s="221" t="s">
        <v>2928</v>
      </c>
      <c r="J106" s="222"/>
      <c r="K106" s="221" t="s">
        <v>2927</v>
      </c>
      <c r="L106" s="624"/>
      <c r="M106" s="616" t="s">
        <v>2926</v>
      </c>
      <c r="N106" s="616"/>
      <c r="O106" s="616"/>
      <c r="P106" s="624"/>
      <c r="Q106" s="219" t="s">
        <v>2928</v>
      </c>
      <c r="R106" s="220"/>
      <c r="S106" s="219" t="s">
        <v>2927</v>
      </c>
      <c r="T106" s="624"/>
      <c r="U106" s="616" t="s">
        <v>2926</v>
      </c>
      <c r="V106" s="616"/>
      <c r="W106" s="616"/>
      <c r="X106" s="624"/>
      <c r="Y106" s="218" t="s">
        <v>2925</v>
      </c>
      <c r="Z106" s="197" t="s">
        <v>2923</v>
      </c>
      <c r="AA106" s="197" t="s">
        <v>2924</v>
      </c>
      <c r="AB106" s="197" t="s">
        <v>2923</v>
      </c>
      <c r="AC106" s="197" t="s">
        <v>2924</v>
      </c>
      <c r="AD106" s="197" t="s">
        <v>2923</v>
      </c>
      <c r="AE106" s="611"/>
      <c r="AF106" s="217" t="s">
        <v>2922</v>
      </c>
      <c r="AG106" s="216" t="s">
        <v>2921</v>
      </c>
    </row>
    <row r="107" spans="1:33" ht="11.25" customHeight="1">
      <c r="A107" s="181">
        <v>1</v>
      </c>
      <c r="B107" s="210"/>
      <c r="C107" s="166" t="s">
        <v>2918</v>
      </c>
      <c r="D107" s="614"/>
      <c r="E107" s="175" t="s">
        <v>2893</v>
      </c>
      <c r="F107" s="176" t="s">
        <v>2894</v>
      </c>
      <c r="G107" s="168">
        <v>0.27361111111111108</v>
      </c>
      <c r="H107" s="614"/>
      <c r="I107" s="168">
        <v>0.76666666666666661</v>
      </c>
      <c r="J107" s="176" t="s">
        <v>2894</v>
      </c>
      <c r="K107" s="175" t="s">
        <v>2893</v>
      </c>
      <c r="L107" s="624"/>
      <c r="M107" s="175" t="s">
        <v>2893</v>
      </c>
      <c r="N107" s="185" t="s">
        <v>2894</v>
      </c>
      <c r="O107" s="184">
        <v>0.2638888888888889</v>
      </c>
      <c r="P107" s="624"/>
      <c r="Q107" s="168">
        <v>0.2638888888888889</v>
      </c>
      <c r="R107" s="169" t="s">
        <v>2894</v>
      </c>
      <c r="S107" s="168">
        <v>0.73611111111111116</v>
      </c>
      <c r="T107" s="624"/>
      <c r="U107" s="184">
        <v>0.76666666666666661</v>
      </c>
      <c r="V107" s="185" t="s">
        <v>2894</v>
      </c>
      <c r="W107" s="175" t="s">
        <v>2893</v>
      </c>
      <c r="X107" s="624"/>
      <c r="Y107" s="166" t="s">
        <v>2904</v>
      </c>
      <c r="AA107" s="168">
        <v>2.7777777777777779E-3</v>
      </c>
      <c r="AB107" s="168">
        <v>0.26111111111111113</v>
      </c>
      <c r="AC107" s="168">
        <v>0.52013888888888882</v>
      </c>
      <c r="AD107" s="168">
        <v>0.77847222222222223</v>
      </c>
      <c r="AE107" s="611"/>
      <c r="AF107" s="176"/>
      <c r="AG107" s="180"/>
    </row>
    <row r="108" spans="1:33">
      <c r="A108" s="181">
        <v>2</v>
      </c>
      <c r="B108" s="210"/>
      <c r="C108" s="166" t="s">
        <v>2915</v>
      </c>
      <c r="D108" s="614"/>
      <c r="E108" s="175" t="s">
        <v>2893</v>
      </c>
      <c r="F108" s="176" t="s">
        <v>2894</v>
      </c>
      <c r="G108" s="168">
        <v>0.30763888888888891</v>
      </c>
      <c r="H108" s="614"/>
      <c r="I108" s="168">
        <v>0.80069444444444438</v>
      </c>
      <c r="J108" s="176" t="s">
        <v>2894</v>
      </c>
      <c r="K108" s="175" t="s">
        <v>2893</v>
      </c>
      <c r="L108" s="624"/>
      <c r="M108" s="175" t="s">
        <v>2893</v>
      </c>
      <c r="N108" s="189" t="s">
        <v>2894</v>
      </c>
      <c r="O108" s="188">
        <v>0.26319444444444445</v>
      </c>
      <c r="P108" s="624"/>
      <c r="Q108" s="168">
        <v>0.26319444444444445</v>
      </c>
      <c r="R108" s="169" t="s">
        <v>2894</v>
      </c>
      <c r="S108" s="168">
        <v>0.7368055555555556</v>
      </c>
      <c r="T108" s="624"/>
      <c r="U108" s="188">
        <v>0.80069444444444438</v>
      </c>
      <c r="V108" s="189" t="s">
        <v>2894</v>
      </c>
      <c r="W108" s="175" t="s">
        <v>2893</v>
      </c>
      <c r="X108" s="624"/>
      <c r="Y108" s="166" t="s">
        <v>2898</v>
      </c>
      <c r="AA108" s="168">
        <v>3.6805555555555557E-2</v>
      </c>
      <c r="AB108" s="168">
        <v>0.2951388888888889</v>
      </c>
      <c r="AC108" s="168">
        <v>0.5541666666666667</v>
      </c>
      <c r="AD108" s="168">
        <v>0.8125</v>
      </c>
      <c r="AE108" s="611"/>
      <c r="AF108" s="177" t="s">
        <v>2917</v>
      </c>
      <c r="AG108" s="179" t="s">
        <v>2916</v>
      </c>
    </row>
    <row r="109" spans="1:33">
      <c r="A109" s="181">
        <v>3</v>
      </c>
      <c r="B109" s="210"/>
      <c r="C109" s="166" t="s">
        <v>2915</v>
      </c>
      <c r="D109" s="614"/>
      <c r="E109" s="175" t="s">
        <v>2893</v>
      </c>
      <c r="F109" s="176" t="s">
        <v>2894</v>
      </c>
      <c r="G109" s="168">
        <v>0.34166666666666662</v>
      </c>
      <c r="H109" s="614"/>
      <c r="I109" s="168">
        <v>0.83472222222222225</v>
      </c>
      <c r="J109" s="176" t="s">
        <v>2894</v>
      </c>
      <c r="K109" s="175" t="s">
        <v>2893</v>
      </c>
      <c r="L109" s="624"/>
      <c r="M109" s="175" t="s">
        <v>2893</v>
      </c>
      <c r="N109" s="189" t="s">
        <v>2894</v>
      </c>
      <c r="O109" s="188">
        <v>0.26250000000000001</v>
      </c>
      <c r="P109" s="624"/>
      <c r="Q109" s="168">
        <v>0.26250000000000001</v>
      </c>
      <c r="R109" s="169" t="s">
        <v>2894</v>
      </c>
      <c r="S109" s="168">
        <v>0.73749999999999993</v>
      </c>
      <c r="T109" s="624"/>
      <c r="U109" s="188">
        <v>0.83472222222222225</v>
      </c>
      <c r="V109" s="189" t="s">
        <v>2894</v>
      </c>
      <c r="W109" s="175" t="s">
        <v>2893</v>
      </c>
      <c r="X109" s="624"/>
      <c r="Y109" s="166" t="s">
        <v>2914</v>
      </c>
      <c r="AA109" s="168">
        <v>7.0833333333333331E-2</v>
      </c>
      <c r="AB109" s="168">
        <v>0.32916666666666666</v>
      </c>
      <c r="AC109" s="168">
        <v>0.58819444444444446</v>
      </c>
      <c r="AD109" s="168">
        <v>0.84652777777777777</v>
      </c>
      <c r="AE109" s="611"/>
      <c r="AF109" s="176"/>
      <c r="AG109" s="240"/>
    </row>
    <row r="110" spans="1:33">
      <c r="A110" s="181">
        <v>4</v>
      </c>
      <c r="B110" s="210"/>
      <c r="C110" s="166" t="s">
        <v>2915</v>
      </c>
      <c r="D110" s="614"/>
      <c r="E110" s="175" t="s">
        <v>2893</v>
      </c>
      <c r="F110" s="176" t="s">
        <v>2894</v>
      </c>
      <c r="G110" s="168">
        <v>0.3756944444444445</v>
      </c>
      <c r="H110" s="614"/>
      <c r="I110" s="168">
        <v>0.86875000000000002</v>
      </c>
      <c r="J110" s="176" t="s">
        <v>2894</v>
      </c>
      <c r="K110" s="175" t="s">
        <v>2893</v>
      </c>
      <c r="L110" s="624"/>
      <c r="M110" s="175" t="s">
        <v>2893</v>
      </c>
      <c r="N110" s="189" t="s">
        <v>2894</v>
      </c>
      <c r="O110" s="188">
        <v>0.26180555555555557</v>
      </c>
      <c r="P110" s="624"/>
      <c r="Q110" s="168">
        <v>0.26180555555555557</v>
      </c>
      <c r="R110" s="169" t="s">
        <v>2894</v>
      </c>
      <c r="S110" s="168">
        <v>0.73819444444444438</v>
      </c>
      <c r="T110" s="624"/>
      <c r="U110" s="188">
        <v>0.86875000000000002</v>
      </c>
      <c r="V110" s="189" t="s">
        <v>2894</v>
      </c>
      <c r="W110" s="175" t="s">
        <v>2893</v>
      </c>
      <c r="X110" s="624"/>
      <c r="Y110" s="166" t="s">
        <v>2914</v>
      </c>
      <c r="AA110" s="168">
        <v>0.10486111111111111</v>
      </c>
      <c r="AB110" s="168">
        <v>0.36319444444444443</v>
      </c>
      <c r="AC110" s="168">
        <v>0.62222222222222223</v>
      </c>
      <c r="AD110" s="168">
        <v>0.88055555555555554</v>
      </c>
      <c r="AE110" s="611"/>
      <c r="AF110" s="176"/>
      <c r="AG110" s="180"/>
    </row>
    <row r="111" spans="1:33">
      <c r="A111" s="181">
        <v>5</v>
      </c>
      <c r="B111" s="210"/>
      <c r="C111" s="166" t="s">
        <v>2915</v>
      </c>
      <c r="D111" s="614"/>
      <c r="E111" s="175" t="s">
        <v>2893</v>
      </c>
      <c r="F111" s="176" t="s">
        <v>2894</v>
      </c>
      <c r="G111" s="168">
        <v>0.40972222222222227</v>
      </c>
      <c r="H111" s="614"/>
      <c r="I111" s="168">
        <v>0.90277777777777779</v>
      </c>
      <c r="J111" s="176" t="s">
        <v>2894</v>
      </c>
      <c r="K111" s="175" t="s">
        <v>2893</v>
      </c>
      <c r="L111" s="624"/>
      <c r="M111" s="175" t="s">
        <v>2893</v>
      </c>
      <c r="N111" s="189" t="s">
        <v>2894</v>
      </c>
      <c r="O111" s="188">
        <v>0.26111111111111113</v>
      </c>
      <c r="P111" s="624"/>
      <c r="Q111" s="168">
        <v>0.26111111111111113</v>
      </c>
      <c r="R111" s="169" t="s">
        <v>2894</v>
      </c>
      <c r="S111" s="168">
        <v>0.73888888888888893</v>
      </c>
      <c r="T111" s="624"/>
      <c r="U111" s="188">
        <v>0.90277777777777779</v>
      </c>
      <c r="V111" s="189" t="s">
        <v>2894</v>
      </c>
      <c r="W111" s="175" t="s">
        <v>2893</v>
      </c>
      <c r="X111" s="624"/>
      <c r="Y111" s="166" t="s">
        <v>2994</v>
      </c>
      <c r="AA111" s="168">
        <v>0.1388888888888889</v>
      </c>
      <c r="AB111" s="168">
        <v>0.3972222222222222</v>
      </c>
      <c r="AC111" s="168">
        <v>0.65625</v>
      </c>
      <c r="AD111" s="168">
        <v>0.9145833333333333</v>
      </c>
      <c r="AE111" s="611"/>
      <c r="AF111" s="176"/>
      <c r="AG111" s="180"/>
    </row>
    <row r="112" spans="1:33">
      <c r="A112" s="178">
        <v>6</v>
      </c>
      <c r="B112" s="210"/>
      <c r="C112" s="174" t="s">
        <v>2203</v>
      </c>
      <c r="D112" s="614"/>
      <c r="E112" s="175" t="s">
        <v>2893</v>
      </c>
      <c r="F112" s="176" t="s">
        <v>2894</v>
      </c>
      <c r="G112" s="168">
        <v>0.44375000000000003</v>
      </c>
      <c r="H112" s="614"/>
      <c r="I112" s="168">
        <v>0.9375</v>
      </c>
      <c r="J112" s="176" t="s">
        <v>2894</v>
      </c>
      <c r="K112" s="175" t="s">
        <v>2893</v>
      </c>
      <c r="L112" s="624"/>
      <c r="M112" s="235"/>
      <c r="N112" s="236"/>
      <c r="O112" s="237"/>
      <c r="P112" s="624"/>
      <c r="Q112" s="168">
        <v>0.26041666666666669</v>
      </c>
      <c r="R112" s="169" t="s">
        <v>2894</v>
      </c>
      <c r="S112" s="168">
        <v>0.73958333333333337</v>
      </c>
      <c r="T112" s="624"/>
      <c r="U112" s="237"/>
      <c r="V112" s="236"/>
      <c r="W112" s="235"/>
      <c r="X112" s="624"/>
      <c r="Y112" s="166" t="s">
        <v>3000</v>
      </c>
      <c r="AA112" s="168">
        <v>0.17291666666666669</v>
      </c>
      <c r="AB112" s="168">
        <v>0.43124999999999997</v>
      </c>
      <c r="AC112" s="168">
        <v>0.69027777777777777</v>
      </c>
      <c r="AD112" s="168">
        <v>0.94861111111111107</v>
      </c>
      <c r="AE112" s="611"/>
      <c r="AF112" s="174" t="s">
        <v>3017</v>
      </c>
      <c r="AG112" s="173" t="s">
        <v>3016</v>
      </c>
    </row>
    <row r="113" spans="1:33">
      <c r="A113" s="178">
        <v>7</v>
      </c>
      <c r="B113" s="210"/>
      <c r="C113" s="174" t="s">
        <v>2203</v>
      </c>
      <c r="D113" s="614"/>
      <c r="E113" s="175" t="s">
        <v>2893</v>
      </c>
      <c r="F113" s="176" t="s">
        <v>2894</v>
      </c>
      <c r="G113" s="168">
        <v>0.4777777777777778</v>
      </c>
      <c r="H113" s="614"/>
      <c r="I113" s="168">
        <v>0.97152777777777777</v>
      </c>
      <c r="J113" s="176" t="s">
        <v>2894</v>
      </c>
      <c r="K113" s="175" t="s">
        <v>2893</v>
      </c>
      <c r="L113" s="624"/>
      <c r="M113" s="235"/>
      <c r="N113" s="236"/>
      <c r="O113" s="237"/>
      <c r="P113" s="624"/>
      <c r="Q113" s="168">
        <v>0.25972222222222224</v>
      </c>
      <c r="R113" s="169" t="s">
        <v>2894</v>
      </c>
      <c r="S113" s="168">
        <v>0.7402777777777777</v>
      </c>
      <c r="T113" s="624"/>
      <c r="U113" s="237"/>
      <c r="V113" s="236"/>
      <c r="W113" s="235"/>
      <c r="X113" s="624"/>
      <c r="Y113" s="166" t="s">
        <v>3010</v>
      </c>
      <c r="AA113" s="168">
        <v>0.2076388888888889</v>
      </c>
      <c r="AB113" s="168">
        <v>0.46597222222222223</v>
      </c>
      <c r="AC113" s="168">
        <v>0.72430555555555554</v>
      </c>
      <c r="AD113" s="168">
        <v>0.98263888888888884</v>
      </c>
      <c r="AE113" s="611"/>
      <c r="AF113" s="174" t="s">
        <v>3017</v>
      </c>
      <c r="AG113" s="173" t="s">
        <v>3016</v>
      </c>
    </row>
    <row r="114" spans="1:33">
      <c r="A114" s="178">
        <v>8</v>
      </c>
      <c r="B114" s="210"/>
      <c r="C114" s="174" t="s">
        <v>2203</v>
      </c>
      <c r="D114" s="614"/>
      <c r="E114" s="175" t="s">
        <v>2893</v>
      </c>
      <c r="F114" s="176" t="s">
        <v>2894</v>
      </c>
      <c r="G114" s="168">
        <v>0.51180555555555551</v>
      </c>
      <c r="H114" s="614"/>
      <c r="I114" s="169"/>
      <c r="J114" s="176"/>
      <c r="K114" s="169"/>
      <c r="L114" s="624"/>
      <c r="M114" s="235"/>
      <c r="N114" s="236"/>
      <c r="O114" s="237"/>
      <c r="P114" s="624"/>
      <c r="Q114" s="168">
        <v>0.2590277777777778</v>
      </c>
      <c r="R114" s="169" t="s">
        <v>2894</v>
      </c>
      <c r="S114" s="168">
        <v>0.74097222222222225</v>
      </c>
      <c r="T114" s="624"/>
      <c r="U114" s="235"/>
      <c r="V114" s="236"/>
      <c r="W114" s="235"/>
      <c r="X114" s="624"/>
      <c r="Y114" s="166" t="s">
        <v>3007</v>
      </c>
      <c r="AA114" s="168">
        <v>0.24166666666666667</v>
      </c>
      <c r="AB114" s="168">
        <v>0.5</v>
      </c>
      <c r="AC114" s="168">
        <v>0.7583333333333333</v>
      </c>
      <c r="AE114" s="611"/>
      <c r="AF114" s="174" t="s">
        <v>3017</v>
      </c>
      <c r="AG114" s="173" t="s">
        <v>3016</v>
      </c>
    </row>
    <row r="115" spans="1:33">
      <c r="A115" s="181">
        <v>9</v>
      </c>
      <c r="B115" s="210"/>
      <c r="C115" s="166" t="s">
        <v>2911</v>
      </c>
      <c r="D115" s="614"/>
      <c r="E115" s="168">
        <v>5.5555555555555558E-3</v>
      </c>
      <c r="F115" s="176" t="s">
        <v>2894</v>
      </c>
      <c r="G115" s="168">
        <v>0.54652777777777783</v>
      </c>
      <c r="H115" s="614"/>
      <c r="I115" s="169"/>
      <c r="J115" s="176"/>
      <c r="K115" s="169"/>
      <c r="L115" s="624"/>
      <c r="M115" s="188">
        <v>5.5555555555555558E-3</v>
      </c>
      <c r="N115" s="189" t="s">
        <v>2894</v>
      </c>
      <c r="O115" s="188">
        <v>0.25833333333333336</v>
      </c>
      <c r="P115" s="624"/>
      <c r="Q115" s="168">
        <v>0.25833333333333336</v>
      </c>
      <c r="R115" s="169" t="s">
        <v>2894</v>
      </c>
      <c r="S115" s="168">
        <v>0.7416666666666667</v>
      </c>
      <c r="T115" s="624"/>
      <c r="U115" s="257"/>
      <c r="V115" s="189"/>
      <c r="W115" s="257"/>
      <c r="X115" s="624"/>
      <c r="Y115" s="166" t="s">
        <v>2994</v>
      </c>
      <c r="Z115" s="168">
        <v>1.6666666666666666E-2</v>
      </c>
      <c r="AA115" s="168">
        <v>0.27569444444444446</v>
      </c>
      <c r="AB115" s="168">
        <v>0.52430555555555558</v>
      </c>
      <c r="AC115" s="168">
        <v>0.7729166666666667</v>
      </c>
      <c r="AE115" s="611"/>
      <c r="AF115" s="176"/>
      <c r="AG115" s="180"/>
    </row>
    <row r="116" spans="1:33">
      <c r="A116" s="181">
        <v>10</v>
      </c>
      <c r="B116" s="210"/>
      <c r="C116" s="166" t="s">
        <v>2911</v>
      </c>
      <c r="D116" s="614"/>
      <c r="E116" s="168">
        <v>3.9583333333333331E-2</v>
      </c>
      <c r="F116" s="176" t="s">
        <v>2894</v>
      </c>
      <c r="G116" s="168">
        <v>0.5805555555555556</v>
      </c>
      <c r="H116" s="614"/>
      <c r="I116" s="169"/>
      <c r="J116" s="176"/>
      <c r="K116" s="169"/>
      <c r="L116" s="624"/>
      <c r="M116" s="188">
        <v>3.9583333333333331E-2</v>
      </c>
      <c r="N116" s="189" t="s">
        <v>2894</v>
      </c>
      <c r="O116" s="188">
        <v>0.25763888888888892</v>
      </c>
      <c r="P116" s="624"/>
      <c r="Q116" s="168">
        <v>0.25763888888888892</v>
      </c>
      <c r="R116" s="169" t="s">
        <v>2894</v>
      </c>
      <c r="S116" s="168">
        <v>0.74236111111111114</v>
      </c>
      <c r="T116" s="624"/>
      <c r="U116" s="257"/>
      <c r="V116" s="189"/>
      <c r="W116" s="257"/>
      <c r="X116" s="624"/>
      <c r="Y116" s="166" t="s">
        <v>2901</v>
      </c>
      <c r="Z116" s="168">
        <v>4.0972222222222222E-2</v>
      </c>
      <c r="AA116" s="168">
        <v>0.30972222222222223</v>
      </c>
      <c r="AB116" s="168">
        <v>0.56805555555555554</v>
      </c>
      <c r="AC116" s="168">
        <v>0.82708333333333339</v>
      </c>
      <c r="AE116" s="611"/>
      <c r="AF116" s="176"/>
      <c r="AG116" s="180"/>
    </row>
    <row r="117" spans="1:33" ht="3.75" customHeight="1">
      <c r="A117" s="192"/>
      <c r="B117" s="210"/>
      <c r="C117" s="192"/>
      <c r="D117" s="614"/>
      <c r="E117" s="192"/>
      <c r="F117" s="192"/>
      <c r="G117" s="192"/>
      <c r="H117" s="614"/>
      <c r="I117" s="192"/>
      <c r="J117" s="192"/>
      <c r="K117" s="192"/>
      <c r="L117" s="624"/>
      <c r="M117" s="192"/>
      <c r="N117" s="192"/>
      <c r="O117" s="192"/>
      <c r="P117" s="624"/>
      <c r="Q117" s="192"/>
      <c r="R117" s="192"/>
      <c r="S117" s="192"/>
      <c r="T117" s="624"/>
      <c r="U117" s="192"/>
      <c r="V117" s="192"/>
      <c r="W117" s="192"/>
      <c r="X117" s="624"/>
      <c r="Y117" s="192"/>
      <c r="Z117" s="192"/>
      <c r="AA117" s="192"/>
      <c r="AB117" s="192"/>
      <c r="AC117" s="192"/>
      <c r="AD117" s="192"/>
      <c r="AE117" s="611"/>
      <c r="AF117" s="192"/>
      <c r="AG117" s="192"/>
    </row>
    <row r="118" spans="1:33">
      <c r="A118" s="181">
        <v>11</v>
      </c>
      <c r="B118" s="210"/>
      <c r="C118" s="166" t="s">
        <v>2911</v>
      </c>
      <c r="D118" s="614"/>
      <c r="E118" s="168">
        <v>7.3611111111111113E-2</v>
      </c>
      <c r="F118" s="176" t="s">
        <v>2894</v>
      </c>
      <c r="G118" s="168">
        <v>0.61458333333333337</v>
      </c>
      <c r="H118" s="614"/>
      <c r="I118" s="169"/>
      <c r="J118" s="176"/>
      <c r="K118" s="169"/>
      <c r="L118" s="624"/>
      <c r="M118" s="188">
        <v>7.3611111111111113E-2</v>
      </c>
      <c r="N118" s="189" t="s">
        <v>2894</v>
      </c>
      <c r="O118" s="188">
        <v>0.25694444444444448</v>
      </c>
      <c r="P118" s="624"/>
      <c r="Q118" s="168">
        <v>0.25694444444444448</v>
      </c>
      <c r="R118" s="169" t="s">
        <v>2894</v>
      </c>
      <c r="S118" s="168">
        <v>0.74305555555555547</v>
      </c>
      <c r="T118" s="624"/>
      <c r="U118" s="257"/>
      <c r="V118" s="189"/>
      <c r="W118" s="257"/>
      <c r="X118" s="624"/>
      <c r="Y118" s="166" t="s">
        <v>2901</v>
      </c>
      <c r="Z118" s="191">
        <v>8.5416666666666655E-2</v>
      </c>
      <c r="AA118" s="168">
        <v>0.34375</v>
      </c>
      <c r="AB118" s="168">
        <v>0.61041666666666672</v>
      </c>
      <c r="AC118" s="168">
        <v>0.87777777777777777</v>
      </c>
      <c r="AE118" s="611"/>
      <c r="AF118" s="176"/>
      <c r="AG118" s="180"/>
    </row>
    <row r="119" spans="1:33">
      <c r="A119" s="181">
        <v>12</v>
      </c>
      <c r="B119" s="210"/>
      <c r="C119" s="166" t="s">
        <v>2911</v>
      </c>
      <c r="D119" s="614"/>
      <c r="E119" s="168">
        <v>0.1076388888888889</v>
      </c>
      <c r="F119" s="176" t="s">
        <v>2894</v>
      </c>
      <c r="G119" s="168">
        <v>0.64861111111111114</v>
      </c>
      <c r="H119" s="614"/>
      <c r="I119" s="169"/>
      <c r="J119" s="176"/>
      <c r="K119" s="169"/>
      <c r="L119" s="624"/>
      <c r="M119" s="188">
        <v>0.1076388888888889</v>
      </c>
      <c r="N119" s="189" t="s">
        <v>2894</v>
      </c>
      <c r="O119" s="188">
        <v>0.25625000000000003</v>
      </c>
      <c r="P119" s="624"/>
      <c r="Q119" s="168">
        <v>0.25625000000000003</v>
      </c>
      <c r="R119" s="169" t="s">
        <v>2894</v>
      </c>
      <c r="S119" s="168">
        <v>0.74375000000000002</v>
      </c>
      <c r="T119" s="624"/>
      <c r="U119" s="257"/>
      <c r="V119" s="189"/>
      <c r="W119" s="257"/>
      <c r="X119" s="624"/>
      <c r="Y119" s="166" t="s">
        <v>2898</v>
      </c>
      <c r="Z119" s="168">
        <v>0.1277777777777778</v>
      </c>
      <c r="AA119" s="168">
        <v>0.37777777777777777</v>
      </c>
      <c r="AB119" s="168">
        <v>0.64444444444444449</v>
      </c>
      <c r="AC119" s="168">
        <v>0.91180555555555554</v>
      </c>
      <c r="AE119" s="611"/>
      <c r="AF119" s="176"/>
      <c r="AG119" s="180"/>
    </row>
    <row r="120" spans="1:33">
      <c r="A120" s="181">
        <v>13</v>
      </c>
      <c r="B120" s="210"/>
      <c r="C120" s="166" t="s">
        <v>2907</v>
      </c>
      <c r="D120" s="614"/>
      <c r="E120" s="168">
        <v>0.14166666666666666</v>
      </c>
      <c r="F120" s="176" t="s">
        <v>2894</v>
      </c>
      <c r="G120" s="168">
        <v>0.68263888888888891</v>
      </c>
      <c r="H120" s="614"/>
      <c r="I120" s="169"/>
      <c r="J120" s="176"/>
      <c r="K120" s="169"/>
      <c r="L120" s="624"/>
      <c r="M120" s="184">
        <v>0.14166666666666666</v>
      </c>
      <c r="N120" s="185" t="s">
        <v>2894</v>
      </c>
      <c r="O120" s="184">
        <v>0.25555555555555559</v>
      </c>
      <c r="P120" s="624"/>
      <c r="Q120" s="168">
        <v>0.25555555555555559</v>
      </c>
      <c r="R120" s="169" t="s">
        <v>2894</v>
      </c>
      <c r="S120" s="168">
        <v>0.74444444444444446</v>
      </c>
      <c r="T120" s="624"/>
      <c r="U120" s="182"/>
      <c r="V120" s="183"/>
      <c r="W120" s="182"/>
      <c r="X120" s="624"/>
      <c r="Y120" s="166" t="s">
        <v>2892</v>
      </c>
      <c r="Z120" s="168">
        <v>0.16180555555555556</v>
      </c>
      <c r="AA120" s="168">
        <v>0.41180555555555554</v>
      </c>
      <c r="AB120" s="168">
        <v>0.67847222222222225</v>
      </c>
      <c r="AC120" s="168">
        <v>0.9458333333333333</v>
      </c>
      <c r="AE120" s="611"/>
      <c r="AF120" s="176"/>
      <c r="AG120" s="180"/>
    </row>
    <row r="121" spans="1:33">
      <c r="A121" s="181">
        <v>14</v>
      </c>
      <c r="B121" s="210"/>
      <c r="C121" s="166" t="s">
        <v>2907</v>
      </c>
      <c r="D121" s="614"/>
      <c r="E121" s="168">
        <v>0.17569444444444446</v>
      </c>
      <c r="F121" s="176" t="s">
        <v>2894</v>
      </c>
      <c r="G121" s="168">
        <v>0.71666666666666667</v>
      </c>
      <c r="H121" s="614"/>
      <c r="I121" s="169"/>
      <c r="J121" s="176"/>
      <c r="K121" s="169"/>
      <c r="L121" s="624"/>
      <c r="M121" s="184">
        <v>0.17569444444444446</v>
      </c>
      <c r="N121" s="185" t="s">
        <v>2894</v>
      </c>
      <c r="O121" s="184">
        <v>0.25486111111111109</v>
      </c>
      <c r="P121" s="624"/>
      <c r="Q121" s="168">
        <v>0.25486111111111109</v>
      </c>
      <c r="R121" s="169" t="s">
        <v>2894</v>
      </c>
      <c r="S121" s="168">
        <v>0.74513888888888891</v>
      </c>
      <c r="T121" s="624"/>
      <c r="U121" s="182"/>
      <c r="V121" s="183"/>
      <c r="W121" s="182"/>
      <c r="X121" s="624"/>
      <c r="Y121" s="166" t="s">
        <v>2902</v>
      </c>
      <c r="Z121" s="168">
        <v>0.19583333333333333</v>
      </c>
      <c r="AA121" s="168">
        <v>0.4458333333333333</v>
      </c>
      <c r="AB121" s="168">
        <v>0.71250000000000002</v>
      </c>
      <c r="AC121" s="168">
        <v>0.97986111111111107</v>
      </c>
      <c r="AE121" s="611"/>
      <c r="AF121" s="176"/>
      <c r="AG121" s="180"/>
    </row>
    <row r="122" spans="1:33">
      <c r="A122" s="181">
        <v>15</v>
      </c>
      <c r="B122" s="210"/>
      <c r="C122" s="166" t="s">
        <v>2907</v>
      </c>
      <c r="D122" s="614"/>
      <c r="E122" s="168">
        <v>0.20972222222222223</v>
      </c>
      <c r="F122" s="176" t="s">
        <v>2894</v>
      </c>
      <c r="G122" s="168">
        <v>0.75069444444444444</v>
      </c>
      <c r="H122" s="614"/>
      <c r="I122" s="169"/>
      <c r="J122" s="176"/>
      <c r="K122" s="169"/>
      <c r="L122" s="624"/>
      <c r="M122" s="184">
        <v>0.20972222222222223</v>
      </c>
      <c r="N122" s="185" t="s">
        <v>2894</v>
      </c>
      <c r="O122" s="184">
        <v>0.25416666666666665</v>
      </c>
      <c r="P122" s="624"/>
      <c r="Q122" s="168">
        <v>0.25416666666666665</v>
      </c>
      <c r="R122" s="169" t="s">
        <v>2894</v>
      </c>
      <c r="S122" s="168">
        <v>0.74583333333333324</v>
      </c>
      <c r="T122" s="624"/>
      <c r="U122" s="184">
        <v>0.74583333333333324</v>
      </c>
      <c r="V122" s="185" t="s">
        <v>2894</v>
      </c>
      <c r="W122" s="184">
        <v>0.75069444444444444</v>
      </c>
      <c r="X122" s="624"/>
      <c r="Y122" s="166" t="s">
        <v>2892</v>
      </c>
      <c r="Z122" s="168">
        <v>0.2298611111111111</v>
      </c>
      <c r="AA122" s="168">
        <v>0.47986111111111113</v>
      </c>
      <c r="AB122" s="168">
        <v>0.73819444444444438</v>
      </c>
      <c r="AC122" s="168">
        <v>0.99722222222222223</v>
      </c>
      <c r="AE122" s="611"/>
      <c r="AF122" s="176"/>
      <c r="AG122" s="180"/>
    </row>
    <row r="123" spans="1:33">
      <c r="A123" s="181">
        <v>16</v>
      </c>
      <c r="B123" s="210"/>
      <c r="C123" s="166" t="s">
        <v>2903</v>
      </c>
      <c r="D123" s="614"/>
      <c r="E123" s="168">
        <v>0.24374999999999999</v>
      </c>
      <c r="F123" s="176" t="s">
        <v>2894</v>
      </c>
      <c r="G123" s="168">
        <v>0.78472222222222221</v>
      </c>
      <c r="H123" s="614"/>
      <c r="I123" s="169"/>
      <c r="J123" s="176"/>
      <c r="K123" s="169"/>
      <c r="L123" s="624"/>
      <c r="M123" s="184">
        <v>0.24374999999999999</v>
      </c>
      <c r="N123" s="185" t="s">
        <v>2894</v>
      </c>
      <c r="O123" s="184">
        <v>0.25347222222222221</v>
      </c>
      <c r="P123" s="624"/>
      <c r="Q123" s="168">
        <v>0.25347222222222221</v>
      </c>
      <c r="R123" s="169" t="s">
        <v>2894</v>
      </c>
      <c r="S123" s="168">
        <v>0.74652777777777779</v>
      </c>
      <c r="T123" s="624"/>
      <c r="U123" s="184">
        <v>0.74652777777777779</v>
      </c>
      <c r="V123" s="185" t="s">
        <v>2894</v>
      </c>
      <c r="W123" s="184">
        <v>0.78472222222222221</v>
      </c>
      <c r="X123" s="624"/>
      <c r="Y123" s="166" t="s">
        <v>2898</v>
      </c>
      <c r="Z123" s="168">
        <v>0.25555555555555559</v>
      </c>
      <c r="AA123" s="168">
        <v>0.51388888888888895</v>
      </c>
      <c r="AB123" s="168">
        <v>0.77222222222222225</v>
      </c>
      <c r="AE123" s="611"/>
      <c r="AF123" s="176"/>
      <c r="AG123" s="180"/>
    </row>
    <row r="124" spans="1:33">
      <c r="A124" s="181">
        <v>17</v>
      </c>
      <c r="B124" s="210"/>
      <c r="C124" s="166" t="s">
        <v>2903</v>
      </c>
      <c r="D124" s="614"/>
      <c r="E124" s="168">
        <v>0.27777777777777779</v>
      </c>
      <c r="F124" s="176" t="s">
        <v>2894</v>
      </c>
      <c r="G124" s="168">
        <v>0.81874999999999998</v>
      </c>
      <c r="H124" s="614"/>
      <c r="I124" s="169"/>
      <c r="J124" s="176"/>
      <c r="K124" s="169"/>
      <c r="L124" s="624"/>
      <c r="M124" s="182"/>
      <c r="N124" s="183"/>
      <c r="O124" s="182"/>
      <c r="P124" s="624"/>
      <c r="Q124" s="168">
        <v>0.25277777777777777</v>
      </c>
      <c r="R124" s="169" t="s">
        <v>2894</v>
      </c>
      <c r="S124" s="168">
        <v>0.74722222222222223</v>
      </c>
      <c r="T124" s="624"/>
      <c r="U124" s="168">
        <v>0.74722222222222223</v>
      </c>
      <c r="V124" s="176" t="s">
        <v>2894</v>
      </c>
      <c r="W124" s="168">
        <v>0.81874999999999998</v>
      </c>
      <c r="X124" s="624"/>
      <c r="Y124" s="166" t="s">
        <v>2901</v>
      </c>
      <c r="AA124" s="168">
        <v>3.125E-2</v>
      </c>
      <c r="AB124" s="168">
        <v>0.28958333333333336</v>
      </c>
      <c r="AC124" s="168">
        <v>0.54791666666666672</v>
      </c>
      <c r="AD124" s="168">
        <v>0.80625000000000002</v>
      </c>
      <c r="AE124" s="611"/>
      <c r="AF124" s="176"/>
      <c r="AG124" s="180"/>
    </row>
    <row r="125" spans="1:33">
      <c r="A125" s="181">
        <v>18</v>
      </c>
      <c r="B125" s="210"/>
      <c r="C125" s="166" t="s">
        <v>2903</v>
      </c>
      <c r="D125" s="614"/>
      <c r="E125" s="168">
        <v>0.3125</v>
      </c>
      <c r="F125" s="176" t="s">
        <v>2894</v>
      </c>
      <c r="G125" s="168">
        <v>0.85277777777777775</v>
      </c>
      <c r="H125" s="614"/>
      <c r="I125" s="169"/>
      <c r="J125" s="176"/>
      <c r="K125" s="169"/>
      <c r="L125" s="624"/>
      <c r="M125" s="182"/>
      <c r="N125" s="183"/>
      <c r="O125" s="182"/>
      <c r="P125" s="624"/>
      <c r="Q125" s="168">
        <v>0.25208333333333333</v>
      </c>
      <c r="R125" s="169" t="s">
        <v>2894</v>
      </c>
      <c r="S125" s="168">
        <v>0.74791666666666667</v>
      </c>
      <c r="T125" s="624"/>
      <c r="U125" s="168">
        <v>0.74791666666666667</v>
      </c>
      <c r="V125" s="176" t="s">
        <v>2894</v>
      </c>
      <c r="W125" s="168">
        <v>0.85277777777777775</v>
      </c>
      <c r="X125" s="624"/>
      <c r="Y125" s="166" t="s">
        <v>2901</v>
      </c>
      <c r="AA125" s="168">
        <v>6.5277777777777782E-2</v>
      </c>
      <c r="AB125" s="168">
        <v>0.32361111111111113</v>
      </c>
      <c r="AC125" s="168">
        <v>0.58263888888888882</v>
      </c>
      <c r="AD125" s="168">
        <v>0.84097222222222223</v>
      </c>
      <c r="AE125" s="611"/>
      <c r="AF125" s="176"/>
      <c r="AG125" s="180"/>
    </row>
    <row r="126" spans="1:33">
      <c r="A126" s="181">
        <v>19</v>
      </c>
      <c r="B126" s="210"/>
      <c r="C126" s="166" t="s">
        <v>2903</v>
      </c>
      <c r="D126" s="614"/>
      <c r="E126" s="168">
        <v>0.34652777777777777</v>
      </c>
      <c r="F126" s="176" t="s">
        <v>2894</v>
      </c>
      <c r="G126" s="168">
        <v>0.88680555555555562</v>
      </c>
      <c r="H126" s="614"/>
      <c r="I126" s="169"/>
      <c r="J126" s="176"/>
      <c r="K126" s="169"/>
      <c r="L126" s="624"/>
      <c r="M126" s="182"/>
      <c r="N126" s="183"/>
      <c r="O126" s="182"/>
      <c r="P126" s="624"/>
      <c r="Q126" s="168">
        <v>0.25138888888888888</v>
      </c>
      <c r="R126" s="169" t="s">
        <v>2894</v>
      </c>
      <c r="S126" s="168">
        <v>0.74861111111111101</v>
      </c>
      <c r="T126" s="624"/>
      <c r="U126" s="168">
        <v>0.74861111111111101</v>
      </c>
      <c r="V126" s="176" t="s">
        <v>2894</v>
      </c>
      <c r="W126" s="168">
        <v>0.88680555555555562</v>
      </c>
      <c r="X126" s="624"/>
      <c r="Y126" s="166" t="s">
        <v>3000</v>
      </c>
      <c r="AA126" s="168">
        <v>9.930555555555555E-2</v>
      </c>
      <c r="AB126" s="168">
        <v>0.3576388888888889</v>
      </c>
      <c r="AC126" s="168">
        <v>0.6166666666666667</v>
      </c>
      <c r="AD126" s="168">
        <v>0.875</v>
      </c>
      <c r="AE126" s="611"/>
      <c r="AF126" s="176"/>
      <c r="AG126" s="180"/>
    </row>
    <row r="127" spans="1:33">
      <c r="A127" s="178">
        <v>20</v>
      </c>
      <c r="B127" s="210"/>
      <c r="C127" s="174" t="s">
        <v>2899</v>
      </c>
      <c r="D127" s="614"/>
      <c r="E127" s="168">
        <v>0.38055555555555554</v>
      </c>
      <c r="F127" s="176" t="s">
        <v>2894</v>
      </c>
      <c r="G127" s="168">
        <v>0.92152777777777783</v>
      </c>
      <c r="H127" s="614"/>
      <c r="I127" s="169"/>
      <c r="J127" s="176"/>
      <c r="K127" s="169"/>
      <c r="L127" s="624"/>
      <c r="M127" s="182"/>
      <c r="N127" s="183"/>
      <c r="O127" s="182"/>
      <c r="P127" s="624"/>
      <c r="Q127" s="168">
        <v>0.25069444444444444</v>
      </c>
      <c r="R127" s="169" t="s">
        <v>2894</v>
      </c>
      <c r="S127" s="168">
        <v>0.74930555555555556</v>
      </c>
      <c r="T127" s="624"/>
      <c r="U127" s="168">
        <v>0.74930555555555556</v>
      </c>
      <c r="V127" s="176" t="s">
        <v>2894</v>
      </c>
      <c r="W127" s="168">
        <v>0.92152777777777783</v>
      </c>
      <c r="X127" s="624"/>
      <c r="Y127" s="166" t="s">
        <v>3007</v>
      </c>
      <c r="AA127" s="168">
        <v>0.13333333333333333</v>
      </c>
      <c r="AB127" s="168">
        <v>0.39166666666666666</v>
      </c>
      <c r="AC127" s="168">
        <v>0.65069444444444446</v>
      </c>
      <c r="AD127" s="168">
        <v>0.90902777777777777</v>
      </c>
      <c r="AE127" s="611"/>
      <c r="AF127" s="215" t="s">
        <v>3012</v>
      </c>
      <c r="AG127" s="179" t="s">
        <v>2896</v>
      </c>
    </row>
    <row r="128" spans="1:33" ht="3.75" customHeight="1">
      <c r="A128" s="228"/>
      <c r="B128" s="210"/>
      <c r="C128" s="228"/>
      <c r="D128" s="614"/>
      <c r="E128" s="228"/>
      <c r="F128" s="228"/>
      <c r="G128" s="228"/>
      <c r="H128" s="614"/>
      <c r="I128" s="228"/>
      <c r="J128" s="228"/>
      <c r="K128" s="228"/>
      <c r="L128" s="624"/>
      <c r="M128" s="228"/>
      <c r="N128" s="228"/>
      <c r="O128" s="228"/>
      <c r="P128" s="624"/>
      <c r="Q128" s="228"/>
      <c r="R128" s="228"/>
      <c r="S128" s="228"/>
      <c r="T128" s="624"/>
      <c r="U128" s="228"/>
      <c r="V128" s="228"/>
      <c r="W128" s="228"/>
      <c r="X128" s="624"/>
      <c r="Y128" s="228"/>
      <c r="Z128" s="228"/>
      <c r="AA128" s="228"/>
      <c r="AB128" s="228"/>
      <c r="AC128" s="228"/>
      <c r="AD128" s="228"/>
      <c r="AE128" s="611"/>
      <c r="AF128" s="228"/>
      <c r="AG128" s="228"/>
    </row>
    <row r="129" spans="1:33" ht="11.25" customHeight="1">
      <c r="A129" s="178">
        <v>21</v>
      </c>
      <c r="B129" s="210"/>
      <c r="C129" s="174" t="s">
        <v>2899</v>
      </c>
      <c r="D129" s="614"/>
      <c r="E129" s="168">
        <v>0.4145833333333333</v>
      </c>
      <c r="F129" s="176" t="s">
        <v>2894</v>
      </c>
      <c r="G129" s="168">
        <v>0.9555555555555556</v>
      </c>
      <c r="H129" s="614"/>
      <c r="I129" s="169"/>
      <c r="J129" s="176"/>
      <c r="K129" s="169"/>
      <c r="L129" s="624"/>
      <c r="M129" s="182"/>
      <c r="N129" s="183"/>
      <c r="O129" s="182"/>
      <c r="P129" s="624"/>
      <c r="Q129" s="168">
        <v>0.25</v>
      </c>
      <c r="R129" s="169" t="s">
        <v>2894</v>
      </c>
      <c r="S129" s="168">
        <v>0.75</v>
      </c>
      <c r="T129" s="624"/>
      <c r="U129" s="168">
        <v>0.75</v>
      </c>
      <c r="V129" s="176" t="s">
        <v>2894</v>
      </c>
      <c r="W129" s="168">
        <v>0.9555555555555556</v>
      </c>
      <c r="X129" s="624"/>
      <c r="Y129" s="166" t="s">
        <v>3015</v>
      </c>
      <c r="AA129" s="168">
        <v>0.16805555555555554</v>
      </c>
      <c r="AB129" s="168">
        <v>0.42638888888888887</v>
      </c>
      <c r="AC129" s="168">
        <v>0.68472222222222223</v>
      </c>
      <c r="AD129" s="168">
        <v>0.94305555555555554</v>
      </c>
      <c r="AE129" s="611"/>
      <c r="AF129" s="174" t="s">
        <v>3014</v>
      </c>
      <c r="AG129" s="211" t="s">
        <v>3013</v>
      </c>
    </row>
    <row r="130" spans="1:33">
      <c r="A130" s="178">
        <v>22</v>
      </c>
      <c r="B130" s="210"/>
      <c r="C130" s="174" t="s">
        <v>2899</v>
      </c>
      <c r="D130" s="614"/>
      <c r="E130" s="168">
        <v>0.44861111111111113</v>
      </c>
      <c r="F130" s="176" t="s">
        <v>2894</v>
      </c>
      <c r="G130" s="168">
        <v>0.98958333333333337</v>
      </c>
      <c r="H130" s="614"/>
      <c r="I130" s="169"/>
      <c r="J130" s="176"/>
      <c r="K130" s="169"/>
      <c r="L130" s="624"/>
      <c r="M130" s="182"/>
      <c r="N130" s="183"/>
      <c r="O130" s="182"/>
      <c r="P130" s="624"/>
      <c r="Q130" s="168">
        <v>0.24930555555555556</v>
      </c>
      <c r="R130" s="169" t="s">
        <v>2894</v>
      </c>
      <c r="S130" s="168">
        <v>0.75069444444444444</v>
      </c>
      <c r="T130" s="624"/>
      <c r="U130" s="168">
        <v>0.75069444444444444</v>
      </c>
      <c r="V130" s="176" t="s">
        <v>2894</v>
      </c>
      <c r="W130" s="168">
        <v>0.98958333333333337</v>
      </c>
      <c r="X130" s="624"/>
      <c r="Y130" s="166" t="s">
        <v>3007</v>
      </c>
      <c r="AA130" s="168">
        <v>0.20208333333333331</v>
      </c>
      <c r="AB130" s="168">
        <v>0.4604166666666667</v>
      </c>
      <c r="AC130" s="168">
        <v>0.71875</v>
      </c>
      <c r="AD130" s="168">
        <v>0.9770833333333333</v>
      </c>
      <c r="AE130" s="611"/>
      <c r="AF130" s="215" t="s">
        <v>3012</v>
      </c>
      <c r="AG130" s="179" t="s">
        <v>2896</v>
      </c>
    </row>
    <row r="131" spans="1:33">
      <c r="A131" s="250">
        <v>23</v>
      </c>
      <c r="B131" s="210"/>
      <c r="C131" s="176" t="s">
        <v>2895</v>
      </c>
      <c r="D131" s="614"/>
      <c r="E131" s="168">
        <v>0.4826388888888889</v>
      </c>
      <c r="F131" s="176" t="s">
        <v>2894</v>
      </c>
      <c r="G131" s="175" t="s">
        <v>2893</v>
      </c>
      <c r="H131" s="614"/>
      <c r="I131" s="169"/>
      <c r="J131" s="176"/>
      <c r="K131" s="169"/>
      <c r="L131" s="624"/>
      <c r="M131" s="182"/>
      <c r="N131" s="183"/>
      <c r="O131" s="182"/>
      <c r="P131" s="624"/>
      <c r="Q131" s="168">
        <v>0.24861111111111112</v>
      </c>
      <c r="R131" s="169" t="s">
        <v>2894</v>
      </c>
      <c r="S131" s="168">
        <v>0.75138888888888899</v>
      </c>
      <c r="T131" s="624"/>
      <c r="U131" s="168">
        <v>0.75138888888888899</v>
      </c>
      <c r="V131" s="176" t="s">
        <v>2894</v>
      </c>
      <c r="W131" s="175" t="s">
        <v>2893</v>
      </c>
      <c r="X131" s="624"/>
      <c r="Y131" s="166" t="s">
        <v>3000</v>
      </c>
      <c r="AA131" s="168">
        <v>0.23611111111111113</v>
      </c>
      <c r="AB131" s="168">
        <v>0.49444444444444446</v>
      </c>
      <c r="AC131" s="168">
        <v>0.75277777777777777</v>
      </c>
      <c r="AE131" s="611"/>
      <c r="AF131" s="176"/>
      <c r="AG131" s="180"/>
    </row>
    <row r="132" spans="1:33">
      <c r="A132" s="250">
        <v>24</v>
      </c>
      <c r="B132" s="210"/>
      <c r="C132" s="176" t="s">
        <v>2895</v>
      </c>
      <c r="D132" s="614"/>
      <c r="E132" s="175" t="s">
        <v>2893</v>
      </c>
      <c r="F132" s="176" t="s">
        <v>2894</v>
      </c>
      <c r="G132" s="168">
        <v>2.361111111111111E-2</v>
      </c>
      <c r="H132" s="614"/>
      <c r="I132" s="168">
        <v>0.51666666666666672</v>
      </c>
      <c r="J132" s="176" t="s">
        <v>2894</v>
      </c>
      <c r="K132" s="175" t="s">
        <v>2893</v>
      </c>
      <c r="L132" s="624"/>
      <c r="M132" s="175" t="s">
        <v>2893</v>
      </c>
      <c r="N132" s="176" t="s">
        <v>2894</v>
      </c>
      <c r="O132" s="168">
        <v>2.361111111111111E-2</v>
      </c>
      <c r="P132" s="624"/>
      <c r="Q132" s="168">
        <v>0.24791666666666667</v>
      </c>
      <c r="R132" s="169" t="s">
        <v>2894</v>
      </c>
      <c r="S132" s="168">
        <v>0.75208333333333333</v>
      </c>
      <c r="T132" s="624"/>
      <c r="U132" s="168">
        <v>0.75208333333333333</v>
      </c>
      <c r="V132" s="176" t="s">
        <v>2894</v>
      </c>
      <c r="W132" s="175" t="s">
        <v>2893</v>
      </c>
      <c r="X132" s="624"/>
      <c r="Y132" s="166" t="s">
        <v>2901</v>
      </c>
      <c r="Z132" s="168">
        <v>1.1111111111111112E-2</v>
      </c>
      <c r="AA132" s="168">
        <v>0.27013888888888887</v>
      </c>
      <c r="AB132" s="168">
        <v>0.52847222222222223</v>
      </c>
      <c r="AC132" s="168">
        <v>0.78680555555555554</v>
      </c>
      <c r="AE132" s="611"/>
      <c r="AF132" s="176"/>
      <c r="AG132" s="180"/>
    </row>
    <row r="133" spans="1:33">
      <c r="A133" s="250">
        <v>25</v>
      </c>
      <c r="B133" s="210"/>
      <c r="C133" s="176" t="s">
        <v>2895</v>
      </c>
      <c r="D133" s="614"/>
      <c r="E133" s="175" t="s">
        <v>2893</v>
      </c>
      <c r="F133" s="176" t="s">
        <v>2894</v>
      </c>
      <c r="G133" s="168">
        <v>5.7638888888888885E-2</v>
      </c>
      <c r="H133" s="614"/>
      <c r="I133" s="168">
        <v>0.55069444444444449</v>
      </c>
      <c r="J133" s="176" t="s">
        <v>2894</v>
      </c>
      <c r="K133" s="175" t="s">
        <v>2893</v>
      </c>
      <c r="L133" s="624"/>
      <c r="M133" s="175" t="s">
        <v>2893</v>
      </c>
      <c r="N133" s="176" t="s">
        <v>2894</v>
      </c>
      <c r="O133" s="168">
        <v>5.7638888888888885E-2</v>
      </c>
      <c r="P133" s="624"/>
      <c r="Q133" s="168">
        <v>0.24722222222222223</v>
      </c>
      <c r="R133" s="169" t="s">
        <v>2894</v>
      </c>
      <c r="S133" s="168">
        <v>0.75277777777777777</v>
      </c>
      <c r="T133" s="624"/>
      <c r="U133" s="168">
        <v>0.75277777777777777</v>
      </c>
      <c r="V133" s="176" t="s">
        <v>2894</v>
      </c>
      <c r="W133" s="175" t="s">
        <v>2893</v>
      </c>
      <c r="X133" s="624"/>
      <c r="Y133" s="166" t="s">
        <v>2901</v>
      </c>
      <c r="Z133" s="168">
        <v>4.5138888888888888E-2</v>
      </c>
      <c r="AA133" s="168">
        <v>0.30416666666666664</v>
      </c>
      <c r="AB133" s="168">
        <v>0.5625</v>
      </c>
      <c r="AC133" s="168">
        <v>0.8208333333333333</v>
      </c>
      <c r="AE133" s="611"/>
      <c r="AF133" s="176"/>
      <c r="AG133" s="180"/>
    </row>
    <row r="134" spans="1:33">
      <c r="A134" s="250">
        <v>26</v>
      </c>
      <c r="B134" s="210"/>
      <c r="C134" s="176" t="s">
        <v>2895</v>
      </c>
      <c r="D134" s="614"/>
      <c r="E134" s="175" t="s">
        <v>2893</v>
      </c>
      <c r="F134" s="176" t="s">
        <v>2894</v>
      </c>
      <c r="G134" s="168">
        <v>9.1666666666666674E-2</v>
      </c>
      <c r="H134" s="614"/>
      <c r="I134" s="168">
        <v>0.58472222222222225</v>
      </c>
      <c r="J134" s="176" t="s">
        <v>2894</v>
      </c>
      <c r="K134" s="175" t="s">
        <v>2893</v>
      </c>
      <c r="L134" s="624"/>
      <c r="M134" s="175" t="s">
        <v>2893</v>
      </c>
      <c r="N134" s="176" t="s">
        <v>2894</v>
      </c>
      <c r="O134" s="168">
        <v>9.1666666666666674E-2</v>
      </c>
      <c r="P134" s="624"/>
      <c r="Q134" s="168">
        <v>0.24652777777777779</v>
      </c>
      <c r="R134" s="169" t="s">
        <v>2894</v>
      </c>
      <c r="S134" s="168">
        <v>0.75347222222222221</v>
      </c>
      <c r="T134" s="624"/>
      <c r="U134" s="168">
        <v>0.75347222222222221</v>
      </c>
      <c r="V134" s="176" t="s">
        <v>2894</v>
      </c>
      <c r="W134" s="175" t="s">
        <v>2893</v>
      </c>
      <c r="X134" s="624"/>
      <c r="Y134" s="166" t="s">
        <v>2898</v>
      </c>
      <c r="Z134" s="168">
        <v>7.9166666666666663E-2</v>
      </c>
      <c r="AA134" s="168">
        <v>0.33819444444444446</v>
      </c>
      <c r="AB134" s="168">
        <v>0.59652777777777777</v>
      </c>
      <c r="AC134" s="168">
        <v>0.85486111111111107</v>
      </c>
      <c r="AE134" s="611"/>
      <c r="AF134" s="176"/>
      <c r="AG134" s="180"/>
    </row>
    <row r="135" spans="1:33">
      <c r="A135" s="250">
        <v>27</v>
      </c>
      <c r="B135" s="210"/>
      <c r="C135" s="166" t="s">
        <v>2918</v>
      </c>
      <c r="D135" s="614"/>
      <c r="E135" s="175" t="s">
        <v>2893</v>
      </c>
      <c r="F135" s="176" t="s">
        <v>2894</v>
      </c>
      <c r="G135" s="168">
        <v>0.12569444444444444</v>
      </c>
      <c r="H135" s="614"/>
      <c r="I135" s="168">
        <v>0.61875000000000002</v>
      </c>
      <c r="J135" s="176" t="s">
        <v>2894</v>
      </c>
      <c r="K135" s="175" t="s">
        <v>2893</v>
      </c>
      <c r="L135" s="624"/>
      <c r="M135" s="175" t="s">
        <v>2893</v>
      </c>
      <c r="N135" s="185" t="s">
        <v>2894</v>
      </c>
      <c r="O135" s="184">
        <v>0.12569444444444444</v>
      </c>
      <c r="P135" s="624"/>
      <c r="Q135" s="168">
        <v>0.24583333333333335</v>
      </c>
      <c r="R135" s="169" t="s">
        <v>2894</v>
      </c>
      <c r="S135" s="168">
        <v>0.75416666666666676</v>
      </c>
      <c r="T135" s="624"/>
      <c r="U135" s="184">
        <v>0.75416666666666676</v>
      </c>
      <c r="V135" s="185" t="s">
        <v>2894</v>
      </c>
      <c r="W135" s="175" t="s">
        <v>2893</v>
      </c>
      <c r="X135" s="624"/>
      <c r="Y135" s="166" t="s">
        <v>2892</v>
      </c>
      <c r="Z135" s="168">
        <v>0.11319444444444444</v>
      </c>
      <c r="AA135" s="168">
        <v>0.37222222222222223</v>
      </c>
      <c r="AB135" s="168">
        <v>0.63055555555555554</v>
      </c>
      <c r="AC135" s="168">
        <v>0.88888888888888884</v>
      </c>
      <c r="AE135" s="611"/>
      <c r="AF135" s="176"/>
      <c r="AG135" s="180"/>
    </row>
    <row r="136" spans="1:33">
      <c r="A136" s="250">
        <v>28</v>
      </c>
      <c r="B136" s="210"/>
      <c r="C136" s="166" t="s">
        <v>2918</v>
      </c>
      <c r="D136" s="614"/>
      <c r="E136" s="175" t="s">
        <v>2893</v>
      </c>
      <c r="F136" s="176" t="s">
        <v>2894</v>
      </c>
      <c r="G136" s="168">
        <v>0.15972222222222224</v>
      </c>
      <c r="H136" s="614"/>
      <c r="I136" s="168">
        <v>0.65277777777777779</v>
      </c>
      <c r="J136" s="176" t="s">
        <v>2894</v>
      </c>
      <c r="K136" s="175" t="s">
        <v>2893</v>
      </c>
      <c r="L136" s="624"/>
      <c r="M136" s="175" t="s">
        <v>2893</v>
      </c>
      <c r="N136" s="185" t="s">
        <v>2894</v>
      </c>
      <c r="O136" s="184">
        <v>0.15972222222222224</v>
      </c>
      <c r="P136" s="624"/>
      <c r="Q136" s="168">
        <v>0.24513888888888888</v>
      </c>
      <c r="R136" s="169" t="s">
        <v>2894</v>
      </c>
      <c r="S136" s="168">
        <v>0.75486111111111109</v>
      </c>
      <c r="T136" s="624"/>
      <c r="U136" s="184">
        <v>0.75486111111111109</v>
      </c>
      <c r="V136" s="185" t="s">
        <v>2894</v>
      </c>
      <c r="W136" s="175" t="s">
        <v>2893</v>
      </c>
      <c r="X136" s="624"/>
      <c r="Y136" s="166" t="s">
        <v>2902</v>
      </c>
      <c r="Z136" s="168">
        <v>0.14722222222222223</v>
      </c>
      <c r="AA136" s="168">
        <v>0.40625</v>
      </c>
      <c r="AB136" s="168">
        <v>0.6645833333333333</v>
      </c>
      <c r="AC136" s="168">
        <v>0.92291666666666661</v>
      </c>
      <c r="AE136" s="611"/>
      <c r="AF136" s="176"/>
      <c r="AG136" s="180"/>
    </row>
    <row r="137" spans="1:33">
      <c r="A137" s="250">
        <v>29</v>
      </c>
      <c r="B137" s="210"/>
      <c r="C137" s="166" t="s">
        <v>2918</v>
      </c>
      <c r="D137" s="614"/>
      <c r="E137" s="175" t="s">
        <v>2893</v>
      </c>
      <c r="F137" s="176" t="s">
        <v>2894</v>
      </c>
      <c r="G137" s="168">
        <v>0.19375000000000001</v>
      </c>
      <c r="H137" s="614"/>
      <c r="I137" s="168">
        <v>0.6875</v>
      </c>
      <c r="J137" s="176" t="s">
        <v>2894</v>
      </c>
      <c r="K137" s="175" t="s">
        <v>2893</v>
      </c>
      <c r="L137" s="624"/>
      <c r="M137" s="175" t="s">
        <v>2893</v>
      </c>
      <c r="N137" s="185" t="s">
        <v>2894</v>
      </c>
      <c r="O137" s="184">
        <v>0.19375000000000001</v>
      </c>
      <c r="P137" s="624"/>
      <c r="Q137" s="168">
        <v>0.24444444444444446</v>
      </c>
      <c r="R137" s="169" t="s">
        <v>2894</v>
      </c>
      <c r="S137" s="168">
        <v>0.75555555555555554</v>
      </c>
      <c r="T137" s="624"/>
      <c r="U137" s="184">
        <v>0.75555555555555554</v>
      </c>
      <c r="V137" s="185" t="s">
        <v>2894</v>
      </c>
      <c r="W137" s="175" t="s">
        <v>2893</v>
      </c>
      <c r="X137" s="624"/>
      <c r="Y137" s="166" t="s">
        <v>2892</v>
      </c>
      <c r="Z137" s="168">
        <v>0.18124999999999999</v>
      </c>
      <c r="AA137" s="168">
        <v>0.44027777777777777</v>
      </c>
      <c r="AB137" s="168">
        <v>0.69861111111111107</v>
      </c>
      <c r="AC137" s="168">
        <v>0.95763888888888893</v>
      </c>
      <c r="AE137" s="611"/>
      <c r="AF137" s="176"/>
      <c r="AG137" s="180"/>
    </row>
    <row r="138" spans="1:33">
      <c r="A138" s="250">
        <v>30</v>
      </c>
      <c r="B138" s="210"/>
      <c r="C138" s="166" t="s">
        <v>2915</v>
      </c>
      <c r="D138" s="614"/>
      <c r="E138" s="175" t="s">
        <v>2893</v>
      </c>
      <c r="F138" s="176" t="s">
        <v>2894</v>
      </c>
      <c r="G138" s="168">
        <v>0.22777777777777777</v>
      </c>
      <c r="H138" s="614"/>
      <c r="I138" s="168">
        <v>0.72152777777777777</v>
      </c>
      <c r="J138" s="176" t="s">
        <v>2894</v>
      </c>
      <c r="K138" s="175" t="s">
        <v>2893</v>
      </c>
      <c r="L138" s="624"/>
      <c r="M138" s="175" t="s">
        <v>2893</v>
      </c>
      <c r="N138" s="189" t="s">
        <v>2894</v>
      </c>
      <c r="O138" s="188">
        <v>0.22777777777777777</v>
      </c>
      <c r="P138" s="624"/>
      <c r="Q138" s="168">
        <v>0.24374999999999999</v>
      </c>
      <c r="R138" s="169" t="s">
        <v>2894</v>
      </c>
      <c r="S138" s="168">
        <v>0.75624999999999998</v>
      </c>
      <c r="T138" s="624"/>
      <c r="U138" s="188">
        <v>0.75624999999999998</v>
      </c>
      <c r="V138" s="189" t="s">
        <v>2894</v>
      </c>
      <c r="W138" s="175" t="s">
        <v>2893</v>
      </c>
      <c r="X138" s="624"/>
      <c r="Y138" s="166" t="s">
        <v>2898</v>
      </c>
      <c r="Z138" s="168">
        <v>0.21597222222222223</v>
      </c>
      <c r="AA138" s="168">
        <v>0.47430555555555554</v>
      </c>
      <c r="AB138" s="168">
        <v>0.73263888888888884</v>
      </c>
      <c r="AC138" s="168">
        <v>0.9916666666666667</v>
      </c>
      <c r="AE138" s="611"/>
      <c r="AF138" s="177" t="s">
        <v>2917</v>
      </c>
      <c r="AG138" s="179" t="s">
        <v>2916</v>
      </c>
    </row>
    <row r="139" spans="1:33" ht="3.75" customHeight="1">
      <c r="A139" s="171"/>
      <c r="B139" s="210"/>
      <c r="C139" s="171"/>
      <c r="D139" s="614"/>
      <c r="E139" s="171"/>
      <c r="F139" s="171"/>
      <c r="G139" s="171"/>
      <c r="H139" s="614"/>
      <c r="I139" s="171"/>
      <c r="J139" s="171"/>
      <c r="K139" s="171"/>
      <c r="L139" s="624"/>
      <c r="M139" s="171"/>
      <c r="N139" s="171"/>
      <c r="O139" s="171"/>
      <c r="P139" s="624"/>
      <c r="Q139" s="171"/>
      <c r="R139" s="171"/>
      <c r="S139" s="171"/>
      <c r="T139" s="624"/>
      <c r="U139" s="171"/>
      <c r="V139" s="171"/>
      <c r="W139" s="171"/>
      <c r="X139" s="624"/>
      <c r="Y139" s="171"/>
      <c r="Z139" s="171"/>
      <c r="AA139" s="171"/>
      <c r="AB139" s="171"/>
      <c r="AC139" s="171"/>
      <c r="AD139" s="171"/>
      <c r="AE139" s="611"/>
      <c r="AF139" s="171"/>
      <c r="AG139" s="171"/>
    </row>
    <row r="140" spans="1:33">
      <c r="A140" s="166"/>
      <c r="B140" s="166"/>
    </row>
    <row r="141" spans="1:33">
      <c r="A141" s="166"/>
      <c r="B141" s="166"/>
    </row>
    <row r="142" spans="1:33">
      <c r="A142" s="166"/>
      <c r="B142" s="166"/>
    </row>
    <row r="143" spans="1:33">
      <c r="A143" s="166"/>
      <c r="B143" s="166"/>
    </row>
    <row r="144" spans="1:33">
      <c r="A144" s="166"/>
      <c r="B144" s="166"/>
    </row>
    <row r="145" spans="1:33">
      <c r="A145" s="166"/>
      <c r="B145" s="166"/>
    </row>
    <row r="146" spans="1:33">
      <c r="A146" s="166"/>
      <c r="B146" s="166"/>
    </row>
    <row r="147" spans="1:33">
      <c r="A147" s="166"/>
      <c r="B147" s="166"/>
    </row>
    <row r="148" spans="1:33">
      <c r="A148" s="166"/>
      <c r="B148" s="166"/>
    </row>
    <row r="149" spans="1:33">
      <c r="A149" s="166"/>
      <c r="B149" s="166"/>
    </row>
    <row r="150" spans="1:33">
      <c r="A150" s="166"/>
      <c r="B150" s="166"/>
    </row>
    <row r="151" spans="1:33">
      <c r="A151" s="166"/>
      <c r="B151" s="166"/>
    </row>
    <row r="152" spans="1:33">
      <c r="A152" s="166"/>
      <c r="B152" s="166"/>
    </row>
    <row r="153" spans="1:33">
      <c r="A153" s="166"/>
      <c r="B153" s="166"/>
    </row>
    <row r="154" spans="1:33" s="209" customFormat="1" ht="23.25">
      <c r="A154" s="607" t="s">
        <v>3011</v>
      </c>
      <c r="B154" s="607"/>
      <c r="C154" s="607"/>
      <c r="D154" s="607"/>
      <c r="E154" s="607"/>
      <c r="F154" s="607"/>
      <c r="G154" s="607"/>
      <c r="H154" s="607"/>
      <c r="I154" s="607"/>
      <c r="J154" s="607"/>
      <c r="K154" s="607"/>
      <c r="L154" s="607"/>
      <c r="M154" s="607"/>
      <c r="N154" s="607"/>
      <c r="O154" s="607"/>
      <c r="P154" s="607"/>
      <c r="Q154" s="607"/>
      <c r="R154" s="607"/>
      <c r="S154" s="607"/>
      <c r="T154" s="607"/>
      <c r="U154" s="607"/>
      <c r="V154" s="607"/>
      <c r="W154" s="607"/>
      <c r="X154" s="607"/>
      <c r="Y154" s="607"/>
      <c r="Z154" s="607"/>
      <c r="AA154" s="607"/>
      <c r="AB154" s="607"/>
      <c r="AC154" s="607"/>
      <c r="AD154" s="607"/>
      <c r="AE154" s="607"/>
      <c r="AF154" s="607"/>
      <c r="AG154" s="607"/>
    </row>
    <row r="155" spans="1:33" s="204" customFormat="1" ht="12.75">
      <c r="A155" s="617" t="s">
        <v>2935</v>
      </c>
      <c r="B155" s="618" t="s">
        <v>2934</v>
      </c>
      <c r="C155" s="618"/>
      <c r="D155" s="618"/>
      <c r="E155" s="618"/>
      <c r="F155" s="618"/>
      <c r="G155" s="618"/>
      <c r="H155" s="618"/>
      <c r="I155" s="618"/>
      <c r="J155" s="618"/>
      <c r="K155" s="618"/>
      <c r="L155" s="610"/>
      <c r="M155" s="610" t="s">
        <v>2933</v>
      </c>
      <c r="N155" s="610"/>
      <c r="O155" s="610"/>
      <c r="P155" s="610"/>
      <c r="Q155" s="610"/>
      <c r="R155" s="610"/>
      <c r="S155" s="610"/>
      <c r="T155" s="610"/>
      <c r="U155" s="610"/>
      <c r="V155" s="610"/>
      <c r="W155" s="610"/>
      <c r="X155" s="610"/>
      <c r="Y155" s="611" t="s">
        <v>2932</v>
      </c>
      <c r="Z155" s="611"/>
      <c r="AA155" s="611"/>
      <c r="AB155" s="611"/>
      <c r="AC155" s="611"/>
      <c r="AD155" s="611"/>
      <c r="AE155" s="611"/>
      <c r="AF155" s="612" t="s">
        <v>2931</v>
      </c>
      <c r="AG155" s="612"/>
    </row>
    <row r="156" spans="1:33" s="204" customFormat="1" ht="12.75">
      <c r="A156" s="617"/>
      <c r="B156" s="618"/>
      <c r="C156" s="618"/>
      <c r="D156" s="618"/>
      <c r="E156" s="618"/>
      <c r="F156" s="618"/>
      <c r="G156" s="618"/>
      <c r="H156" s="618"/>
      <c r="I156" s="618"/>
      <c r="J156" s="618"/>
      <c r="K156" s="618"/>
      <c r="L156" s="610"/>
      <c r="M156" s="255"/>
      <c r="N156" s="256"/>
      <c r="O156" s="255"/>
      <c r="P156" s="619"/>
      <c r="Q156" s="620" t="s">
        <v>2930</v>
      </c>
      <c r="R156" s="620"/>
      <c r="S156" s="620"/>
      <c r="T156" s="619"/>
      <c r="U156" s="255"/>
      <c r="V156" s="256"/>
      <c r="W156" s="255"/>
      <c r="X156" s="610"/>
      <c r="Y156" s="611"/>
      <c r="Z156" s="611"/>
      <c r="AA156" s="611"/>
      <c r="AB156" s="611"/>
      <c r="AC156" s="611"/>
      <c r="AD156" s="611"/>
      <c r="AE156" s="611"/>
      <c r="AF156" s="612"/>
      <c r="AG156" s="612"/>
    </row>
    <row r="157" spans="1:33" s="194" customFormat="1" ht="11.25" customHeight="1">
      <c r="A157" s="617"/>
      <c r="B157" s="172"/>
      <c r="C157" s="203" t="s">
        <v>2929</v>
      </c>
      <c r="D157" s="625"/>
      <c r="E157" s="202" t="s">
        <v>2928</v>
      </c>
      <c r="F157" s="203"/>
      <c r="G157" s="202" t="s">
        <v>2927</v>
      </c>
      <c r="H157" s="621"/>
      <c r="I157" s="202" t="s">
        <v>2928</v>
      </c>
      <c r="J157" s="203"/>
      <c r="K157" s="202" t="s">
        <v>2927</v>
      </c>
      <c r="L157" s="610"/>
      <c r="M157" s="622" t="s">
        <v>2926</v>
      </c>
      <c r="N157" s="622"/>
      <c r="O157" s="622"/>
      <c r="P157" s="619"/>
      <c r="Q157" s="200" t="s">
        <v>2928</v>
      </c>
      <c r="R157" s="201"/>
      <c r="S157" s="200" t="s">
        <v>2927</v>
      </c>
      <c r="T157" s="619"/>
      <c r="U157" s="622" t="s">
        <v>2926</v>
      </c>
      <c r="V157" s="622"/>
      <c r="W157" s="622"/>
      <c r="X157" s="610"/>
      <c r="Y157" s="199" t="s">
        <v>2925</v>
      </c>
      <c r="Z157" s="198" t="s">
        <v>2923</v>
      </c>
      <c r="AA157" s="198" t="s">
        <v>2924</v>
      </c>
      <c r="AB157" s="198" t="s">
        <v>2923</v>
      </c>
      <c r="AC157" s="198" t="s">
        <v>2924</v>
      </c>
      <c r="AD157" s="197" t="s">
        <v>2923</v>
      </c>
      <c r="AE157" s="611"/>
      <c r="AF157" s="217" t="s">
        <v>2922</v>
      </c>
      <c r="AG157" s="251" t="s">
        <v>2921</v>
      </c>
    </row>
    <row r="158" spans="1:33" ht="11.25" customHeight="1">
      <c r="A158" s="250">
        <v>1</v>
      </c>
      <c r="B158" s="172"/>
      <c r="C158" s="166" t="s">
        <v>2915</v>
      </c>
      <c r="D158" s="625"/>
      <c r="E158" s="175" t="s">
        <v>2893</v>
      </c>
      <c r="F158" s="176" t="s">
        <v>2894</v>
      </c>
      <c r="G158" s="168">
        <v>0.26180555555555557</v>
      </c>
      <c r="H158" s="621"/>
      <c r="I158" s="168">
        <v>0.75555555555555554</v>
      </c>
      <c r="J158" s="176" t="s">
        <v>2894</v>
      </c>
      <c r="K158" s="175" t="s">
        <v>2893</v>
      </c>
      <c r="L158" s="610"/>
      <c r="M158" s="175" t="s">
        <v>2893</v>
      </c>
      <c r="N158" s="189" t="s">
        <v>2894</v>
      </c>
      <c r="O158" s="188">
        <v>0.24305555555555555</v>
      </c>
      <c r="P158" s="619"/>
      <c r="Q158" s="168">
        <v>0.24305555555555555</v>
      </c>
      <c r="R158" s="169" t="s">
        <v>2894</v>
      </c>
      <c r="S158" s="168">
        <v>0.75694444444444453</v>
      </c>
      <c r="T158" s="619"/>
      <c r="U158" s="188">
        <v>0.75694444444444453</v>
      </c>
      <c r="V158" s="189" t="s">
        <v>2894</v>
      </c>
      <c r="W158" s="175" t="s">
        <v>2893</v>
      </c>
      <c r="X158" s="610"/>
      <c r="Y158" s="166" t="s">
        <v>2901</v>
      </c>
      <c r="Z158" s="168">
        <v>0.25416666666666665</v>
      </c>
      <c r="AA158" s="168">
        <v>0.5083333333333333</v>
      </c>
      <c r="AB158" s="168">
        <v>0.76666666666666661</v>
      </c>
      <c r="AE158" s="611"/>
      <c r="AF158" s="176"/>
      <c r="AG158" s="240"/>
    </row>
    <row r="159" spans="1:33">
      <c r="A159" s="250">
        <v>2</v>
      </c>
      <c r="B159" s="172"/>
      <c r="C159" s="166" t="s">
        <v>2915</v>
      </c>
      <c r="D159" s="625"/>
      <c r="E159" s="175" t="s">
        <v>2893</v>
      </c>
      <c r="F159" s="176" t="s">
        <v>2894</v>
      </c>
      <c r="G159" s="168">
        <v>0.29652777777777778</v>
      </c>
      <c r="H159" s="621"/>
      <c r="I159" s="168">
        <v>0.7895833333333333</v>
      </c>
      <c r="J159" s="176" t="s">
        <v>2894</v>
      </c>
      <c r="K159" s="175" t="s">
        <v>2893</v>
      </c>
      <c r="L159" s="610"/>
      <c r="M159" s="175" t="s">
        <v>2893</v>
      </c>
      <c r="N159" s="189" t="s">
        <v>2894</v>
      </c>
      <c r="O159" s="188">
        <v>0.24236111111111111</v>
      </c>
      <c r="P159" s="619"/>
      <c r="Q159" s="168">
        <v>0.24236111111111111</v>
      </c>
      <c r="R159" s="169" t="s">
        <v>2894</v>
      </c>
      <c r="S159" s="168">
        <v>0.75763888888888886</v>
      </c>
      <c r="T159" s="619"/>
      <c r="U159" s="188">
        <v>0.7895833333333333</v>
      </c>
      <c r="V159" s="189" t="s">
        <v>2894</v>
      </c>
      <c r="W159" s="175" t="s">
        <v>2893</v>
      </c>
      <c r="X159" s="610"/>
      <c r="Y159" s="166" t="s">
        <v>2901</v>
      </c>
      <c r="AA159" s="168">
        <v>2.5694444444444447E-2</v>
      </c>
      <c r="AB159" s="168">
        <v>0.28402777777777777</v>
      </c>
      <c r="AC159" s="168">
        <v>0.54305555555555551</v>
      </c>
      <c r="AD159" s="168">
        <v>0.80138888888888893</v>
      </c>
      <c r="AE159" s="611"/>
      <c r="AF159" s="176"/>
      <c r="AG159" s="180"/>
    </row>
    <row r="160" spans="1:33">
      <c r="A160" s="250">
        <v>3</v>
      </c>
      <c r="B160" s="172"/>
      <c r="C160" s="166" t="s">
        <v>2915</v>
      </c>
      <c r="D160" s="625"/>
      <c r="E160" s="175" t="s">
        <v>2893</v>
      </c>
      <c r="F160" s="176" t="s">
        <v>2894</v>
      </c>
      <c r="G160" s="168">
        <v>0.33055555555555555</v>
      </c>
      <c r="H160" s="621"/>
      <c r="I160" s="168">
        <v>0.82361111111111107</v>
      </c>
      <c r="J160" s="176" t="s">
        <v>2894</v>
      </c>
      <c r="K160" s="175" t="s">
        <v>2893</v>
      </c>
      <c r="L160" s="610"/>
      <c r="M160" s="175" t="s">
        <v>2893</v>
      </c>
      <c r="N160" s="189" t="s">
        <v>2894</v>
      </c>
      <c r="O160" s="188">
        <v>0.24166666666666667</v>
      </c>
      <c r="P160" s="619"/>
      <c r="Q160" s="168">
        <v>0.24166666666666667</v>
      </c>
      <c r="R160" s="169" t="s">
        <v>2894</v>
      </c>
      <c r="S160" s="168">
        <v>0.7583333333333333</v>
      </c>
      <c r="T160" s="619"/>
      <c r="U160" s="188">
        <v>0.82361111111111107</v>
      </c>
      <c r="V160" s="189" t="s">
        <v>2894</v>
      </c>
      <c r="W160" s="175" t="s">
        <v>2893</v>
      </c>
      <c r="X160" s="610"/>
      <c r="Y160" s="166" t="s">
        <v>2994</v>
      </c>
      <c r="AA160" s="168">
        <v>5.9722222222222225E-2</v>
      </c>
      <c r="AB160" s="168">
        <v>0.31805555555555554</v>
      </c>
      <c r="AC160" s="168">
        <v>0.57708333333333328</v>
      </c>
      <c r="AD160" s="168">
        <v>0.8354166666666667</v>
      </c>
      <c r="AE160" s="611"/>
      <c r="AF160" s="176"/>
      <c r="AG160" s="180"/>
    </row>
    <row r="161" spans="1:33">
      <c r="A161" s="178">
        <v>4</v>
      </c>
      <c r="B161" s="172"/>
      <c r="C161" s="174" t="s">
        <v>2203</v>
      </c>
      <c r="D161" s="625"/>
      <c r="E161" s="175" t="s">
        <v>2893</v>
      </c>
      <c r="F161" s="176" t="s">
        <v>2894</v>
      </c>
      <c r="G161" s="168">
        <v>0.36458333333333331</v>
      </c>
      <c r="H161" s="621"/>
      <c r="I161" s="168">
        <v>0.85763888888888884</v>
      </c>
      <c r="J161" s="176" t="s">
        <v>2894</v>
      </c>
      <c r="K161" s="175" t="s">
        <v>2893</v>
      </c>
      <c r="L161" s="610"/>
      <c r="M161" s="235"/>
      <c r="N161" s="236"/>
      <c r="O161" s="237"/>
      <c r="P161" s="619"/>
      <c r="Q161" s="168">
        <v>0.24097222222222223</v>
      </c>
      <c r="R161" s="169" t="s">
        <v>2894</v>
      </c>
      <c r="S161" s="168">
        <v>0.75902777777777775</v>
      </c>
      <c r="T161" s="619"/>
      <c r="U161" s="237"/>
      <c r="V161" s="236"/>
      <c r="W161" s="235"/>
      <c r="X161" s="610"/>
      <c r="Y161" s="166" t="s">
        <v>3000</v>
      </c>
      <c r="AA161" s="168">
        <v>9.375E-2</v>
      </c>
      <c r="AB161" s="168">
        <v>0.3520833333333333</v>
      </c>
      <c r="AC161" s="168">
        <v>0.61111111111111105</v>
      </c>
      <c r="AD161" s="168">
        <v>0.86944444444444446</v>
      </c>
      <c r="AE161" s="611"/>
      <c r="AF161" s="174" t="s">
        <v>3009</v>
      </c>
      <c r="AG161" s="173" t="s">
        <v>3008</v>
      </c>
    </row>
    <row r="162" spans="1:33">
      <c r="A162" s="178">
        <v>5</v>
      </c>
      <c r="B162" s="172"/>
      <c r="C162" s="174" t="s">
        <v>2203</v>
      </c>
      <c r="D162" s="625"/>
      <c r="E162" s="175" t="s">
        <v>2893</v>
      </c>
      <c r="F162" s="176" t="s">
        <v>2894</v>
      </c>
      <c r="G162" s="168">
        <v>0.39861111111111108</v>
      </c>
      <c r="H162" s="621"/>
      <c r="I162" s="168">
        <v>0.89166666666666661</v>
      </c>
      <c r="J162" s="176" t="s">
        <v>2894</v>
      </c>
      <c r="K162" s="175" t="s">
        <v>2893</v>
      </c>
      <c r="L162" s="610"/>
      <c r="M162" s="235"/>
      <c r="N162" s="236"/>
      <c r="O162" s="237"/>
      <c r="P162" s="619"/>
      <c r="Q162" s="168">
        <v>0.24027777777777778</v>
      </c>
      <c r="R162" s="169" t="s">
        <v>2894</v>
      </c>
      <c r="S162" s="168">
        <v>0.7597222222222223</v>
      </c>
      <c r="T162" s="619"/>
      <c r="U162" s="237"/>
      <c r="V162" s="236"/>
      <c r="W162" s="235"/>
      <c r="X162" s="610"/>
      <c r="Y162" s="166" t="s">
        <v>3010</v>
      </c>
      <c r="AA162" s="168">
        <v>0.1277777777777778</v>
      </c>
      <c r="AB162" s="168">
        <v>0.38611111111111113</v>
      </c>
      <c r="AC162" s="168">
        <v>0.64513888888888882</v>
      </c>
      <c r="AD162" s="168">
        <v>0.90347222222222223</v>
      </c>
      <c r="AE162" s="611"/>
      <c r="AF162" s="174" t="s">
        <v>3009</v>
      </c>
      <c r="AG162" s="173" t="s">
        <v>3008</v>
      </c>
    </row>
    <row r="163" spans="1:33">
      <c r="A163" s="178">
        <v>6</v>
      </c>
      <c r="B163" s="172"/>
      <c r="C163" s="174" t="s">
        <v>2203</v>
      </c>
      <c r="D163" s="625"/>
      <c r="E163" s="175" t="s">
        <v>2893</v>
      </c>
      <c r="F163" s="176" t="s">
        <v>2894</v>
      </c>
      <c r="G163" s="168">
        <v>0.43263888888888885</v>
      </c>
      <c r="H163" s="621"/>
      <c r="I163" s="168">
        <v>0.92569444444444438</v>
      </c>
      <c r="J163" s="176" t="s">
        <v>2894</v>
      </c>
      <c r="K163" s="175" t="s">
        <v>2893</v>
      </c>
      <c r="L163" s="610"/>
      <c r="M163" s="235"/>
      <c r="N163" s="236"/>
      <c r="O163" s="237"/>
      <c r="P163" s="619"/>
      <c r="Q163" s="168">
        <v>0.23958333333333334</v>
      </c>
      <c r="R163" s="169" t="s">
        <v>2894</v>
      </c>
      <c r="S163" s="168">
        <v>0.76041666666666663</v>
      </c>
      <c r="T163" s="619"/>
      <c r="U163" s="237"/>
      <c r="V163" s="236"/>
      <c r="W163" s="235"/>
      <c r="X163" s="610"/>
      <c r="Y163" s="166" t="s">
        <v>3000</v>
      </c>
      <c r="AA163" s="168">
        <v>0.16180555555555556</v>
      </c>
      <c r="AB163" s="168">
        <v>0.4201388888888889</v>
      </c>
      <c r="AC163" s="168">
        <v>0.6791666666666667</v>
      </c>
      <c r="AD163" s="168">
        <v>0.9375</v>
      </c>
      <c r="AE163" s="611"/>
      <c r="AF163" s="174" t="s">
        <v>3009</v>
      </c>
      <c r="AG163" s="173" t="s">
        <v>3008</v>
      </c>
    </row>
    <row r="164" spans="1:33">
      <c r="A164" s="250">
        <v>7</v>
      </c>
      <c r="B164" s="172"/>
      <c r="C164" s="166" t="s">
        <v>2911</v>
      </c>
      <c r="D164" s="625"/>
      <c r="E164" s="175" t="s">
        <v>2893</v>
      </c>
      <c r="F164" s="176" t="s">
        <v>2894</v>
      </c>
      <c r="G164" s="168">
        <v>0.46666666666666662</v>
      </c>
      <c r="H164" s="621"/>
      <c r="I164" s="168">
        <v>0.95972222222222225</v>
      </c>
      <c r="J164" s="176" t="s">
        <v>2894</v>
      </c>
      <c r="K164" s="175" t="s">
        <v>2893</v>
      </c>
      <c r="L164" s="610"/>
      <c r="M164" s="175" t="s">
        <v>2893</v>
      </c>
      <c r="N164" s="189" t="s">
        <v>2894</v>
      </c>
      <c r="O164" s="188">
        <v>0.2388888888888889</v>
      </c>
      <c r="P164" s="619"/>
      <c r="Q164" s="168">
        <v>0.2388888888888889</v>
      </c>
      <c r="R164" s="169" t="s">
        <v>2894</v>
      </c>
      <c r="S164" s="168">
        <v>0.76111111111111107</v>
      </c>
      <c r="T164" s="619"/>
      <c r="U164" s="188">
        <v>0.95972222222222225</v>
      </c>
      <c r="V164" s="189" t="s">
        <v>2894</v>
      </c>
      <c r="W164" s="175" t="s">
        <v>2893</v>
      </c>
      <c r="X164" s="610"/>
      <c r="Y164" s="166" t="s">
        <v>2994</v>
      </c>
      <c r="AA164" s="168">
        <v>0.19583333333333333</v>
      </c>
      <c r="AB164" s="168">
        <v>0.45416666666666666</v>
      </c>
      <c r="AC164" s="168">
        <v>0.71319444444444446</v>
      </c>
      <c r="AD164" s="168">
        <v>0.97152777777777777</v>
      </c>
      <c r="AE164" s="611"/>
      <c r="AF164" s="176"/>
      <c r="AG164" s="180"/>
    </row>
    <row r="165" spans="1:33">
      <c r="A165" s="250">
        <v>8</v>
      </c>
      <c r="B165" s="172"/>
      <c r="C165" s="166" t="s">
        <v>2911</v>
      </c>
      <c r="D165" s="625"/>
      <c r="E165" s="175" t="s">
        <v>2893</v>
      </c>
      <c r="F165" s="176" t="s">
        <v>2894</v>
      </c>
      <c r="G165" s="168">
        <v>0.50069444444444444</v>
      </c>
      <c r="H165" s="621"/>
      <c r="I165" s="168">
        <v>0.99375000000000002</v>
      </c>
      <c r="J165" s="176" t="s">
        <v>2894</v>
      </c>
      <c r="K165" s="175" t="s">
        <v>2893</v>
      </c>
      <c r="L165" s="610"/>
      <c r="M165" s="175" t="s">
        <v>2893</v>
      </c>
      <c r="N165" s="189" t="s">
        <v>2894</v>
      </c>
      <c r="O165" s="188">
        <v>0.23819444444444446</v>
      </c>
      <c r="P165" s="619"/>
      <c r="Q165" s="168">
        <v>0.23819444444444446</v>
      </c>
      <c r="R165" s="169" t="s">
        <v>2894</v>
      </c>
      <c r="S165" s="168">
        <v>0.76180555555555562</v>
      </c>
      <c r="T165" s="619"/>
      <c r="U165" s="188">
        <v>0.99375000000000002</v>
      </c>
      <c r="V165" s="189" t="s">
        <v>2894</v>
      </c>
      <c r="W165" s="175" t="s">
        <v>2893</v>
      </c>
      <c r="X165" s="610"/>
      <c r="Y165" s="166" t="s">
        <v>2914</v>
      </c>
      <c r="AA165" s="168">
        <v>0.2298611111111111</v>
      </c>
      <c r="AB165" s="168">
        <v>0.48819444444444443</v>
      </c>
      <c r="AC165" s="168">
        <v>0.74722222222222223</v>
      </c>
      <c r="AE165" s="611"/>
      <c r="AF165" s="176"/>
      <c r="AG165" s="180"/>
    </row>
    <row r="166" spans="1:33">
      <c r="A166" s="250">
        <v>9</v>
      </c>
      <c r="B166" s="172"/>
      <c r="C166" s="166" t="s">
        <v>2911</v>
      </c>
      <c r="D166" s="625"/>
      <c r="E166" s="175" t="s">
        <v>2893</v>
      </c>
      <c r="F166" s="176" t="s">
        <v>2894</v>
      </c>
      <c r="G166" s="168">
        <v>0.53472222222222221</v>
      </c>
      <c r="H166" s="621"/>
      <c r="I166" s="169"/>
      <c r="J166" s="176"/>
      <c r="K166" s="169"/>
      <c r="L166" s="610"/>
      <c r="M166" s="175" t="s">
        <v>2893</v>
      </c>
      <c r="N166" s="189" t="s">
        <v>2894</v>
      </c>
      <c r="O166" s="188">
        <v>0.23750000000000002</v>
      </c>
      <c r="P166" s="619"/>
      <c r="Q166" s="168">
        <v>0.23750000000000002</v>
      </c>
      <c r="R166" s="169" t="s">
        <v>2894</v>
      </c>
      <c r="S166" s="168">
        <v>0.76250000000000007</v>
      </c>
      <c r="T166" s="619"/>
      <c r="U166" s="182"/>
      <c r="V166" s="183"/>
      <c r="W166" s="182"/>
      <c r="X166" s="610"/>
      <c r="Y166" s="166" t="s">
        <v>2914</v>
      </c>
      <c r="Z166" s="168">
        <v>5.5555555555555558E-3</v>
      </c>
      <c r="AA166" s="168">
        <v>0.2638888888888889</v>
      </c>
      <c r="AB166" s="168">
        <v>0.52222222222222225</v>
      </c>
      <c r="AC166" s="168">
        <v>0.78125</v>
      </c>
      <c r="AE166" s="611"/>
      <c r="AF166" s="176"/>
      <c r="AG166" s="180"/>
    </row>
    <row r="167" spans="1:33">
      <c r="A167" s="250">
        <v>10</v>
      </c>
      <c r="B167" s="172"/>
      <c r="C167" s="166" t="s">
        <v>2911</v>
      </c>
      <c r="D167" s="625"/>
      <c r="E167" s="168">
        <v>2.7777777777777776E-2</v>
      </c>
      <c r="F167" s="176" t="s">
        <v>2894</v>
      </c>
      <c r="G167" s="168">
        <v>0.56874999999999998</v>
      </c>
      <c r="H167" s="621"/>
      <c r="I167" s="169"/>
      <c r="J167" s="176"/>
      <c r="K167" s="169"/>
      <c r="L167" s="610"/>
      <c r="M167" s="188">
        <v>2.7777777777777776E-2</v>
      </c>
      <c r="N167" s="189" t="s">
        <v>2894</v>
      </c>
      <c r="O167" s="188">
        <v>0.23680555555555557</v>
      </c>
      <c r="P167" s="619"/>
      <c r="Q167" s="168">
        <v>0.23680555555555557</v>
      </c>
      <c r="R167" s="169" t="s">
        <v>2894</v>
      </c>
      <c r="S167" s="168">
        <v>0.7631944444444444</v>
      </c>
      <c r="T167" s="619"/>
      <c r="U167" s="182"/>
      <c r="V167" s="183"/>
      <c r="W167" s="182"/>
      <c r="X167" s="610"/>
      <c r="Y167" s="166" t="s">
        <v>2898</v>
      </c>
      <c r="Z167" s="168">
        <v>3.9583333333333331E-2</v>
      </c>
      <c r="AA167" s="168">
        <v>0.29791666666666666</v>
      </c>
      <c r="AB167" s="168">
        <v>0.55625000000000002</v>
      </c>
      <c r="AC167" s="168">
        <v>0.81527777777777777</v>
      </c>
      <c r="AE167" s="611"/>
      <c r="AF167" s="176"/>
      <c r="AG167" s="180"/>
    </row>
    <row r="168" spans="1:33" ht="3.75" customHeight="1">
      <c r="A168" s="192"/>
      <c r="B168" s="172"/>
      <c r="C168" s="192"/>
      <c r="D168" s="625"/>
      <c r="E168" s="192"/>
      <c r="F168" s="192"/>
      <c r="G168" s="192"/>
      <c r="H168" s="621"/>
      <c r="I168" s="192"/>
      <c r="J168" s="192"/>
      <c r="K168" s="192"/>
      <c r="L168" s="610"/>
      <c r="M168" s="192"/>
      <c r="N168" s="192"/>
      <c r="O168" s="192"/>
      <c r="P168" s="619"/>
      <c r="Q168" s="192"/>
      <c r="R168" s="192"/>
      <c r="S168" s="192"/>
      <c r="T168" s="619"/>
      <c r="U168" s="192"/>
      <c r="V168" s="192"/>
      <c r="W168" s="192"/>
      <c r="X168" s="610"/>
      <c r="Y168" s="192"/>
      <c r="Z168" s="192"/>
      <c r="AA168" s="192"/>
      <c r="AB168" s="192"/>
      <c r="AC168" s="192"/>
      <c r="AD168" s="192"/>
      <c r="AE168" s="611"/>
      <c r="AF168" s="192"/>
      <c r="AG168" s="192"/>
    </row>
    <row r="169" spans="1:33">
      <c r="A169" s="250">
        <v>11</v>
      </c>
      <c r="B169" s="172"/>
      <c r="C169" s="166" t="s">
        <v>2907</v>
      </c>
      <c r="D169" s="625"/>
      <c r="E169" s="168">
        <v>6.25E-2</v>
      </c>
      <c r="F169" s="176" t="s">
        <v>2894</v>
      </c>
      <c r="G169" s="168">
        <v>0.60277777777777775</v>
      </c>
      <c r="H169" s="621"/>
      <c r="I169" s="169"/>
      <c r="J169" s="176"/>
      <c r="K169" s="169"/>
      <c r="L169" s="610"/>
      <c r="M169" s="184">
        <v>6.25E-2</v>
      </c>
      <c r="N169" s="185" t="s">
        <v>2894</v>
      </c>
      <c r="O169" s="184">
        <v>0.23611111111111113</v>
      </c>
      <c r="P169" s="619"/>
      <c r="Q169" s="168">
        <v>0.23611111111111113</v>
      </c>
      <c r="R169" s="169" t="s">
        <v>2894</v>
      </c>
      <c r="S169" s="168">
        <v>0.76388888888888884</v>
      </c>
      <c r="T169" s="619"/>
      <c r="U169" s="182"/>
      <c r="V169" s="183"/>
      <c r="W169" s="182"/>
      <c r="X169" s="610"/>
      <c r="Y169" s="166" t="s">
        <v>2904</v>
      </c>
      <c r="Z169" s="168">
        <v>7.3611111111111113E-2</v>
      </c>
      <c r="AA169" s="168">
        <v>0.33263888888888887</v>
      </c>
      <c r="AB169" s="168">
        <v>0.59930555555555554</v>
      </c>
      <c r="AC169" s="168">
        <v>0.8666666666666667</v>
      </c>
      <c r="AE169" s="611"/>
      <c r="AF169" s="176"/>
      <c r="AG169" s="180"/>
    </row>
    <row r="170" spans="1:33">
      <c r="A170" s="250">
        <v>12</v>
      </c>
      <c r="B170" s="172"/>
      <c r="C170" s="166" t="s">
        <v>2907</v>
      </c>
      <c r="D170" s="625"/>
      <c r="E170" s="168">
        <v>9.6527777777777768E-2</v>
      </c>
      <c r="F170" s="176" t="s">
        <v>2894</v>
      </c>
      <c r="G170" s="168">
        <v>0.63680555555555551</v>
      </c>
      <c r="H170" s="621"/>
      <c r="I170" s="169"/>
      <c r="J170" s="176"/>
      <c r="K170" s="169"/>
      <c r="L170" s="610"/>
      <c r="M170" s="184">
        <v>9.6527777777777768E-2</v>
      </c>
      <c r="N170" s="185" t="s">
        <v>2894</v>
      </c>
      <c r="O170" s="184">
        <v>0.23541666666666669</v>
      </c>
      <c r="P170" s="619"/>
      <c r="Q170" s="168">
        <v>0.23541666666666669</v>
      </c>
      <c r="R170" s="169" t="s">
        <v>2894</v>
      </c>
      <c r="S170" s="168">
        <v>0.76458333333333339</v>
      </c>
      <c r="T170" s="619"/>
      <c r="U170" s="182"/>
      <c r="V170" s="183"/>
      <c r="W170" s="182"/>
      <c r="X170" s="610"/>
      <c r="Y170" s="166" t="s">
        <v>2905</v>
      </c>
      <c r="Z170" s="168">
        <v>0.11666666666666665</v>
      </c>
      <c r="AA170" s="168">
        <v>0.3666666666666667</v>
      </c>
      <c r="AB170" s="168">
        <v>0.6333333333333333</v>
      </c>
      <c r="AC170" s="168">
        <v>0.90069444444444446</v>
      </c>
      <c r="AE170" s="611"/>
      <c r="AF170" s="176"/>
      <c r="AG170" s="180"/>
    </row>
    <row r="171" spans="1:33">
      <c r="A171" s="250">
        <v>13</v>
      </c>
      <c r="B171" s="172"/>
      <c r="C171" s="166" t="s">
        <v>2907</v>
      </c>
      <c r="D171" s="625"/>
      <c r="E171" s="168">
        <v>0.13055555555555556</v>
      </c>
      <c r="F171" s="176" t="s">
        <v>2894</v>
      </c>
      <c r="G171" s="168">
        <v>0.67152777777777783</v>
      </c>
      <c r="H171" s="621"/>
      <c r="I171" s="169"/>
      <c r="J171" s="176"/>
      <c r="K171" s="169"/>
      <c r="L171" s="610"/>
      <c r="M171" s="184">
        <v>0.13055555555555556</v>
      </c>
      <c r="N171" s="185" t="s">
        <v>2894</v>
      </c>
      <c r="O171" s="184">
        <v>0.23472222222222219</v>
      </c>
      <c r="P171" s="619"/>
      <c r="Q171" s="168">
        <v>0.23472222222222219</v>
      </c>
      <c r="R171" s="169" t="s">
        <v>2894</v>
      </c>
      <c r="S171" s="168">
        <v>0.76527777777777783</v>
      </c>
      <c r="T171" s="619"/>
      <c r="U171" s="182"/>
      <c r="V171" s="183"/>
      <c r="W171" s="182"/>
      <c r="X171" s="610"/>
      <c r="Y171" s="166" t="s">
        <v>2904</v>
      </c>
      <c r="Z171" s="168">
        <v>0.15069444444444444</v>
      </c>
      <c r="AA171" s="168">
        <v>0.40069444444444446</v>
      </c>
      <c r="AB171" s="168">
        <v>0.66736111111111107</v>
      </c>
      <c r="AC171" s="168">
        <v>0.93472222222222223</v>
      </c>
      <c r="AE171" s="611"/>
      <c r="AF171" s="176"/>
      <c r="AG171" s="180"/>
    </row>
    <row r="172" spans="1:33">
      <c r="A172" s="250">
        <v>14</v>
      </c>
      <c r="B172" s="172"/>
      <c r="C172" s="166" t="s">
        <v>2903</v>
      </c>
      <c r="D172" s="625"/>
      <c r="E172" s="168">
        <v>0.16458333333333333</v>
      </c>
      <c r="F172" s="176" t="s">
        <v>2894</v>
      </c>
      <c r="G172" s="168">
        <v>0.7055555555555556</v>
      </c>
      <c r="H172" s="621"/>
      <c r="I172" s="169"/>
      <c r="J172" s="176"/>
      <c r="K172" s="169"/>
      <c r="L172" s="610"/>
      <c r="M172" s="168">
        <v>0.16458333333333333</v>
      </c>
      <c r="N172" s="176" t="s">
        <v>2894</v>
      </c>
      <c r="O172" s="168">
        <v>0.23402777777777781</v>
      </c>
      <c r="P172" s="619"/>
      <c r="Q172" s="168">
        <v>0.23402777777777781</v>
      </c>
      <c r="R172" s="169" t="s">
        <v>2894</v>
      </c>
      <c r="S172" s="168">
        <v>0.76597222222222217</v>
      </c>
      <c r="T172" s="619"/>
      <c r="U172" s="182"/>
      <c r="V172" s="183"/>
      <c r="W172" s="182"/>
      <c r="X172" s="610"/>
      <c r="Y172" s="166" t="s">
        <v>2892</v>
      </c>
      <c r="Z172" s="168">
        <v>0.18472222222222223</v>
      </c>
      <c r="AA172" s="168">
        <v>0.43472222222222223</v>
      </c>
      <c r="AB172" s="168">
        <v>0.70138888888888884</v>
      </c>
      <c r="AC172" s="168">
        <v>0.96875</v>
      </c>
      <c r="AE172" s="611"/>
      <c r="AF172" s="176"/>
      <c r="AG172" s="180"/>
    </row>
    <row r="173" spans="1:33">
      <c r="A173" s="250">
        <v>15</v>
      </c>
      <c r="B173" s="172"/>
      <c r="C173" s="166" t="s">
        <v>2903</v>
      </c>
      <c r="D173" s="625"/>
      <c r="E173" s="168">
        <v>0.1986111111111111</v>
      </c>
      <c r="F173" s="176" t="s">
        <v>2894</v>
      </c>
      <c r="G173" s="168">
        <v>0.73958333333333337</v>
      </c>
      <c r="H173" s="621"/>
      <c r="I173" s="169"/>
      <c r="J173" s="176"/>
      <c r="K173" s="169"/>
      <c r="L173" s="610"/>
      <c r="M173" s="168">
        <v>0.1986111111111111</v>
      </c>
      <c r="N173" s="176" t="s">
        <v>2894</v>
      </c>
      <c r="O173" s="168">
        <v>0.23333333333333331</v>
      </c>
      <c r="P173" s="619"/>
      <c r="Q173" s="168">
        <v>0.23333333333333331</v>
      </c>
      <c r="R173" s="169" t="s">
        <v>2894</v>
      </c>
      <c r="S173" s="168">
        <v>0.76666666666666661</v>
      </c>
      <c r="T173" s="619"/>
      <c r="U173" s="182"/>
      <c r="V173" s="183"/>
      <c r="W173" s="182"/>
      <c r="X173" s="610"/>
      <c r="Y173" s="166" t="s">
        <v>2914</v>
      </c>
      <c r="Z173" s="168">
        <v>0.21875</v>
      </c>
      <c r="AA173" s="168">
        <v>0.46875</v>
      </c>
      <c r="AB173" s="168">
        <v>0.7270833333333333</v>
      </c>
      <c r="AC173" s="168">
        <v>0.98611111111111116</v>
      </c>
      <c r="AE173" s="611"/>
      <c r="AF173" s="176"/>
      <c r="AG173" s="180"/>
    </row>
    <row r="174" spans="1:33">
      <c r="A174" s="250">
        <v>16</v>
      </c>
      <c r="B174" s="172"/>
      <c r="C174" s="166" t="s">
        <v>2903</v>
      </c>
      <c r="D174" s="625"/>
      <c r="E174" s="168">
        <v>0.23263888888888887</v>
      </c>
      <c r="F174" s="176" t="s">
        <v>2894</v>
      </c>
      <c r="G174" s="168">
        <v>0.77361111111111114</v>
      </c>
      <c r="H174" s="621"/>
      <c r="I174" s="169"/>
      <c r="J174" s="176"/>
      <c r="K174" s="169"/>
      <c r="L174" s="610"/>
      <c r="M174" s="182"/>
      <c r="N174" s="183"/>
      <c r="O174" s="182"/>
      <c r="P174" s="619"/>
      <c r="Q174" s="168">
        <v>0.23263888888888887</v>
      </c>
      <c r="R174" s="169" t="s">
        <v>2894</v>
      </c>
      <c r="S174" s="168">
        <v>0.76736111111111116</v>
      </c>
      <c r="T174" s="619"/>
      <c r="U174" s="168">
        <v>0.76736111111111116</v>
      </c>
      <c r="V174" s="176" t="s">
        <v>2894</v>
      </c>
      <c r="W174" s="168">
        <v>0.77361111111111114</v>
      </c>
      <c r="X174" s="610"/>
      <c r="Y174" s="166" t="s">
        <v>2914</v>
      </c>
      <c r="Z174" s="168">
        <v>0.24444444444444446</v>
      </c>
      <c r="AA174" s="168">
        <v>0.50277777777777777</v>
      </c>
      <c r="AB174" s="168">
        <v>0.76111111111111107</v>
      </c>
      <c r="AE174" s="611"/>
      <c r="AF174" s="176"/>
      <c r="AG174" s="180"/>
    </row>
    <row r="175" spans="1:33">
      <c r="A175" s="250">
        <v>17</v>
      </c>
      <c r="B175" s="172"/>
      <c r="C175" s="166" t="s">
        <v>2903</v>
      </c>
      <c r="D175" s="625"/>
      <c r="E175" s="168">
        <v>0.26666666666666666</v>
      </c>
      <c r="F175" s="176" t="s">
        <v>2894</v>
      </c>
      <c r="G175" s="168">
        <v>0.80763888888888891</v>
      </c>
      <c r="H175" s="621"/>
      <c r="I175" s="169"/>
      <c r="J175" s="176"/>
      <c r="K175" s="169"/>
      <c r="L175" s="610"/>
      <c r="M175" s="182"/>
      <c r="N175" s="183"/>
      <c r="O175" s="182"/>
      <c r="P175" s="619"/>
      <c r="Q175" s="168">
        <v>0.23194444444444443</v>
      </c>
      <c r="R175" s="169" t="s">
        <v>2894</v>
      </c>
      <c r="S175" s="168">
        <v>0.7680555555555556</v>
      </c>
      <c r="T175" s="619"/>
      <c r="U175" s="168">
        <v>0.7680555555555556</v>
      </c>
      <c r="V175" s="176" t="s">
        <v>2894</v>
      </c>
      <c r="W175" s="168">
        <v>0.80763888888888891</v>
      </c>
      <c r="X175" s="610"/>
      <c r="Y175" s="166" t="s">
        <v>2901</v>
      </c>
      <c r="AA175" s="168">
        <v>2.013888888888889E-2</v>
      </c>
      <c r="AB175" s="168">
        <v>0.27847222222222223</v>
      </c>
      <c r="AC175" s="168">
        <v>0.53680555555555554</v>
      </c>
      <c r="AD175" s="168">
        <v>0.79513888888888884</v>
      </c>
      <c r="AE175" s="611"/>
      <c r="AF175" s="176"/>
      <c r="AG175" s="180"/>
    </row>
    <row r="176" spans="1:33">
      <c r="A176" s="178">
        <v>18</v>
      </c>
      <c r="B176" s="172"/>
      <c r="C176" s="174" t="s">
        <v>2899</v>
      </c>
      <c r="D176" s="625"/>
      <c r="E176" s="168">
        <v>0.30069444444444443</v>
      </c>
      <c r="F176" s="176" t="s">
        <v>2894</v>
      </c>
      <c r="G176" s="168">
        <v>0.84166666666666667</v>
      </c>
      <c r="H176" s="621"/>
      <c r="I176" s="169"/>
      <c r="J176" s="176"/>
      <c r="K176" s="169"/>
      <c r="L176" s="610"/>
      <c r="M176" s="182"/>
      <c r="N176" s="183"/>
      <c r="O176" s="182"/>
      <c r="P176" s="619"/>
      <c r="Q176" s="168">
        <v>0.23124999999999998</v>
      </c>
      <c r="R176" s="169" t="s">
        <v>2894</v>
      </c>
      <c r="S176" s="168">
        <v>0.76874999999999993</v>
      </c>
      <c r="T176" s="619"/>
      <c r="U176" s="168">
        <v>0.76874999999999993</v>
      </c>
      <c r="V176" s="176" t="s">
        <v>2894</v>
      </c>
      <c r="W176" s="168">
        <v>0.84166666666666667</v>
      </c>
      <c r="X176" s="610"/>
      <c r="Y176" s="166" t="s">
        <v>3000</v>
      </c>
      <c r="AA176" s="168">
        <v>5.4166666666666669E-2</v>
      </c>
      <c r="AB176" s="168">
        <v>0.3125</v>
      </c>
      <c r="AC176" s="168">
        <v>0.5708333333333333</v>
      </c>
      <c r="AD176" s="168">
        <v>0.82916666666666661</v>
      </c>
      <c r="AE176" s="611"/>
      <c r="AF176" s="215" t="s">
        <v>3004</v>
      </c>
      <c r="AG176" s="179" t="s">
        <v>2896</v>
      </c>
    </row>
    <row r="177" spans="1:33">
      <c r="A177" s="178">
        <v>19</v>
      </c>
      <c r="B177" s="172"/>
      <c r="C177" s="174" t="s">
        <v>2899</v>
      </c>
      <c r="D177" s="625"/>
      <c r="E177" s="168">
        <v>0.3347222222222222</v>
      </c>
      <c r="F177" s="176" t="s">
        <v>2894</v>
      </c>
      <c r="G177" s="168">
        <v>0.87569444444444444</v>
      </c>
      <c r="H177" s="621"/>
      <c r="I177" s="169"/>
      <c r="J177" s="176"/>
      <c r="K177" s="169"/>
      <c r="L177" s="610"/>
      <c r="M177" s="182"/>
      <c r="N177" s="183"/>
      <c r="O177" s="182"/>
      <c r="P177" s="619"/>
      <c r="Q177" s="168">
        <v>0.23055555555555554</v>
      </c>
      <c r="R177" s="169" t="s">
        <v>2894</v>
      </c>
      <c r="S177" s="168">
        <v>0.76944444444444438</v>
      </c>
      <c r="T177" s="619"/>
      <c r="U177" s="168">
        <v>0.76944444444444438</v>
      </c>
      <c r="V177" s="176" t="s">
        <v>2894</v>
      </c>
      <c r="W177" s="168">
        <v>0.87569444444444444</v>
      </c>
      <c r="X177" s="610"/>
      <c r="Y177" s="166" t="s">
        <v>3007</v>
      </c>
      <c r="AA177" s="168">
        <v>8.819444444444445E-2</v>
      </c>
      <c r="AB177" s="168">
        <v>0.34652777777777777</v>
      </c>
      <c r="AC177" s="168">
        <v>0.60486111111111118</v>
      </c>
      <c r="AD177" s="168">
        <v>0.86319444444444438</v>
      </c>
      <c r="AE177" s="611"/>
      <c r="AF177" s="177" t="s">
        <v>3006</v>
      </c>
      <c r="AG177" s="179" t="s">
        <v>3005</v>
      </c>
    </row>
    <row r="178" spans="1:33">
      <c r="A178" s="178">
        <v>20</v>
      </c>
      <c r="B178" s="172"/>
      <c r="C178" s="174" t="s">
        <v>2899</v>
      </c>
      <c r="D178" s="625"/>
      <c r="E178" s="168">
        <v>0.36874999999999997</v>
      </c>
      <c r="F178" s="176" t="s">
        <v>2894</v>
      </c>
      <c r="G178" s="168">
        <v>0.90972222222222221</v>
      </c>
      <c r="H178" s="621"/>
      <c r="I178" s="169"/>
      <c r="J178" s="176"/>
      <c r="K178" s="169"/>
      <c r="L178" s="610"/>
      <c r="M178" s="182"/>
      <c r="N178" s="183"/>
      <c r="O178" s="182"/>
      <c r="P178" s="619"/>
      <c r="Q178" s="168">
        <v>0.2298611111111111</v>
      </c>
      <c r="R178" s="169" t="s">
        <v>2894</v>
      </c>
      <c r="S178" s="168">
        <v>0.77013888888888893</v>
      </c>
      <c r="T178" s="619"/>
      <c r="U178" s="168">
        <v>0.77013888888888893</v>
      </c>
      <c r="V178" s="176" t="s">
        <v>2894</v>
      </c>
      <c r="W178" s="168">
        <v>0.90972222222222221</v>
      </c>
      <c r="X178" s="610"/>
      <c r="Y178" s="166" t="s">
        <v>3000</v>
      </c>
      <c r="AA178" s="168">
        <v>0.12222222222222223</v>
      </c>
      <c r="AB178" s="168">
        <v>0.38055555555555554</v>
      </c>
      <c r="AC178" s="168">
        <v>0.63888888888888895</v>
      </c>
      <c r="AD178" s="168">
        <v>0.89722222222222225</v>
      </c>
      <c r="AE178" s="611"/>
      <c r="AF178" s="215" t="s">
        <v>3004</v>
      </c>
      <c r="AG178" s="179" t="s">
        <v>2896</v>
      </c>
    </row>
    <row r="179" spans="1:33" ht="3.75" customHeight="1">
      <c r="A179" s="192"/>
      <c r="B179" s="172"/>
      <c r="C179" s="192"/>
      <c r="D179" s="625"/>
      <c r="E179" s="192"/>
      <c r="F179" s="192"/>
      <c r="G179" s="192"/>
      <c r="H179" s="621"/>
      <c r="I179" s="192"/>
      <c r="J179" s="192"/>
      <c r="K179" s="192"/>
      <c r="L179" s="610"/>
      <c r="M179" s="192"/>
      <c r="N179" s="192"/>
      <c r="O179" s="192"/>
      <c r="P179" s="619"/>
      <c r="Q179" s="192"/>
      <c r="R179" s="192"/>
      <c r="S179" s="192"/>
      <c r="T179" s="619"/>
      <c r="U179" s="192"/>
      <c r="V179" s="192"/>
      <c r="W179" s="192"/>
      <c r="X179" s="610"/>
      <c r="Y179" s="192"/>
      <c r="Z179" s="192"/>
      <c r="AA179" s="192"/>
      <c r="AB179" s="192"/>
      <c r="AC179" s="192"/>
      <c r="AD179" s="192"/>
      <c r="AE179" s="611"/>
      <c r="AF179" s="192"/>
      <c r="AG179" s="192"/>
    </row>
    <row r="180" spans="1:33">
      <c r="A180" s="250">
        <v>21</v>
      </c>
      <c r="B180" s="172"/>
      <c r="C180" s="176" t="s">
        <v>2895</v>
      </c>
      <c r="D180" s="625"/>
      <c r="E180" s="168">
        <v>0.40277777777777773</v>
      </c>
      <c r="F180" s="176" t="s">
        <v>2894</v>
      </c>
      <c r="G180" s="168">
        <v>0.94374999999999998</v>
      </c>
      <c r="H180" s="621"/>
      <c r="I180" s="169"/>
      <c r="J180" s="176"/>
      <c r="K180" s="169"/>
      <c r="L180" s="610"/>
      <c r="M180" s="182"/>
      <c r="N180" s="183"/>
      <c r="O180" s="182"/>
      <c r="P180" s="619"/>
      <c r="Q180" s="168">
        <v>0.22916666666666666</v>
      </c>
      <c r="R180" s="169" t="s">
        <v>2894</v>
      </c>
      <c r="S180" s="168">
        <v>0.77083333333333337</v>
      </c>
      <c r="T180" s="619"/>
      <c r="U180" s="168">
        <v>0.77083333333333337</v>
      </c>
      <c r="V180" s="176" t="s">
        <v>2894</v>
      </c>
      <c r="W180" s="169">
        <v>0.94374999999999998</v>
      </c>
      <c r="X180" s="610"/>
      <c r="Y180" s="166" t="s">
        <v>2901</v>
      </c>
      <c r="AA180" s="168">
        <v>0.15625</v>
      </c>
      <c r="AB180" s="168">
        <v>0.4145833333333333</v>
      </c>
      <c r="AC180" s="168">
        <v>0.67291666666666661</v>
      </c>
      <c r="AD180" s="168">
        <v>0.93125000000000002</v>
      </c>
      <c r="AE180" s="611"/>
      <c r="AF180" s="176"/>
      <c r="AG180" s="180"/>
    </row>
    <row r="181" spans="1:33">
      <c r="A181" s="250">
        <v>22</v>
      </c>
      <c r="B181" s="172"/>
      <c r="C181" s="176" t="s">
        <v>2895</v>
      </c>
      <c r="D181" s="625"/>
      <c r="E181" s="168">
        <v>0.4375</v>
      </c>
      <c r="F181" s="176" t="s">
        <v>2894</v>
      </c>
      <c r="G181" s="168">
        <v>0.97777777777777775</v>
      </c>
      <c r="H181" s="621"/>
      <c r="I181" s="169"/>
      <c r="J181" s="176"/>
      <c r="K181" s="169"/>
      <c r="L181" s="610"/>
      <c r="M181" s="182"/>
      <c r="N181" s="183"/>
      <c r="O181" s="182"/>
      <c r="P181" s="619"/>
      <c r="Q181" s="168">
        <v>0.22847222222222222</v>
      </c>
      <c r="R181" s="169" t="s">
        <v>2894</v>
      </c>
      <c r="S181" s="168">
        <v>0.7715277777777777</v>
      </c>
      <c r="T181" s="619"/>
      <c r="U181" s="168">
        <v>0.7715277777777777</v>
      </c>
      <c r="V181" s="176" t="s">
        <v>2894</v>
      </c>
      <c r="W181" s="169">
        <v>0.97777777777777775</v>
      </c>
      <c r="X181" s="610"/>
      <c r="Y181" s="166" t="s">
        <v>2898</v>
      </c>
      <c r="AA181" s="168">
        <v>0.19027777777777777</v>
      </c>
      <c r="AB181" s="168">
        <v>0.44861111111111113</v>
      </c>
      <c r="AC181" s="168">
        <v>0.70763888888888893</v>
      </c>
      <c r="AD181" s="168">
        <v>0.96597222222222223</v>
      </c>
      <c r="AE181" s="611"/>
      <c r="AF181" s="176"/>
      <c r="AG181" s="180"/>
    </row>
    <row r="182" spans="1:33">
      <c r="A182" s="250">
        <v>23</v>
      </c>
      <c r="B182" s="172"/>
      <c r="C182" s="176" t="s">
        <v>2895</v>
      </c>
      <c r="D182" s="625"/>
      <c r="E182" s="168">
        <v>0.47152777777777777</v>
      </c>
      <c r="F182" s="176" t="s">
        <v>2894</v>
      </c>
      <c r="G182" s="175" t="s">
        <v>2893</v>
      </c>
      <c r="H182" s="621"/>
      <c r="I182" s="169"/>
      <c r="J182" s="176"/>
      <c r="K182" s="169"/>
      <c r="L182" s="610"/>
      <c r="M182" s="182"/>
      <c r="N182" s="183"/>
      <c r="O182" s="182"/>
      <c r="P182" s="619"/>
      <c r="Q182" s="168">
        <v>0.22777777777777777</v>
      </c>
      <c r="R182" s="169" t="s">
        <v>2894</v>
      </c>
      <c r="S182" s="168">
        <v>0.77222222222222225</v>
      </c>
      <c r="T182" s="619"/>
      <c r="U182" s="168">
        <v>0.77222222222222225</v>
      </c>
      <c r="V182" s="176" t="s">
        <v>2894</v>
      </c>
      <c r="W182" s="175" t="s">
        <v>2893</v>
      </c>
      <c r="X182" s="610"/>
      <c r="Y182" s="166" t="s">
        <v>2898</v>
      </c>
      <c r="AA182" s="168">
        <v>0.22430555555555556</v>
      </c>
      <c r="AB182" s="168">
        <v>0.4826388888888889</v>
      </c>
      <c r="AC182" s="168">
        <v>0.7416666666666667</v>
      </c>
      <c r="AE182" s="611"/>
      <c r="AF182" s="176"/>
      <c r="AG182" s="180"/>
    </row>
    <row r="183" spans="1:33">
      <c r="A183" s="250">
        <v>24</v>
      </c>
      <c r="B183" s="172"/>
      <c r="C183" s="176" t="s">
        <v>2895</v>
      </c>
      <c r="D183" s="625"/>
      <c r="E183" s="175" t="s">
        <v>2893</v>
      </c>
      <c r="F183" s="176" t="s">
        <v>2894</v>
      </c>
      <c r="G183" s="168">
        <v>1.1805555555555555E-2</v>
      </c>
      <c r="H183" s="621"/>
      <c r="I183" s="168">
        <v>0.50555555555555554</v>
      </c>
      <c r="J183" s="176" t="s">
        <v>2894</v>
      </c>
      <c r="K183" s="175" t="s">
        <v>2893</v>
      </c>
      <c r="L183" s="610"/>
      <c r="M183" s="175" t="s">
        <v>2893</v>
      </c>
      <c r="N183" s="176" t="s">
        <v>2894</v>
      </c>
      <c r="O183" s="168">
        <v>1.1805555555555555E-2</v>
      </c>
      <c r="P183" s="619"/>
      <c r="Q183" s="168">
        <v>0.22708333333333333</v>
      </c>
      <c r="R183" s="169" t="s">
        <v>2894</v>
      </c>
      <c r="S183" s="168">
        <v>0.7729166666666667</v>
      </c>
      <c r="T183" s="619"/>
      <c r="U183" s="168">
        <v>0.7729166666666667</v>
      </c>
      <c r="V183" s="176" t="s">
        <v>2894</v>
      </c>
      <c r="W183" s="175" t="s">
        <v>2893</v>
      </c>
      <c r="X183" s="610"/>
      <c r="Y183" s="166" t="s">
        <v>2892</v>
      </c>
      <c r="Z183" s="168">
        <v>0</v>
      </c>
      <c r="AA183" s="168">
        <v>0.25833333333333336</v>
      </c>
      <c r="AB183" s="168">
        <v>0.51666666666666672</v>
      </c>
      <c r="AC183" s="168">
        <v>0.77569444444444446</v>
      </c>
      <c r="AE183" s="611"/>
      <c r="AF183" s="176"/>
      <c r="AG183" s="180"/>
    </row>
    <row r="184" spans="1:33">
      <c r="A184" s="250">
        <v>25</v>
      </c>
      <c r="B184" s="172"/>
      <c r="C184" s="166" t="s">
        <v>2918</v>
      </c>
      <c r="D184" s="625"/>
      <c r="E184" s="175" t="s">
        <v>2893</v>
      </c>
      <c r="F184" s="176" t="s">
        <v>2894</v>
      </c>
      <c r="G184" s="168">
        <v>4.6527777777777779E-2</v>
      </c>
      <c r="H184" s="621"/>
      <c r="I184" s="168">
        <v>0.5395833333333333</v>
      </c>
      <c r="J184" s="176" t="s">
        <v>2894</v>
      </c>
      <c r="K184" s="175" t="s">
        <v>2893</v>
      </c>
      <c r="L184" s="610"/>
      <c r="M184" s="175" t="s">
        <v>2893</v>
      </c>
      <c r="N184" s="185" t="s">
        <v>2894</v>
      </c>
      <c r="O184" s="184">
        <v>4.6527777777777779E-2</v>
      </c>
      <c r="P184" s="619"/>
      <c r="Q184" s="168">
        <v>0.22638888888888889</v>
      </c>
      <c r="R184" s="169" t="s">
        <v>2894</v>
      </c>
      <c r="S184" s="168">
        <v>0.77361111111111114</v>
      </c>
      <c r="T184" s="619"/>
      <c r="U184" s="184">
        <v>0.77361111111111114</v>
      </c>
      <c r="V184" s="185" t="s">
        <v>2894</v>
      </c>
      <c r="W184" s="175" t="s">
        <v>2893</v>
      </c>
      <c r="X184" s="610"/>
      <c r="Y184" s="166" t="s">
        <v>2902</v>
      </c>
      <c r="Z184" s="168">
        <v>3.4027777777777775E-2</v>
      </c>
      <c r="AA184" s="168">
        <v>0.29305555555555557</v>
      </c>
      <c r="AB184" s="168">
        <v>0.55138888888888882</v>
      </c>
      <c r="AC184" s="168">
        <v>0.80972222222222223</v>
      </c>
      <c r="AE184" s="611"/>
      <c r="AF184" s="176"/>
      <c r="AG184" s="180"/>
    </row>
    <row r="185" spans="1:33">
      <c r="A185" s="250">
        <v>26</v>
      </c>
      <c r="B185" s="172"/>
      <c r="C185" s="166" t="s">
        <v>2918</v>
      </c>
      <c r="D185" s="625"/>
      <c r="E185" s="175" t="s">
        <v>2893</v>
      </c>
      <c r="F185" s="176" t="s">
        <v>2894</v>
      </c>
      <c r="G185" s="168">
        <v>8.0555555555555561E-2</v>
      </c>
      <c r="H185" s="621"/>
      <c r="I185" s="168">
        <v>0.57361111111111118</v>
      </c>
      <c r="J185" s="176" t="s">
        <v>2894</v>
      </c>
      <c r="K185" s="175" t="s">
        <v>2893</v>
      </c>
      <c r="L185" s="610"/>
      <c r="M185" s="175" t="s">
        <v>2893</v>
      </c>
      <c r="N185" s="185" t="s">
        <v>2894</v>
      </c>
      <c r="O185" s="184">
        <v>8.0555555555555561E-2</v>
      </c>
      <c r="P185" s="619"/>
      <c r="Q185" s="168">
        <v>0.22569444444444445</v>
      </c>
      <c r="R185" s="169" t="s">
        <v>2894</v>
      </c>
      <c r="S185" s="168">
        <v>0.77430555555555547</v>
      </c>
      <c r="T185" s="619"/>
      <c r="U185" s="184">
        <v>0.77430555555555547</v>
      </c>
      <c r="V185" s="185" t="s">
        <v>2894</v>
      </c>
      <c r="W185" s="175" t="s">
        <v>2893</v>
      </c>
      <c r="X185" s="610"/>
      <c r="Y185" s="166" t="s">
        <v>2905</v>
      </c>
      <c r="Z185" s="168">
        <v>6.805555555555555E-2</v>
      </c>
      <c r="AA185" s="168">
        <v>0.32708333333333334</v>
      </c>
      <c r="AB185" s="168">
        <v>0.5854166666666667</v>
      </c>
      <c r="AC185" s="168">
        <v>0.84375</v>
      </c>
      <c r="AE185" s="611"/>
      <c r="AF185" s="176"/>
      <c r="AG185" s="180"/>
    </row>
    <row r="186" spans="1:33">
      <c r="A186" s="250">
        <v>27</v>
      </c>
      <c r="B186" s="172"/>
      <c r="C186" s="166" t="s">
        <v>2918</v>
      </c>
      <c r="D186" s="625"/>
      <c r="E186" s="175" t="s">
        <v>2893</v>
      </c>
      <c r="F186" s="176" t="s">
        <v>2894</v>
      </c>
      <c r="G186" s="168">
        <v>0.11458333333333333</v>
      </c>
      <c r="H186" s="621"/>
      <c r="I186" s="168">
        <v>0.60763888888888895</v>
      </c>
      <c r="J186" s="176" t="s">
        <v>2894</v>
      </c>
      <c r="K186" s="175" t="s">
        <v>2893</v>
      </c>
      <c r="L186" s="610"/>
      <c r="M186" s="175" t="s">
        <v>2893</v>
      </c>
      <c r="N186" s="185" t="s">
        <v>2894</v>
      </c>
      <c r="O186" s="184">
        <v>0.11458333333333333</v>
      </c>
      <c r="P186" s="619"/>
      <c r="Q186" s="168">
        <v>0.22500000000000001</v>
      </c>
      <c r="R186" s="169" t="s">
        <v>2894</v>
      </c>
      <c r="S186" s="168">
        <v>0.77500000000000002</v>
      </c>
      <c r="T186" s="619"/>
      <c r="U186" s="184">
        <v>0.77500000000000002</v>
      </c>
      <c r="V186" s="185" t="s">
        <v>2894</v>
      </c>
      <c r="W186" s="175" t="s">
        <v>2893</v>
      </c>
      <c r="X186" s="610"/>
      <c r="Y186" s="166" t="s">
        <v>2902</v>
      </c>
      <c r="Z186" s="168">
        <v>0.10208333333333335</v>
      </c>
      <c r="AA186" s="168">
        <v>0.3611111111111111</v>
      </c>
      <c r="AB186" s="168">
        <v>0.61944444444444446</v>
      </c>
      <c r="AC186" s="168">
        <v>0.87777777777777777</v>
      </c>
      <c r="AE186" s="611"/>
      <c r="AF186" s="176"/>
      <c r="AG186" s="180"/>
    </row>
    <row r="187" spans="1:33">
      <c r="A187" s="250">
        <v>28</v>
      </c>
      <c r="B187" s="172"/>
      <c r="C187" s="166" t="s">
        <v>2915</v>
      </c>
      <c r="D187" s="625"/>
      <c r="E187" s="175" t="s">
        <v>2893</v>
      </c>
      <c r="F187" s="176" t="s">
        <v>2894</v>
      </c>
      <c r="G187" s="168">
        <v>0.14861111111111111</v>
      </c>
      <c r="H187" s="621"/>
      <c r="I187" s="168">
        <v>0.64166666666666672</v>
      </c>
      <c r="J187" s="176" t="s">
        <v>2894</v>
      </c>
      <c r="K187" s="175" t="s">
        <v>2893</v>
      </c>
      <c r="L187" s="610"/>
      <c r="M187" s="175" t="s">
        <v>2893</v>
      </c>
      <c r="N187" s="189" t="s">
        <v>2894</v>
      </c>
      <c r="O187" s="188">
        <v>0.14861111111111111</v>
      </c>
      <c r="P187" s="619"/>
      <c r="Q187" s="168">
        <v>0.22430555555555556</v>
      </c>
      <c r="R187" s="169" t="s">
        <v>2894</v>
      </c>
      <c r="S187" s="168">
        <v>0.77569444444444446</v>
      </c>
      <c r="T187" s="619"/>
      <c r="U187" s="188">
        <v>0.77569444444444446</v>
      </c>
      <c r="V187" s="189" t="s">
        <v>2894</v>
      </c>
      <c r="W187" s="175" t="s">
        <v>2893</v>
      </c>
      <c r="X187" s="610"/>
      <c r="Y187" s="166" t="s">
        <v>2892</v>
      </c>
      <c r="Z187" s="168">
        <v>0.1361111111111111</v>
      </c>
      <c r="AA187" s="168">
        <v>0.39513888888888887</v>
      </c>
      <c r="AB187" s="168">
        <v>0.65347222222222223</v>
      </c>
      <c r="AC187" s="168">
        <v>0.91180555555555554</v>
      </c>
      <c r="AE187" s="611"/>
      <c r="AF187" s="176"/>
      <c r="AG187" s="180"/>
    </row>
    <row r="188" spans="1:33">
      <c r="A188" s="250">
        <v>29</v>
      </c>
      <c r="B188" s="172"/>
      <c r="C188" s="166" t="s">
        <v>2915</v>
      </c>
      <c r="D188" s="625"/>
      <c r="E188" s="175" t="s">
        <v>2893</v>
      </c>
      <c r="F188" s="176" t="s">
        <v>2894</v>
      </c>
      <c r="G188" s="168">
        <v>0.18263888888888891</v>
      </c>
      <c r="H188" s="621"/>
      <c r="I188" s="168">
        <v>0.67569444444444438</v>
      </c>
      <c r="J188" s="176" t="s">
        <v>2894</v>
      </c>
      <c r="K188" s="175" t="s">
        <v>2893</v>
      </c>
      <c r="L188" s="610"/>
      <c r="M188" s="175" t="s">
        <v>2893</v>
      </c>
      <c r="N188" s="189" t="s">
        <v>2894</v>
      </c>
      <c r="O188" s="188">
        <v>0.18263888888888891</v>
      </c>
      <c r="P188" s="619"/>
      <c r="Q188" s="168">
        <v>0.22361111111111109</v>
      </c>
      <c r="R188" s="169" t="s">
        <v>2894</v>
      </c>
      <c r="S188" s="168">
        <v>0.77638888888888891</v>
      </c>
      <c r="T188" s="619"/>
      <c r="U188" s="188">
        <v>0.77638888888888891</v>
      </c>
      <c r="V188" s="189" t="s">
        <v>2894</v>
      </c>
      <c r="W188" s="175" t="s">
        <v>2893</v>
      </c>
      <c r="X188" s="610"/>
      <c r="Y188" s="166" t="s">
        <v>2898</v>
      </c>
      <c r="Z188" s="168">
        <v>0.17013888888888887</v>
      </c>
      <c r="AA188" s="168">
        <v>0.4291666666666667</v>
      </c>
      <c r="AB188" s="168">
        <v>0.6875</v>
      </c>
      <c r="AC188" s="168">
        <v>0.9458333333333333</v>
      </c>
      <c r="AE188" s="611"/>
      <c r="AF188" s="176"/>
      <c r="AG188" s="180"/>
    </row>
    <row r="189" spans="1:33">
      <c r="A189" s="250">
        <v>30</v>
      </c>
      <c r="B189" s="172"/>
      <c r="C189" s="166" t="s">
        <v>2915</v>
      </c>
      <c r="D189" s="625"/>
      <c r="E189" s="175" t="s">
        <v>2893</v>
      </c>
      <c r="F189" s="176" t="s">
        <v>2894</v>
      </c>
      <c r="G189" s="168">
        <v>0.21666666666666667</v>
      </c>
      <c r="H189" s="621"/>
      <c r="I189" s="168">
        <v>0.70972222222222225</v>
      </c>
      <c r="J189" s="176" t="s">
        <v>2894</v>
      </c>
      <c r="K189" s="175" t="s">
        <v>2893</v>
      </c>
      <c r="L189" s="610"/>
      <c r="M189" s="175" t="s">
        <v>2893</v>
      </c>
      <c r="N189" s="189" t="s">
        <v>2894</v>
      </c>
      <c r="O189" s="188">
        <v>0.21666666666666667</v>
      </c>
      <c r="P189" s="619"/>
      <c r="Q189" s="168">
        <v>0.22291666666666665</v>
      </c>
      <c r="R189" s="169" t="s">
        <v>2894</v>
      </c>
      <c r="S189" s="168">
        <v>0.77708333333333324</v>
      </c>
      <c r="T189" s="619"/>
      <c r="U189" s="188">
        <v>0.77708333333333324</v>
      </c>
      <c r="V189" s="189" t="s">
        <v>2894</v>
      </c>
      <c r="W189" s="175" t="s">
        <v>2893</v>
      </c>
      <c r="X189" s="610"/>
      <c r="Y189" s="166" t="s">
        <v>2898</v>
      </c>
      <c r="Z189" s="168">
        <v>0.20416666666666669</v>
      </c>
      <c r="AA189" s="168">
        <v>0.46319444444444446</v>
      </c>
      <c r="AB189" s="168">
        <v>0.72152777777777777</v>
      </c>
      <c r="AC189" s="168">
        <v>0.97986111111111107</v>
      </c>
      <c r="AE189" s="611"/>
      <c r="AF189" s="177" t="s">
        <v>2917</v>
      </c>
      <c r="AG189" s="179" t="s">
        <v>2916</v>
      </c>
    </row>
    <row r="190" spans="1:33" ht="3.75" customHeight="1">
      <c r="A190" s="214"/>
      <c r="B190" s="172"/>
      <c r="C190" s="214"/>
      <c r="D190" s="625"/>
      <c r="E190" s="214"/>
      <c r="F190" s="214"/>
      <c r="G190" s="214"/>
      <c r="H190" s="621"/>
      <c r="I190" s="214"/>
      <c r="J190" s="214"/>
      <c r="K190" s="214"/>
      <c r="L190" s="610"/>
      <c r="M190" s="214"/>
      <c r="N190" s="214"/>
      <c r="O190" s="214"/>
      <c r="P190" s="619"/>
      <c r="Q190" s="214"/>
      <c r="R190" s="214"/>
      <c r="S190" s="214"/>
      <c r="T190" s="619"/>
      <c r="U190" s="214"/>
      <c r="V190" s="214"/>
      <c r="W190" s="214"/>
      <c r="X190" s="610"/>
      <c r="Y190" s="214"/>
      <c r="Z190" s="214"/>
      <c r="AA190" s="214"/>
      <c r="AB190" s="214"/>
      <c r="AC190" s="214"/>
      <c r="AD190" s="214"/>
      <c r="AE190" s="611"/>
      <c r="AF190" s="214"/>
      <c r="AG190" s="214"/>
    </row>
    <row r="191" spans="1:33">
      <c r="A191" s="213"/>
      <c r="B191" s="172"/>
      <c r="C191" s="174" t="s">
        <v>2915</v>
      </c>
      <c r="D191" s="625"/>
      <c r="E191" s="175" t="s">
        <v>2893</v>
      </c>
      <c r="F191" s="176" t="s">
        <v>2894</v>
      </c>
      <c r="G191" s="168">
        <v>0.25069444444444444</v>
      </c>
      <c r="H191" s="621"/>
      <c r="I191" s="168">
        <v>0.74375000000000002</v>
      </c>
      <c r="J191" s="176" t="s">
        <v>2894</v>
      </c>
      <c r="K191" s="175" t="s">
        <v>2893</v>
      </c>
      <c r="L191" s="610"/>
      <c r="M191" s="175" t="s">
        <v>2893</v>
      </c>
      <c r="N191" s="189" t="s">
        <v>2894</v>
      </c>
      <c r="O191" s="188">
        <v>0.22222222222222221</v>
      </c>
      <c r="P191" s="619"/>
      <c r="Q191" s="168">
        <v>0.22222222222222221</v>
      </c>
      <c r="R191" s="169" t="s">
        <v>2894</v>
      </c>
      <c r="S191" s="168">
        <v>0.77777777777777779</v>
      </c>
      <c r="T191" s="619"/>
      <c r="U191" s="188">
        <v>0.77777777777777779</v>
      </c>
      <c r="V191" s="189" t="s">
        <v>2894</v>
      </c>
      <c r="W191" s="175" t="s">
        <v>2893</v>
      </c>
      <c r="X191" s="610"/>
      <c r="Y191" s="166" t="s">
        <v>2914</v>
      </c>
      <c r="Z191" s="168">
        <v>0.23819444444444446</v>
      </c>
      <c r="AA191" s="168">
        <v>0.49722222222222223</v>
      </c>
      <c r="AB191" s="168">
        <v>0.75555555555555554</v>
      </c>
      <c r="AE191" s="611"/>
      <c r="AF191" s="177" t="s">
        <v>3003</v>
      </c>
      <c r="AG191" s="254" t="s">
        <v>3002</v>
      </c>
    </row>
    <row r="192" spans="1:33" ht="3.75" customHeight="1">
      <c r="A192" s="171"/>
      <c r="B192" s="172"/>
      <c r="C192" s="171"/>
      <c r="D192" s="625"/>
      <c r="E192" s="171"/>
      <c r="F192" s="171"/>
      <c r="G192" s="171"/>
      <c r="H192" s="621"/>
      <c r="I192" s="171"/>
      <c r="J192" s="171"/>
      <c r="K192" s="171"/>
      <c r="L192" s="610"/>
      <c r="M192" s="171"/>
      <c r="N192" s="171"/>
      <c r="O192" s="171"/>
      <c r="P192" s="619"/>
      <c r="Q192" s="171"/>
      <c r="R192" s="171"/>
      <c r="S192" s="171"/>
      <c r="T192" s="619"/>
      <c r="U192" s="171"/>
      <c r="V192" s="171"/>
      <c r="W192" s="171"/>
      <c r="X192" s="610"/>
      <c r="Y192" s="171"/>
      <c r="Z192" s="171"/>
      <c r="AA192" s="171"/>
      <c r="AB192" s="171"/>
      <c r="AC192" s="171"/>
      <c r="AD192" s="171"/>
      <c r="AE192" s="611"/>
      <c r="AF192" s="171"/>
      <c r="AG192" s="171"/>
    </row>
    <row r="193" spans="1:33">
      <c r="A193" s="166"/>
      <c r="B193" s="166"/>
    </row>
    <row r="194" spans="1:33">
      <c r="A194" s="166"/>
      <c r="B194" s="166"/>
    </row>
    <row r="195" spans="1:33">
      <c r="A195" s="166"/>
      <c r="B195" s="166"/>
    </row>
    <row r="196" spans="1:33">
      <c r="A196" s="166"/>
      <c r="B196" s="166"/>
    </row>
    <row r="197" spans="1:33">
      <c r="A197" s="166"/>
      <c r="B197" s="166"/>
    </row>
    <row r="198" spans="1:33">
      <c r="A198" s="166"/>
      <c r="B198" s="166"/>
    </row>
    <row r="199" spans="1:33">
      <c r="A199" s="166"/>
      <c r="B199" s="166"/>
    </row>
    <row r="200" spans="1:33">
      <c r="A200" s="166"/>
      <c r="B200" s="166"/>
    </row>
    <row r="201" spans="1:33">
      <c r="A201" s="166"/>
      <c r="B201" s="166"/>
    </row>
    <row r="202" spans="1:33">
      <c r="A202" s="166"/>
      <c r="B202" s="166"/>
    </row>
    <row r="203" spans="1:33">
      <c r="A203" s="166"/>
      <c r="B203" s="166"/>
    </row>
    <row r="204" spans="1:33">
      <c r="A204" s="166"/>
      <c r="B204" s="166"/>
    </row>
    <row r="205" spans="1:33" s="209" customFormat="1" ht="23.25">
      <c r="A205" s="607" t="s">
        <v>3001</v>
      </c>
      <c r="B205" s="607"/>
      <c r="C205" s="607"/>
      <c r="D205" s="607"/>
      <c r="E205" s="607"/>
      <c r="F205" s="607"/>
      <c r="G205" s="607"/>
      <c r="H205" s="607"/>
      <c r="I205" s="607"/>
      <c r="J205" s="607"/>
      <c r="K205" s="607"/>
      <c r="L205" s="607"/>
      <c r="M205" s="607"/>
      <c r="N205" s="607"/>
      <c r="O205" s="607"/>
      <c r="P205" s="607"/>
      <c r="Q205" s="607"/>
      <c r="R205" s="607"/>
      <c r="S205" s="607"/>
      <c r="T205" s="607"/>
      <c r="U205" s="607"/>
      <c r="V205" s="607"/>
      <c r="W205" s="607"/>
      <c r="X205" s="607"/>
      <c r="Y205" s="607"/>
      <c r="Z205" s="607"/>
      <c r="AA205" s="607"/>
      <c r="AB205" s="607"/>
      <c r="AC205" s="607"/>
      <c r="AD205" s="607"/>
      <c r="AE205" s="607"/>
      <c r="AF205" s="607"/>
      <c r="AG205" s="607"/>
    </row>
    <row r="206" spans="1:33" s="204" customFormat="1" ht="12.75">
      <c r="A206" s="608" t="s">
        <v>2935</v>
      </c>
      <c r="B206" s="609" t="s">
        <v>2934</v>
      </c>
      <c r="C206" s="609"/>
      <c r="D206" s="609"/>
      <c r="E206" s="609"/>
      <c r="F206" s="609"/>
      <c r="G206" s="609"/>
      <c r="H206" s="609"/>
      <c r="I206" s="609"/>
      <c r="J206" s="609"/>
      <c r="K206" s="609"/>
      <c r="L206" s="610"/>
      <c r="M206" s="610" t="s">
        <v>2933</v>
      </c>
      <c r="N206" s="610"/>
      <c r="O206" s="610"/>
      <c r="P206" s="610"/>
      <c r="Q206" s="610"/>
      <c r="R206" s="610"/>
      <c r="S206" s="610"/>
      <c r="T206" s="610"/>
      <c r="U206" s="610"/>
      <c r="V206" s="610"/>
      <c r="W206" s="610"/>
      <c r="X206" s="610"/>
      <c r="Y206" s="611" t="s">
        <v>2932</v>
      </c>
      <c r="Z206" s="611"/>
      <c r="AA206" s="611"/>
      <c r="AB206" s="611"/>
      <c r="AC206" s="611"/>
      <c r="AD206" s="611"/>
      <c r="AE206" s="611"/>
      <c r="AF206" s="612" t="s">
        <v>2931</v>
      </c>
      <c r="AG206" s="612"/>
    </row>
    <row r="207" spans="1:33" s="204" customFormat="1" ht="12.75">
      <c r="A207" s="608"/>
      <c r="B207" s="609"/>
      <c r="C207" s="609"/>
      <c r="D207" s="609"/>
      <c r="E207" s="609"/>
      <c r="F207" s="609"/>
      <c r="G207" s="609"/>
      <c r="H207" s="609"/>
      <c r="I207" s="609"/>
      <c r="J207" s="609"/>
      <c r="K207" s="609"/>
      <c r="L207" s="610"/>
      <c r="M207" s="252"/>
      <c r="N207" s="253"/>
      <c r="O207" s="252"/>
      <c r="P207" s="610"/>
      <c r="Q207" s="613" t="s">
        <v>2930</v>
      </c>
      <c r="R207" s="613"/>
      <c r="S207" s="613"/>
      <c r="T207" s="610"/>
      <c r="U207" s="252"/>
      <c r="V207" s="253"/>
      <c r="W207" s="252"/>
      <c r="X207" s="610"/>
      <c r="Y207" s="611"/>
      <c r="Z207" s="611"/>
      <c r="AA207" s="611"/>
      <c r="AB207" s="611"/>
      <c r="AC207" s="611"/>
      <c r="AD207" s="611"/>
      <c r="AE207" s="611"/>
      <c r="AF207" s="612"/>
      <c r="AG207" s="612"/>
    </row>
    <row r="208" spans="1:33" s="194" customFormat="1" ht="11.25" customHeight="1">
      <c r="A208" s="608"/>
      <c r="B208" s="210"/>
      <c r="C208" s="222" t="s">
        <v>2929</v>
      </c>
      <c r="D208" s="626"/>
      <c r="E208" s="221" t="s">
        <v>2928</v>
      </c>
      <c r="F208" s="222"/>
      <c r="G208" s="221" t="s">
        <v>2927</v>
      </c>
      <c r="H208" s="614"/>
      <c r="I208" s="221" t="s">
        <v>2928</v>
      </c>
      <c r="J208" s="222"/>
      <c r="K208" s="221" t="s">
        <v>2927</v>
      </c>
      <c r="L208" s="610"/>
      <c r="M208" s="616" t="s">
        <v>2926</v>
      </c>
      <c r="N208" s="616"/>
      <c r="O208" s="616"/>
      <c r="P208" s="610"/>
      <c r="Q208" s="219" t="s">
        <v>2928</v>
      </c>
      <c r="R208" s="220"/>
      <c r="S208" s="219" t="s">
        <v>2927</v>
      </c>
      <c r="T208" s="610"/>
      <c r="U208" s="616" t="s">
        <v>2926</v>
      </c>
      <c r="V208" s="616"/>
      <c r="W208" s="616"/>
      <c r="X208" s="610"/>
      <c r="Y208" s="218" t="s">
        <v>2925</v>
      </c>
      <c r="Z208" s="197" t="s">
        <v>2923</v>
      </c>
      <c r="AA208" s="197" t="s">
        <v>2924</v>
      </c>
      <c r="AB208" s="197" t="s">
        <v>2923</v>
      </c>
      <c r="AC208" s="197" t="s">
        <v>2924</v>
      </c>
      <c r="AD208" s="197" t="s">
        <v>2923</v>
      </c>
      <c r="AE208" s="611"/>
      <c r="AF208" s="217" t="s">
        <v>2922</v>
      </c>
      <c r="AG208" s="251" t="s">
        <v>2921</v>
      </c>
    </row>
    <row r="209" spans="1:33" ht="11.25" customHeight="1">
      <c r="A209" s="178">
        <v>1</v>
      </c>
      <c r="B209" s="210"/>
      <c r="C209" s="174" t="s">
        <v>2203</v>
      </c>
      <c r="D209" s="626"/>
      <c r="E209" s="175" t="s">
        <v>2893</v>
      </c>
      <c r="F209" s="176" t="s">
        <v>2894</v>
      </c>
      <c r="G209" s="168">
        <v>0.28472222222222221</v>
      </c>
      <c r="H209" s="614"/>
      <c r="I209" s="168">
        <v>0.77777777777777779</v>
      </c>
      <c r="J209" s="176" t="s">
        <v>2894</v>
      </c>
      <c r="K209" s="175" t="s">
        <v>2893</v>
      </c>
      <c r="L209" s="610"/>
      <c r="M209" s="235"/>
      <c r="N209" s="236"/>
      <c r="O209" s="237"/>
      <c r="P209" s="610"/>
      <c r="Q209" s="168">
        <v>0.22152777777777777</v>
      </c>
      <c r="R209" s="169" t="s">
        <v>2894</v>
      </c>
      <c r="S209" s="168">
        <v>0.77847222222222223</v>
      </c>
      <c r="T209" s="610"/>
      <c r="U209" s="237"/>
      <c r="V209" s="236"/>
      <c r="W209" s="235"/>
      <c r="X209" s="610"/>
      <c r="Y209" s="166" t="s">
        <v>2994</v>
      </c>
      <c r="AA209" s="168">
        <v>1.3888888888888888E-2</v>
      </c>
      <c r="AB209" s="168">
        <v>0.2722222222222222</v>
      </c>
      <c r="AC209" s="168">
        <v>0.53125</v>
      </c>
      <c r="AD209" s="168">
        <v>0.7895833333333333</v>
      </c>
      <c r="AE209" s="611"/>
      <c r="AF209" s="174" t="s">
        <v>2999</v>
      </c>
      <c r="AG209" s="173" t="s">
        <v>2998</v>
      </c>
    </row>
    <row r="210" spans="1:33">
      <c r="A210" s="178">
        <v>2</v>
      </c>
      <c r="B210" s="210"/>
      <c r="C210" s="174" t="s">
        <v>2203</v>
      </c>
      <c r="D210" s="626"/>
      <c r="E210" s="175" t="s">
        <v>2893</v>
      </c>
      <c r="F210" s="176" t="s">
        <v>2894</v>
      </c>
      <c r="G210" s="168">
        <v>0.31875000000000003</v>
      </c>
      <c r="H210" s="614"/>
      <c r="I210" s="168">
        <v>0.8125</v>
      </c>
      <c r="J210" s="176" t="s">
        <v>2894</v>
      </c>
      <c r="K210" s="175" t="s">
        <v>2893</v>
      </c>
      <c r="L210" s="610"/>
      <c r="M210" s="235"/>
      <c r="N210" s="236"/>
      <c r="O210" s="237"/>
      <c r="P210" s="610"/>
      <c r="Q210" s="168">
        <v>0.22083333333333333</v>
      </c>
      <c r="R210" s="169" t="s">
        <v>2894</v>
      </c>
      <c r="S210" s="168">
        <v>0.77916666666666667</v>
      </c>
      <c r="T210" s="610"/>
      <c r="U210" s="237"/>
      <c r="V210" s="236"/>
      <c r="W210" s="235"/>
      <c r="X210" s="610"/>
      <c r="Y210" s="166" t="s">
        <v>3000</v>
      </c>
      <c r="AA210" s="168">
        <v>4.7916666666666663E-2</v>
      </c>
      <c r="AB210" s="168">
        <v>0.30624999999999997</v>
      </c>
      <c r="AC210" s="168">
        <v>0.56527777777777777</v>
      </c>
      <c r="AD210" s="168">
        <v>0.82361111111111107</v>
      </c>
      <c r="AE210" s="611"/>
      <c r="AF210" s="174" t="s">
        <v>2999</v>
      </c>
      <c r="AG210" s="173" t="s">
        <v>2998</v>
      </c>
    </row>
    <row r="211" spans="1:33">
      <c r="A211" s="178">
        <v>3</v>
      </c>
      <c r="B211" s="210"/>
      <c r="C211" s="174" t="s">
        <v>2203</v>
      </c>
      <c r="D211" s="626"/>
      <c r="E211" s="175" t="s">
        <v>2893</v>
      </c>
      <c r="F211" s="176" t="s">
        <v>2894</v>
      </c>
      <c r="G211" s="168">
        <v>0.3527777777777778</v>
      </c>
      <c r="H211" s="614"/>
      <c r="I211" s="168">
        <v>0.84652777777777777</v>
      </c>
      <c r="J211" s="176" t="s">
        <v>2894</v>
      </c>
      <c r="K211" s="175" t="s">
        <v>2893</v>
      </c>
      <c r="L211" s="610"/>
      <c r="M211" s="235"/>
      <c r="N211" s="236"/>
      <c r="O211" s="237"/>
      <c r="P211" s="610"/>
      <c r="Q211" s="168">
        <v>0.22013888888888888</v>
      </c>
      <c r="R211" s="169" t="s">
        <v>2894</v>
      </c>
      <c r="S211" s="168">
        <v>0.77986111111111101</v>
      </c>
      <c r="T211" s="610"/>
      <c r="U211" s="237"/>
      <c r="V211" s="236"/>
      <c r="W211" s="235"/>
      <c r="X211" s="610"/>
      <c r="Y211" s="166" t="s">
        <v>2994</v>
      </c>
      <c r="AA211" s="168">
        <v>8.2638888888888887E-2</v>
      </c>
      <c r="AB211" s="168">
        <v>0.34097222222222223</v>
      </c>
      <c r="AC211" s="168">
        <v>0.59930555555555554</v>
      </c>
      <c r="AD211" s="168">
        <v>0.85763888888888884</v>
      </c>
      <c r="AE211" s="611"/>
      <c r="AF211" s="174" t="s">
        <v>2999</v>
      </c>
      <c r="AG211" s="173" t="s">
        <v>2998</v>
      </c>
    </row>
    <row r="212" spans="1:33">
      <c r="A212" s="250">
        <v>4</v>
      </c>
      <c r="B212" s="210"/>
      <c r="C212" s="166" t="s">
        <v>2911</v>
      </c>
      <c r="D212" s="626"/>
      <c r="E212" s="175" t="s">
        <v>2893</v>
      </c>
      <c r="F212" s="176" t="s">
        <v>2894</v>
      </c>
      <c r="G212" s="168">
        <v>0.38680555555555557</v>
      </c>
      <c r="H212" s="614"/>
      <c r="I212" s="168">
        <v>0.88055555555555554</v>
      </c>
      <c r="J212" s="176" t="s">
        <v>2894</v>
      </c>
      <c r="K212" s="175" t="s">
        <v>2893</v>
      </c>
      <c r="L212" s="610"/>
      <c r="M212" s="175" t="s">
        <v>2893</v>
      </c>
      <c r="N212" s="189" t="s">
        <v>2894</v>
      </c>
      <c r="O212" s="188">
        <v>0.21944444444444444</v>
      </c>
      <c r="P212" s="610"/>
      <c r="Q212" s="168">
        <v>0.21944444444444444</v>
      </c>
      <c r="R212" s="169" t="s">
        <v>2894</v>
      </c>
      <c r="S212" s="168">
        <v>0.78055555555555556</v>
      </c>
      <c r="T212" s="610"/>
      <c r="U212" s="188">
        <v>0.88055555555555554</v>
      </c>
      <c r="V212" s="189" t="s">
        <v>2894</v>
      </c>
      <c r="W212" s="175" t="s">
        <v>2893</v>
      </c>
      <c r="X212" s="610"/>
      <c r="Y212" s="166" t="s">
        <v>2914</v>
      </c>
      <c r="AA212" s="168">
        <v>0.11666666666666665</v>
      </c>
      <c r="AB212" s="168">
        <v>0.375</v>
      </c>
      <c r="AC212" s="168">
        <v>0.6333333333333333</v>
      </c>
      <c r="AD212" s="168">
        <v>0.89166666666666661</v>
      </c>
      <c r="AE212" s="611"/>
      <c r="AF212" s="174" t="s">
        <v>2997</v>
      </c>
      <c r="AG212" s="173" t="s">
        <v>2996</v>
      </c>
    </row>
    <row r="213" spans="1:33">
      <c r="A213" s="250">
        <v>5</v>
      </c>
      <c r="B213" s="210"/>
      <c r="C213" s="166" t="s">
        <v>2911</v>
      </c>
      <c r="D213" s="626"/>
      <c r="E213" s="175" t="s">
        <v>2893</v>
      </c>
      <c r="F213" s="176" t="s">
        <v>2894</v>
      </c>
      <c r="G213" s="168">
        <v>0.42152777777777778</v>
      </c>
      <c r="H213" s="614"/>
      <c r="I213" s="168">
        <v>0.9145833333333333</v>
      </c>
      <c r="J213" s="176" t="s">
        <v>2894</v>
      </c>
      <c r="K213" s="175" t="s">
        <v>2893</v>
      </c>
      <c r="L213" s="610"/>
      <c r="M213" s="175" t="s">
        <v>2893</v>
      </c>
      <c r="N213" s="189" t="s">
        <v>2894</v>
      </c>
      <c r="O213" s="188">
        <v>0.21875</v>
      </c>
      <c r="P213" s="610"/>
      <c r="Q213" s="168">
        <v>0.21875</v>
      </c>
      <c r="R213" s="169" t="s">
        <v>2894</v>
      </c>
      <c r="S213" s="168">
        <v>0.78125</v>
      </c>
      <c r="T213" s="610"/>
      <c r="U213" s="188">
        <v>0.9145833333333333</v>
      </c>
      <c r="V213" s="189" t="s">
        <v>2894</v>
      </c>
      <c r="W213" s="175" t="s">
        <v>2893</v>
      </c>
      <c r="X213" s="610"/>
      <c r="Y213" s="166" t="s">
        <v>2898</v>
      </c>
      <c r="AA213" s="168">
        <v>0.15069444444444444</v>
      </c>
      <c r="AB213" s="168">
        <v>0.40902777777777777</v>
      </c>
      <c r="AC213" s="168">
        <v>0.66805555555555562</v>
      </c>
      <c r="AD213" s="168">
        <v>0.92638888888888893</v>
      </c>
      <c r="AE213" s="611"/>
      <c r="AF213" s="174" t="s">
        <v>2997</v>
      </c>
      <c r="AG213" s="173" t="s">
        <v>2996</v>
      </c>
    </row>
    <row r="214" spans="1:33">
      <c r="A214" s="250">
        <v>6</v>
      </c>
      <c r="B214" s="210"/>
      <c r="C214" s="166" t="s">
        <v>2911</v>
      </c>
      <c r="D214" s="626"/>
      <c r="E214" s="175" t="s">
        <v>2893</v>
      </c>
      <c r="F214" s="176" t="s">
        <v>2894</v>
      </c>
      <c r="G214" s="168">
        <v>0.45555555555555555</v>
      </c>
      <c r="H214" s="614"/>
      <c r="I214" s="168">
        <v>0.94861111111111107</v>
      </c>
      <c r="J214" s="176" t="s">
        <v>2894</v>
      </c>
      <c r="K214" s="175" t="s">
        <v>2893</v>
      </c>
      <c r="L214" s="610"/>
      <c r="M214" s="175" t="s">
        <v>2893</v>
      </c>
      <c r="N214" s="189" t="s">
        <v>2894</v>
      </c>
      <c r="O214" s="188">
        <v>0.21805555555555556</v>
      </c>
      <c r="P214" s="610"/>
      <c r="Q214" s="168">
        <v>0.21805555555555556</v>
      </c>
      <c r="R214" s="169" t="s">
        <v>2894</v>
      </c>
      <c r="S214" s="168">
        <v>0.78194444444444444</v>
      </c>
      <c r="T214" s="610"/>
      <c r="U214" s="188">
        <v>0.94861111111111107</v>
      </c>
      <c r="V214" s="189" t="s">
        <v>2894</v>
      </c>
      <c r="W214" s="175" t="s">
        <v>2893</v>
      </c>
      <c r="X214" s="610"/>
      <c r="Y214" s="166" t="s">
        <v>2898</v>
      </c>
      <c r="AA214" s="168">
        <v>0.18472222222222223</v>
      </c>
      <c r="AB214" s="168">
        <v>0.44305555555555554</v>
      </c>
      <c r="AC214" s="168">
        <v>0.70208333333333339</v>
      </c>
      <c r="AD214" s="168">
        <v>0.9604166666666667</v>
      </c>
      <c r="AE214" s="611"/>
      <c r="AF214" s="174" t="s">
        <v>2997</v>
      </c>
      <c r="AG214" s="173" t="s">
        <v>2996</v>
      </c>
    </row>
    <row r="215" spans="1:33">
      <c r="A215" s="250">
        <v>7</v>
      </c>
      <c r="B215" s="210"/>
      <c r="C215" s="166" t="s">
        <v>2911</v>
      </c>
      <c r="D215" s="626"/>
      <c r="E215" s="175" t="s">
        <v>2893</v>
      </c>
      <c r="F215" s="176" t="s">
        <v>2894</v>
      </c>
      <c r="G215" s="168">
        <v>0.48958333333333331</v>
      </c>
      <c r="H215" s="614"/>
      <c r="I215" s="168">
        <v>0.98263888888888884</v>
      </c>
      <c r="J215" s="176" t="s">
        <v>2894</v>
      </c>
      <c r="K215" s="175" t="s">
        <v>2893</v>
      </c>
      <c r="L215" s="610"/>
      <c r="M215" s="175" t="s">
        <v>2893</v>
      </c>
      <c r="N215" s="189" t="s">
        <v>2894</v>
      </c>
      <c r="O215" s="188">
        <v>0.21736111111111112</v>
      </c>
      <c r="P215" s="610"/>
      <c r="Q215" s="168">
        <v>0.21736111111111112</v>
      </c>
      <c r="R215" s="169" t="s">
        <v>2894</v>
      </c>
      <c r="S215" s="168">
        <v>0.78263888888888899</v>
      </c>
      <c r="T215" s="610"/>
      <c r="U215" s="188">
        <v>0.98263888888888884</v>
      </c>
      <c r="V215" s="189" t="s">
        <v>2894</v>
      </c>
      <c r="W215" s="175" t="s">
        <v>2893</v>
      </c>
      <c r="X215" s="610"/>
      <c r="Y215" s="166" t="s">
        <v>2904</v>
      </c>
      <c r="AA215" s="168">
        <v>0.21875</v>
      </c>
      <c r="AB215" s="168">
        <v>0.4770833333333333</v>
      </c>
      <c r="AC215" s="168">
        <v>0.73611111111111116</v>
      </c>
      <c r="AD215" s="168">
        <v>0.99444444444444446</v>
      </c>
      <c r="AE215" s="611"/>
      <c r="AF215" s="174" t="s">
        <v>2997</v>
      </c>
      <c r="AG215" s="173" t="s">
        <v>2996</v>
      </c>
    </row>
    <row r="216" spans="1:33">
      <c r="A216" s="250">
        <v>8</v>
      </c>
      <c r="B216" s="210"/>
      <c r="C216" s="166" t="s">
        <v>2907</v>
      </c>
      <c r="D216" s="626"/>
      <c r="E216" s="175" t="s">
        <v>2893</v>
      </c>
      <c r="F216" s="176" t="s">
        <v>2894</v>
      </c>
      <c r="G216" s="168">
        <v>0.52361111111111114</v>
      </c>
      <c r="H216" s="614"/>
      <c r="I216" s="169"/>
      <c r="J216" s="176"/>
      <c r="K216" s="169"/>
      <c r="L216" s="610"/>
      <c r="M216" s="175" t="s">
        <v>2893</v>
      </c>
      <c r="N216" s="185" t="s">
        <v>2894</v>
      </c>
      <c r="O216" s="184">
        <v>0.21666666666666667</v>
      </c>
      <c r="P216" s="610"/>
      <c r="Q216" s="168">
        <v>0.21666666666666667</v>
      </c>
      <c r="R216" s="169" t="s">
        <v>2894</v>
      </c>
      <c r="S216" s="168">
        <v>0.78333333333333333</v>
      </c>
      <c r="T216" s="610"/>
      <c r="U216" s="182"/>
      <c r="V216" s="183"/>
      <c r="W216" s="182"/>
      <c r="X216" s="610"/>
      <c r="Y216" s="166" t="s">
        <v>2902</v>
      </c>
      <c r="AA216" s="168">
        <v>0.25277777777777777</v>
      </c>
      <c r="AB216" s="168">
        <v>0.51111111111111118</v>
      </c>
      <c r="AC216" s="168">
        <v>0.77013888888888893</v>
      </c>
      <c r="AE216" s="611"/>
      <c r="AF216" s="174" t="s">
        <v>2997</v>
      </c>
      <c r="AG216" s="173" t="s">
        <v>2996</v>
      </c>
    </row>
    <row r="217" spans="1:33">
      <c r="A217" s="250">
        <v>9</v>
      </c>
      <c r="B217" s="210"/>
      <c r="C217" s="166" t="s">
        <v>2907</v>
      </c>
      <c r="D217" s="626"/>
      <c r="E217" s="168">
        <v>1.6666666666666666E-2</v>
      </c>
      <c r="F217" s="176" t="s">
        <v>2894</v>
      </c>
      <c r="G217" s="168">
        <v>0.55763888888888891</v>
      </c>
      <c r="H217" s="614"/>
      <c r="I217" s="169"/>
      <c r="J217" s="176"/>
      <c r="K217" s="169"/>
      <c r="L217" s="610"/>
      <c r="M217" s="184">
        <v>1.6666666666666666E-2</v>
      </c>
      <c r="N217" s="185" t="s">
        <v>2894</v>
      </c>
      <c r="O217" s="184">
        <v>0.21597222222222223</v>
      </c>
      <c r="P217" s="610"/>
      <c r="Q217" s="168">
        <v>0.21597222222222223</v>
      </c>
      <c r="R217" s="169" t="s">
        <v>2894</v>
      </c>
      <c r="S217" s="168">
        <v>0.78402777777777777</v>
      </c>
      <c r="T217" s="610"/>
      <c r="U217" s="182"/>
      <c r="V217" s="183"/>
      <c r="W217" s="182"/>
      <c r="X217" s="610"/>
      <c r="Y217" s="166" t="s">
        <v>2906</v>
      </c>
      <c r="Z217" s="168">
        <v>2.8472222222222222E-2</v>
      </c>
      <c r="AA217" s="168">
        <v>0.28680555555555554</v>
      </c>
      <c r="AB217" s="168">
        <v>0.53263888888888888</v>
      </c>
      <c r="AC217" s="168">
        <v>0.77847222222222223</v>
      </c>
      <c r="AE217" s="611"/>
      <c r="AF217" s="174" t="s">
        <v>2997</v>
      </c>
      <c r="AG217" s="173" t="s">
        <v>2996</v>
      </c>
    </row>
    <row r="218" spans="1:33">
      <c r="A218" s="250">
        <v>10</v>
      </c>
      <c r="B218" s="210"/>
      <c r="C218" s="166" t="s">
        <v>2907</v>
      </c>
      <c r="D218" s="626"/>
      <c r="E218" s="168">
        <v>5.0694444444444452E-2</v>
      </c>
      <c r="F218" s="176" t="s">
        <v>2894</v>
      </c>
      <c r="G218" s="168">
        <v>0.59166666666666667</v>
      </c>
      <c r="H218" s="614"/>
      <c r="I218" s="169"/>
      <c r="J218" s="176"/>
      <c r="K218" s="169"/>
      <c r="L218" s="610"/>
      <c r="M218" s="184">
        <v>5.0694444444444452E-2</v>
      </c>
      <c r="N218" s="185" t="s">
        <v>2894</v>
      </c>
      <c r="O218" s="184">
        <v>0.21527777777777779</v>
      </c>
      <c r="P218" s="610"/>
      <c r="Q218" s="168">
        <v>0.21527777777777779</v>
      </c>
      <c r="R218" s="169" t="s">
        <v>2894</v>
      </c>
      <c r="S218" s="168">
        <v>0.78472222222222221</v>
      </c>
      <c r="T218" s="610"/>
      <c r="U218" s="182"/>
      <c r="V218" s="183"/>
      <c r="W218" s="182"/>
      <c r="X218" s="610"/>
      <c r="Y218" s="166" t="s">
        <v>2902</v>
      </c>
      <c r="Z218" s="168">
        <v>4.9305555555555554E-2</v>
      </c>
      <c r="AA218" s="168">
        <v>0.32083333333333336</v>
      </c>
      <c r="AB218" s="168">
        <v>0.57916666666666672</v>
      </c>
      <c r="AC218" s="168">
        <v>0.83819444444444446</v>
      </c>
      <c r="AE218" s="611"/>
      <c r="AF218" s="174" t="s">
        <v>2997</v>
      </c>
      <c r="AG218" s="173" t="s">
        <v>2996</v>
      </c>
    </row>
    <row r="219" spans="1:33" ht="3.75" customHeight="1">
      <c r="A219" s="192"/>
      <c r="B219" s="210"/>
      <c r="C219" s="192"/>
      <c r="D219" s="626"/>
      <c r="E219" s="192"/>
      <c r="F219" s="192"/>
      <c r="G219" s="192"/>
      <c r="H219" s="614"/>
      <c r="I219" s="192"/>
      <c r="J219" s="192"/>
      <c r="K219" s="192"/>
      <c r="L219" s="610"/>
      <c r="M219" s="192"/>
      <c r="N219" s="192"/>
      <c r="O219" s="192"/>
      <c r="P219" s="610"/>
      <c r="Q219" s="192"/>
      <c r="R219" s="192"/>
      <c r="S219" s="192"/>
      <c r="T219" s="610"/>
      <c r="U219" s="192"/>
      <c r="V219" s="192"/>
      <c r="W219" s="192"/>
      <c r="X219" s="610"/>
      <c r="Y219" s="192"/>
      <c r="Z219" s="192"/>
      <c r="AA219" s="192"/>
      <c r="AB219" s="192"/>
      <c r="AC219" s="192"/>
      <c r="AD219" s="192"/>
      <c r="AE219" s="611"/>
      <c r="AF219" s="192"/>
      <c r="AG219" s="192"/>
    </row>
    <row r="220" spans="1:33">
      <c r="A220" s="250">
        <v>11</v>
      </c>
      <c r="B220" s="210"/>
      <c r="C220" s="166" t="s">
        <v>2903</v>
      </c>
      <c r="D220" s="626"/>
      <c r="E220" s="168">
        <v>8.4722222222222213E-2</v>
      </c>
      <c r="F220" s="176" t="s">
        <v>2894</v>
      </c>
      <c r="G220" s="168">
        <v>0.62569444444444444</v>
      </c>
      <c r="H220" s="614"/>
      <c r="I220" s="169"/>
      <c r="J220" s="176"/>
      <c r="K220" s="169"/>
      <c r="L220" s="610"/>
      <c r="M220" s="168">
        <v>8.4722222222222213E-2</v>
      </c>
      <c r="N220" s="176" t="s">
        <v>2894</v>
      </c>
      <c r="O220" s="168">
        <v>0.21458333333333335</v>
      </c>
      <c r="P220" s="610"/>
      <c r="Q220" s="168">
        <v>0.21458333333333335</v>
      </c>
      <c r="R220" s="169" t="s">
        <v>2894</v>
      </c>
      <c r="S220" s="168">
        <v>0.78541666666666676</v>
      </c>
      <c r="T220" s="610"/>
      <c r="U220" s="182"/>
      <c r="V220" s="183"/>
      <c r="W220" s="182"/>
      <c r="X220" s="610"/>
      <c r="Y220" s="166" t="s">
        <v>2904</v>
      </c>
      <c r="Z220" s="168">
        <v>9.6527777777777768E-2</v>
      </c>
      <c r="AA220" s="168">
        <v>0.35486111111111113</v>
      </c>
      <c r="AB220" s="168">
        <v>0.62152777777777779</v>
      </c>
      <c r="AC220" s="168">
        <v>0.88888888888888884</v>
      </c>
      <c r="AE220" s="611"/>
      <c r="AF220" s="215" t="s">
        <v>2997</v>
      </c>
      <c r="AG220" s="179" t="s">
        <v>2996</v>
      </c>
    </row>
    <row r="221" spans="1:33">
      <c r="A221" s="250">
        <v>12</v>
      </c>
      <c r="B221" s="210"/>
      <c r="C221" s="166" t="s">
        <v>2903</v>
      </c>
      <c r="D221" s="626"/>
      <c r="E221" s="168">
        <v>0.11875000000000001</v>
      </c>
      <c r="F221" s="176" t="s">
        <v>2894</v>
      </c>
      <c r="G221" s="168">
        <v>0.65972222222222221</v>
      </c>
      <c r="H221" s="614"/>
      <c r="I221" s="169"/>
      <c r="J221" s="176"/>
      <c r="K221" s="169"/>
      <c r="L221" s="610"/>
      <c r="M221" s="168">
        <v>0.11875000000000001</v>
      </c>
      <c r="N221" s="176" t="s">
        <v>2894</v>
      </c>
      <c r="O221" s="168">
        <v>0.21388888888888891</v>
      </c>
      <c r="P221" s="610"/>
      <c r="Q221" s="168">
        <v>0.21388888888888891</v>
      </c>
      <c r="R221" s="169" t="s">
        <v>2894</v>
      </c>
      <c r="S221" s="168">
        <v>0.78611111111111109</v>
      </c>
      <c r="T221" s="610"/>
      <c r="U221" s="182"/>
      <c r="V221" s="183"/>
      <c r="W221" s="182"/>
      <c r="X221" s="610"/>
      <c r="Y221" s="166" t="s">
        <v>2892</v>
      </c>
      <c r="Z221" s="168">
        <v>0.1388888888888889</v>
      </c>
      <c r="AA221" s="168">
        <v>0.3888888888888889</v>
      </c>
      <c r="AB221" s="168">
        <v>0.65694444444444444</v>
      </c>
      <c r="AC221" s="168">
        <v>0.92361111111111116</v>
      </c>
      <c r="AE221" s="611"/>
      <c r="AF221" s="215" t="s">
        <v>2997</v>
      </c>
      <c r="AG221" s="179" t="s">
        <v>2996</v>
      </c>
    </row>
    <row r="222" spans="1:33">
      <c r="A222" s="250">
        <v>13</v>
      </c>
      <c r="B222" s="210"/>
      <c r="C222" s="166" t="s">
        <v>2903</v>
      </c>
      <c r="D222" s="626"/>
      <c r="E222" s="168">
        <v>0.15277777777777776</v>
      </c>
      <c r="F222" s="176" t="s">
        <v>2894</v>
      </c>
      <c r="G222" s="168">
        <v>0.69374999999999998</v>
      </c>
      <c r="H222" s="614"/>
      <c r="I222" s="169"/>
      <c r="J222" s="176"/>
      <c r="K222" s="169"/>
      <c r="L222" s="610"/>
      <c r="M222" s="168">
        <v>0.15277777777777776</v>
      </c>
      <c r="N222" s="176" t="s">
        <v>2894</v>
      </c>
      <c r="O222" s="168">
        <v>0.21319444444444444</v>
      </c>
      <c r="P222" s="610"/>
      <c r="Q222" s="168">
        <v>0.21319444444444444</v>
      </c>
      <c r="R222" s="169" t="s">
        <v>2894</v>
      </c>
      <c r="S222" s="168">
        <v>0.78680555555555554</v>
      </c>
      <c r="T222" s="610"/>
      <c r="U222" s="182"/>
      <c r="V222" s="183"/>
      <c r="W222" s="182"/>
      <c r="X222" s="610"/>
      <c r="Y222" s="166" t="s">
        <v>2892</v>
      </c>
      <c r="Z222" s="168">
        <v>0.17291666666666669</v>
      </c>
      <c r="AA222" s="168">
        <v>0.42291666666666666</v>
      </c>
      <c r="AB222" s="168">
        <v>0.69027777777777777</v>
      </c>
      <c r="AC222" s="168">
        <v>0.95763888888888893</v>
      </c>
      <c r="AE222" s="611"/>
      <c r="AF222" s="176"/>
      <c r="AG222" s="180"/>
    </row>
    <row r="223" spans="1:33">
      <c r="A223" s="250">
        <v>14</v>
      </c>
      <c r="B223" s="210"/>
      <c r="C223" s="166" t="s">
        <v>2903</v>
      </c>
      <c r="D223" s="626"/>
      <c r="E223" s="168">
        <v>0.1875</v>
      </c>
      <c r="F223" s="176" t="s">
        <v>2894</v>
      </c>
      <c r="G223" s="168">
        <v>0.72777777777777775</v>
      </c>
      <c r="H223" s="614"/>
      <c r="I223" s="169"/>
      <c r="J223" s="176"/>
      <c r="K223" s="169"/>
      <c r="L223" s="610"/>
      <c r="M223" s="168">
        <v>0.1875</v>
      </c>
      <c r="N223" s="176" t="s">
        <v>2894</v>
      </c>
      <c r="O223" s="168">
        <v>0.21249999999999999</v>
      </c>
      <c r="P223" s="610"/>
      <c r="Q223" s="168">
        <v>0.21249999999999999</v>
      </c>
      <c r="R223" s="169" t="s">
        <v>2894</v>
      </c>
      <c r="S223" s="168">
        <v>0.78749999999999998</v>
      </c>
      <c r="T223" s="610"/>
      <c r="U223" s="182"/>
      <c r="V223" s="183"/>
      <c r="W223" s="182"/>
      <c r="X223" s="610"/>
      <c r="Y223" s="166" t="s">
        <v>2914</v>
      </c>
      <c r="Z223" s="168">
        <v>0.2076388888888889</v>
      </c>
      <c r="AA223" s="168">
        <v>0.45763888888888887</v>
      </c>
      <c r="AB223" s="168">
        <v>0.72430555555555554</v>
      </c>
      <c r="AC223" s="168">
        <v>0.9916666666666667</v>
      </c>
      <c r="AE223" s="611"/>
      <c r="AF223" s="176"/>
      <c r="AG223" s="180"/>
    </row>
    <row r="224" spans="1:33">
      <c r="A224" s="250">
        <v>15</v>
      </c>
      <c r="B224" s="210"/>
      <c r="C224" s="166" t="s">
        <v>2899</v>
      </c>
      <c r="D224" s="626"/>
      <c r="E224" s="168">
        <v>0.22152777777777777</v>
      </c>
      <c r="F224" s="176" t="s">
        <v>2894</v>
      </c>
      <c r="G224" s="168">
        <v>0.76180555555555562</v>
      </c>
      <c r="H224" s="614"/>
      <c r="I224" s="169"/>
      <c r="J224" s="176"/>
      <c r="K224" s="169"/>
      <c r="L224" s="610"/>
      <c r="M224" s="182"/>
      <c r="N224" s="183"/>
      <c r="O224" s="182"/>
      <c r="P224" s="610"/>
      <c r="Q224" s="168">
        <v>0.21180555555555555</v>
      </c>
      <c r="R224" s="169" t="s">
        <v>2894</v>
      </c>
      <c r="S224" s="168">
        <v>0.78819444444444453</v>
      </c>
      <c r="T224" s="610"/>
      <c r="U224" s="182"/>
      <c r="V224" s="183"/>
      <c r="W224" s="182"/>
      <c r="X224" s="610"/>
      <c r="Y224" s="166" t="s">
        <v>2901</v>
      </c>
      <c r="Z224" s="168">
        <v>0.24166666666666667</v>
      </c>
      <c r="AA224" s="168">
        <v>0.4916666666666667</v>
      </c>
      <c r="AB224" s="168">
        <v>0.75</v>
      </c>
      <c r="AE224" s="611"/>
      <c r="AF224" s="227" t="s">
        <v>2992</v>
      </c>
      <c r="AG224" s="173" t="s">
        <v>2995</v>
      </c>
    </row>
    <row r="225" spans="1:33">
      <c r="A225" s="178">
        <v>16</v>
      </c>
      <c r="B225" s="210"/>
      <c r="C225" s="174" t="s">
        <v>2899</v>
      </c>
      <c r="D225" s="626"/>
      <c r="E225" s="168">
        <v>0.25555555555555559</v>
      </c>
      <c r="F225" s="176" t="s">
        <v>2894</v>
      </c>
      <c r="G225" s="168">
        <v>0.79652777777777783</v>
      </c>
      <c r="H225" s="614"/>
      <c r="I225" s="169"/>
      <c r="J225" s="176"/>
      <c r="K225" s="169"/>
      <c r="L225" s="610"/>
      <c r="M225" s="182"/>
      <c r="N225" s="183"/>
      <c r="O225" s="182"/>
      <c r="P225" s="610"/>
      <c r="Q225" s="168">
        <v>0.21111111111111111</v>
      </c>
      <c r="R225" s="169" t="s">
        <v>2894</v>
      </c>
      <c r="S225" s="168">
        <v>0.78888888888888886</v>
      </c>
      <c r="T225" s="610"/>
      <c r="U225" s="168">
        <v>0.78888888888888886</v>
      </c>
      <c r="V225" s="176" t="s">
        <v>2894</v>
      </c>
      <c r="W225" s="168">
        <v>0.79652777777777783</v>
      </c>
      <c r="X225" s="610"/>
      <c r="Y225" s="166" t="s">
        <v>2994</v>
      </c>
      <c r="AA225" s="168">
        <v>8.3333333333333332E-3</v>
      </c>
      <c r="AB225" s="168">
        <v>0.26666666666666666</v>
      </c>
      <c r="AC225" s="168">
        <v>0.52569444444444446</v>
      </c>
      <c r="AD225" s="168">
        <v>0.78402777777777777</v>
      </c>
      <c r="AE225" s="611"/>
      <c r="AF225" s="227" t="s">
        <v>2992</v>
      </c>
      <c r="AG225" s="179" t="s">
        <v>2993</v>
      </c>
    </row>
    <row r="226" spans="1:33">
      <c r="A226" s="250">
        <v>17</v>
      </c>
      <c r="B226" s="210"/>
      <c r="C226" s="166" t="s">
        <v>2899</v>
      </c>
      <c r="D226" s="626"/>
      <c r="E226" s="168">
        <v>0.28958333333333336</v>
      </c>
      <c r="F226" s="176" t="s">
        <v>2894</v>
      </c>
      <c r="G226" s="168">
        <v>0.8305555555555556</v>
      </c>
      <c r="H226" s="614"/>
      <c r="I226" s="169"/>
      <c r="J226" s="176"/>
      <c r="K226" s="169"/>
      <c r="L226" s="610"/>
      <c r="M226" s="182"/>
      <c r="N226" s="183"/>
      <c r="O226" s="182"/>
      <c r="P226" s="610"/>
      <c r="Q226" s="168">
        <v>0.21041666666666667</v>
      </c>
      <c r="R226" s="169" t="s">
        <v>2894</v>
      </c>
      <c r="S226" s="168">
        <v>0.7895833333333333</v>
      </c>
      <c r="T226" s="610"/>
      <c r="U226" s="168">
        <v>0.7895833333333333</v>
      </c>
      <c r="V226" s="176" t="s">
        <v>2894</v>
      </c>
      <c r="W226" s="168">
        <v>0.8305555555555556</v>
      </c>
      <c r="X226" s="610"/>
      <c r="Y226" s="166" t="s">
        <v>2901</v>
      </c>
      <c r="AA226" s="168">
        <v>4.3055555555555562E-2</v>
      </c>
      <c r="AB226" s="168">
        <v>0.30138888888888887</v>
      </c>
      <c r="AC226" s="168">
        <v>0.55972222222222223</v>
      </c>
      <c r="AD226" s="168">
        <v>0.81805555555555554</v>
      </c>
      <c r="AE226" s="611"/>
      <c r="AF226" s="227" t="s">
        <v>2992</v>
      </c>
      <c r="AG226" s="179" t="s">
        <v>2991</v>
      </c>
    </row>
    <row r="227" spans="1:33">
      <c r="A227" s="250">
        <v>18</v>
      </c>
      <c r="B227" s="210"/>
      <c r="C227" s="176" t="s">
        <v>2895</v>
      </c>
      <c r="D227" s="626"/>
      <c r="E227" s="168">
        <v>0.32361111111111113</v>
      </c>
      <c r="F227" s="176" t="s">
        <v>2894</v>
      </c>
      <c r="G227" s="168">
        <v>0.86458333333333337</v>
      </c>
      <c r="H227" s="614"/>
      <c r="I227" s="169"/>
      <c r="J227" s="176"/>
      <c r="K227" s="169"/>
      <c r="L227" s="610"/>
      <c r="M227" s="182"/>
      <c r="N227" s="183"/>
      <c r="O227" s="182"/>
      <c r="P227" s="610"/>
      <c r="Q227" s="168">
        <v>0.20972222222222223</v>
      </c>
      <c r="R227" s="169" t="s">
        <v>2894</v>
      </c>
      <c r="S227" s="168">
        <v>0.79027777777777775</v>
      </c>
      <c r="T227" s="610"/>
      <c r="U227" s="168">
        <v>0.79027777777777775</v>
      </c>
      <c r="V227" s="176" t="s">
        <v>2894</v>
      </c>
      <c r="W227" s="168">
        <v>0.86458333333333337</v>
      </c>
      <c r="X227" s="610"/>
      <c r="Y227" s="166" t="s">
        <v>2898</v>
      </c>
      <c r="AA227" s="168">
        <v>7.7083333333333337E-2</v>
      </c>
      <c r="AB227" s="168">
        <v>0.3354166666666667</v>
      </c>
      <c r="AC227" s="168">
        <v>0.59375</v>
      </c>
      <c r="AD227" s="168">
        <v>0.8520833333333333</v>
      </c>
      <c r="AE227" s="611"/>
      <c r="AF227" s="176"/>
      <c r="AG227" s="180"/>
    </row>
    <row r="228" spans="1:33">
      <c r="A228" s="250">
        <v>19</v>
      </c>
      <c r="B228" s="210"/>
      <c r="C228" s="176" t="s">
        <v>2895</v>
      </c>
      <c r="D228" s="626"/>
      <c r="E228" s="168">
        <v>0.3576388888888889</v>
      </c>
      <c r="F228" s="176" t="s">
        <v>2894</v>
      </c>
      <c r="G228" s="168">
        <v>0.89861111111111114</v>
      </c>
      <c r="H228" s="614"/>
      <c r="I228" s="169"/>
      <c r="J228" s="176"/>
      <c r="K228" s="169"/>
      <c r="L228" s="610"/>
      <c r="M228" s="182"/>
      <c r="N228" s="183"/>
      <c r="O228" s="182"/>
      <c r="P228" s="610"/>
      <c r="Q228" s="168">
        <v>0.20902777777777778</v>
      </c>
      <c r="R228" s="169" t="s">
        <v>2894</v>
      </c>
      <c r="S228" s="168">
        <v>0.7909722222222223</v>
      </c>
      <c r="T228" s="610"/>
      <c r="U228" s="168">
        <v>0.7909722222222223</v>
      </c>
      <c r="V228" s="176" t="s">
        <v>2894</v>
      </c>
      <c r="W228" s="168">
        <v>0.89861111111111114</v>
      </c>
      <c r="X228" s="610"/>
      <c r="Y228" s="166" t="s">
        <v>2892</v>
      </c>
      <c r="AA228" s="168">
        <v>0.1111111111111111</v>
      </c>
      <c r="AB228" s="168">
        <v>0.36944444444444446</v>
      </c>
      <c r="AC228" s="168">
        <v>0.62777777777777777</v>
      </c>
      <c r="AD228" s="168">
        <v>0.88611111111111107</v>
      </c>
      <c r="AE228" s="611"/>
      <c r="AF228" s="176"/>
      <c r="AG228" s="180"/>
    </row>
    <row r="229" spans="1:33">
      <c r="A229" s="250">
        <v>20</v>
      </c>
      <c r="B229" s="210"/>
      <c r="C229" s="176" t="s">
        <v>2895</v>
      </c>
      <c r="D229" s="626"/>
      <c r="E229" s="168">
        <v>0.39166666666666666</v>
      </c>
      <c r="F229" s="176" t="s">
        <v>2894</v>
      </c>
      <c r="G229" s="168">
        <v>0.93263888888888891</v>
      </c>
      <c r="H229" s="614"/>
      <c r="I229" s="169"/>
      <c r="J229" s="176"/>
      <c r="K229" s="169"/>
      <c r="L229" s="610"/>
      <c r="M229" s="182"/>
      <c r="N229" s="183"/>
      <c r="O229" s="182"/>
      <c r="P229" s="610"/>
      <c r="Q229" s="168">
        <v>0.20833333333333334</v>
      </c>
      <c r="R229" s="169" t="s">
        <v>2894</v>
      </c>
      <c r="S229" s="168">
        <v>0.79166666666666663</v>
      </c>
      <c r="T229" s="610"/>
      <c r="U229" s="168">
        <v>0.79166666666666663</v>
      </c>
      <c r="V229" s="176" t="s">
        <v>2894</v>
      </c>
      <c r="W229" s="168">
        <v>0.93263888888888891</v>
      </c>
      <c r="X229" s="610"/>
      <c r="Y229" s="166" t="s">
        <v>2892</v>
      </c>
      <c r="AA229" s="168">
        <v>0.1451388888888889</v>
      </c>
      <c r="AB229" s="168">
        <v>0.40347222222222223</v>
      </c>
      <c r="AC229" s="168">
        <v>0.66180555555555554</v>
      </c>
      <c r="AD229" s="168">
        <v>0.92013888888888884</v>
      </c>
      <c r="AE229" s="611"/>
      <c r="AF229" s="176"/>
      <c r="AG229" s="180"/>
    </row>
    <row r="230" spans="1:33" ht="3.75" customHeight="1">
      <c r="A230" s="192"/>
      <c r="B230" s="210"/>
      <c r="C230" s="192"/>
      <c r="D230" s="626"/>
      <c r="E230" s="192"/>
      <c r="F230" s="192"/>
      <c r="G230" s="192"/>
      <c r="H230" s="614"/>
      <c r="I230" s="192"/>
      <c r="J230" s="192"/>
      <c r="K230" s="192"/>
      <c r="L230" s="610"/>
      <c r="M230" s="192"/>
      <c r="N230" s="192"/>
      <c r="O230" s="192"/>
      <c r="P230" s="610"/>
      <c r="Q230" s="192"/>
      <c r="R230" s="192"/>
      <c r="S230" s="192"/>
      <c r="T230" s="610"/>
      <c r="U230" s="192"/>
      <c r="V230" s="192"/>
      <c r="W230" s="192"/>
      <c r="X230" s="610"/>
      <c r="Y230" s="192"/>
      <c r="Z230" s="192"/>
      <c r="AA230" s="192"/>
      <c r="AB230" s="192"/>
      <c r="AC230" s="192"/>
      <c r="AD230" s="192"/>
      <c r="AE230" s="611"/>
      <c r="AF230" s="192"/>
      <c r="AG230" s="192"/>
    </row>
    <row r="231" spans="1:33">
      <c r="A231" s="250">
        <v>21</v>
      </c>
      <c r="B231" s="210"/>
      <c r="C231" s="176" t="s">
        <v>2895</v>
      </c>
      <c r="D231" s="626"/>
      <c r="E231" s="168">
        <v>0.42569444444444443</v>
      </c>
      <c r="F231" s="176" t="s">
        <v>2894</v>
      </c>
      <c r="G231" s="168">
        <v>0.96666666666666667</v>
      </c>
      <c r="H231" s="614"/>
      <c r="I231" s="169"/>
      <c r="J231" s="176"/>
      <c r="K231" s="169"/>
      <c r="L231" s="610"/>
      <c r="M231" s="182"/>
      <c r="N231" s="183"/>
      <c r="O231" s="182"/>
      <c r="P231" s="610"/>
      <c r="Q231" s="168">
        <v>0.2076388888888889</v>
      </c>
      <c r="R231" s="169" t="s">
        <v>2894</v>
      </c>
      <c r="S231" s="168">
        <v>0.79236111111111107</v>
      </c>
      <c r="T231" s="610"/>
      <c r="U231" s="168">
        <v>0.79236111111111107</v>
      </c>
      <c r="V231" s="176" t="s">
        <v>2894</v>
      </c>
      <c r="W231" s="168">
        <v>0.96666666666666667</v>
      </c>
      <c r="X231" s="610"/>
      <c r="Y231" s="166" t="s">
        <v>2902</v>
      </c>
      <c r="AA231" s="168">
        <v>0.17916666666666667</v>
      </c>
      <c r="AB231" s="168">
        <v>0.4375</v>
      </c>
      <c r="AC231" s="168">
        <v>0.6958333333333333</v>
      </c>
      <c r="AD231" s="168">
        <v>0.95416666666666661</v>
      </c>
      <c r="AE231" s="611"/>
      <c r="AF231" s="176"/>
      <c r="AG231" s="180"/>
    </row>
    <row r="232" spans="1:33">
      <c r="A232" s="250">
        <v>22</v>
      </c>
      <c r="B232" s="210"/>
      <c r="C232" s="166" t="s">
        <v>2918</v>
      </c>
      <c r="D232" s="626"/>
      <c r="E232" s="168">
        <v>0.4597222222222222</v>
      </c>
      <c r="F232" s="176" t="s">
        <v>2894</v>
      </c>
      <c r="G232" s="175" t="s">
        <v>2893</v>
      </c>
      <c r="H232" s="614"/>
      <c r="I232" s="169"/>
      <c r="J232" s="176"/>
      <c r="K232" s="169"/>
      <c r="L232" s="610"/>
      <c r="M232" s="182"/>
      <c r="N232" s="183"/>
      <c r="O232" s="182"/>
      <c r="P232" s="610"/>
      <c r="Q232" s="168">
        <v>0.20694444444444446</v>
      </c>
      <c r="R232" s="169" t="s">
        <v>2894</v>
      </c>
      <c r="S232" s="168">
        <v>0.79305555555555562</v>
      </c>
      <c r="T232" s="610"/>
      <c r="U232" s="184">
        <v>0.79305555555555562</v>
      </c>
      <c r="V232" s="185" t="s">
        <v>2894</v>
      </c>
      <c r="W232" s="175" t="s">
        <v>2893</v>
      </c>
      <c r="X232" s="610"/>
      <c r="Y232" s="166" t="s">
        <v>2905</v>
      </c>
      <c r="AA232" s="168">
        <v>0.21319444444444444</v>
      </c>
      <c r="AB232" s="168">
        <v>0.47152777777777777</v>
      </c>
      <c r="AC232" s="168">
        <v>0.72986111111111107</v>
      </c>
      <c r="AD232" s="168">
        <v>0.98819444444444438</v>
      </c>
      <c r="AE232" s="611"/>
      <c r="AF232" s="176"/>
      <c r="AG232" s="180"/>
    </row>
    <row r="233" spans="1:33">
      <c r="A233" s="250">
        <v>23</v>
      </c>
      <c r="B233" s="210"/>
      <c r="C233" s="166" t="s">
        <v>2918</v>
      </c>
      <c r="D233" s="626"/>
      <c r="E233" s="175" t="s">
        <v>2893</v>
      </c>
      <c r="F233" s="176" t="s">
        <v>2894</v>
      </c>
      <c r="G233" s="168">
        <v>6.9444444444444447E-4</v>
      </c>
      <c r="H233" s="614"/>
      <c r="I233" s="168">
        <v>0.49374999999999997</v>
      </c>
      <c r="J233" s="176" t="s">
        <v>2894</v>
      </c>
      <c r="K233" s="175" t="s">
        <v>2893</v>
      </c>
      <c r="L233" s="610"/>
      <c r="M233" s="175" t="s">
        <v>2893</v>
      </c>
      <c r="N233" s="185" t="s">
        <v>2894</v>
      </c>
      <c r="O233" s="184">
        <v>6.9444444444444447E-4</v>
      </c>
      <c r="P233" s="610"/>
      <c r="Q233" s="168">
        <v>0.20625000000000002</v>
      </c>
      <c r="R233" s="169" t="s">
        <v>2894</v>
      </c>
      <c r="S233" s="168">
        <v>0.79375000000000007</v>
      </c>
      <c r="T233" s="610"/>
      <c r="U233" s="184">
        <v>0.79375000000000007</v>
      </c>
      <c r="V233" s="185" t="s">
        <v>2894</v>
      </c>
      <c r="W233" s="175" t="s">
        <v>2893</v>
      </c>
      <c r="X233" s="610"/>
      <c r="Y233" s="166" t="s">
        <v>2906</v>
      </c>
      <c r="AA233" s="168">
        <v>0.24722222222222223</v>
      </c>
      <c r="AB233" s="168">
        <v>0.50555555555555554</v>
      </c>
      <c r="AC233" s="168">
        <v>0.76388888888888884</v>
      </c>
      <c r="AE233" s="611"/>
      <c r="AF233" s="176"/>
      <c r="AG233" s="180"/>
    </row>
    <row r="234" spans="1:33">
      <c r="A234" s="250">
        <v>24</v>
      </c>
      <c r="B234" s="210"/>
      <c r="C234" s="166" t="s">
        <v>2918</v>
      </c>
      <c r="D234" s="626"/>
      <c r="E234" s="175" t="s">
        <v>2893</v>
      </c>
      <c r="F234" s="176" t="s">
        <v>2894</v>
      </c>
      <c r="G234" s="168">
        <v>3.4722222222222224E-2</v>
      </c>
      <c r="H234" s="614"/>
      <c r="I234" s="168">
        <v>0.52777777777777779</v>
      </c>
      <c r="J234" s="176" t="s">
        <v>2894</v>
      </c>
      <c r="K234" s="175" t="s">
        <v>2893</v>
      </c>
      <c r="L234" s="610"/>
      <c r="M234" s="175" t="s">
        <v>2893</v>
      </c>
      <c r="N234" s="185" t="s">
        <v>2894</v>
      </c>
      <c r="O234" s="184">
        <v>3.4722222222222224E-2</v>
      </c>
      <c r="P234" s="610"/>
      <c r="Q234" s="168">
        <v>0.20555555555555557</v>
      </c>
      <c r="R234" s="169" t="s">
        <v>2894</v>
      </c>
      <c r="S234" s="168">
        <v>0.7944444444444444</v>
      </c>
      <c r="T234" s="610"/>
      <c r="U234" s="184">
        <v>0.7944444444444444</v>
      </c>
      <c r="V234" s="185" t="s">
        <v>2894</v>
      </c>
      <c r="W234" s="175" t="s">
        <v>2893</v>
      </c>
      <c r="X234" s="610"/>
      <c r="Y234" s="166" t="s">
        <v>2905</v>
      </c>
      <c r="Z234" s="168">
        <v>2.2222222222222223E-2</v>
      </c>
      <c r="AA234" s="168">
        <v>0.28125</v>
      </c>
      <c r="AB234" s="168">
        <v>0.5395833333333333</v>
      </c>
      <c r="AC234" s="168">
        <v>0.79791666666666661</v>
      </c>
      <c r="AE234" s="611"/>
      <c r="AF234" s="176"/>
      <c r="AG234" s="180"/>
    </row>
    <row r="235" spans="1:33">
      <c r="A235" s="250">
        <v>25</v>
      </c>
      <c r="B235" s="210"/>
      <c r="C235" s="166" t="s">
        <v>2915</v>
      </c>
      <c r="D235" s="626"/>
      <c r="E235" s="175" t="s">
        <v>2893</v>
      </c>
      <c r="F235" s="176" t="s">
        <v>2894</v>
      </c>
      <c r="G235" s="168">
        <v>6.8749999999999992E-2</v>
      </c>
      <c r="H235" s="614"/>
      <c r="I235" s="168">
        <v>0.5625</v>
      </c>
      <c r="J235" s="176" t="s">
        <v>2894</v>
      </c>
      <c r="K235" s="175" t="s">
        <v>2893</v>
      </c>
      <c r="L235" s="610"/>
      <c r="M235" s="175" t="s">
        <v>2893</v>
      </c>
      <c r="N235" s="189" t="s">
        <v>2894</v>
      </c>
      <c r="O235" s="188">
        <v>6.8749999999999992E-2</v>
      </c>
      <c r="P235" s="610"/>
      <c r="Q235" s="168">
        <v>0.20486111111111113</v>
      </c>
      <c r="R235" s="169" t="s">
        <v>2894</v>
      </c>
      <c r="S235" s="168">
        <v>0.79513888888888884</v>
      </c>
      <c r="T235" s="610"/>
      <c r="U235" s="188">
        <v>0.79513888888888884</v>
      </c>
      <c r="V235" s="189" t="s">
        <v>2894</v>
      </c>
      <c r="W235" s="175" t="s">
        <v>2893</v>
      </c>
      <c r="X235" s="610"/>
      <c r="Y235" s="166" t="s">
        <v>2902</v>
      </c>
      <c r="Z235" s="168">
        <v>5.6250000000000001E-2</v>
      </c>
      <c r="AA235" s="168">
        <v>0.31527777777777777</v>
      </c>
      <c r="AB235" s="168">
        <v>0.57361111111111118</v>
      </c>
      <c r="AC235" s="168">
        <v>0.83263888888888893</v>
      </c>
      <c r="AE235" s="611"/>
      <c r="AF235" s="176"/>
      <c r="AG235" s="180"/>
    </row>
    <row r="236" spans="1:33">
      <c r="A236" s="250">
        <v>26</v>
      </c>
      <c r="B236" s="210"/>
      <c r="C236" s="166" t="s">
        <v>2915</v>
      </c>
      <c r="D236" s="626"/>
      <c r="E236" s="175" t="s">
        <v>2893</v>
      </c>
      <c r="F236" s="176" t="s">
        <v>2894</v>
      </c>
      <c r="G236" s="168">
        <v>0.10277777777777779</v>
      </c>
      <c r="H236" s="614"/>
      <c r="I236" s="168">
        <v>0.59652777777777777</v>
      </c>
      <c r="J236" s="176" t="s">
        <v>2894</v>
      </c>
      <c r="K236" s="175" t="s">
        <v>2893</v>
      </c>
      <c r="L236" s="610"/>
      <c r="M236" s="175" t="s">
        <v>2893</v>
      </c>
      <c r="N236" s="189" t="s">
        <v>2894</v>
      </c>
      <c r="O236" s="188">
        <v>0.10277777777777779</v>
      </c>
      <c r="P236" s="610"/>
      <c r="Q236" s="168">
        <v>0.20416666666666669</v>
      </c>
      <c r="R236" s="169" t="s">
        <v>2894</v>
      </c>
      <c r="S236" s="168">
        <v>0.79583333333333339</v>
      </c>
      <c r="T236" s="610"/>
      <c r="U236" s="188">
        <v>0.79583333333333339</v>
      </c>
      <c r="V236" s="189" t="s">
        <v>2894</v>
      </c>
      <c r="W236" s="175" t="s">
        <v>2893</v>
      </c>
      <c r="X236" s="610"/>
      <c r="Y236" s="166" t="s">
        <v>2904</v>
      </c>
      <c r="Z236" s="168">
        <v>9.0972222222222218E-2</v>
      </c>
      <c r="AA236" s="168">
        <v>0.34930555555555554</v>
      </c>
      <c r="AB236" s="168">
        <v>0.60763888888888895</v>
      </c>
      <c r="AC236" s="168">
        <v>0.8666666666666667</v>
      </c>
      <c r="AE236" s="611"/>
      <c r="AF236" s="176"/>
      <c r="AG236" s="240"/>
    </row>
    <row r="237" spans="1:33">
      <c r="A237" s="250">
        <v>27</v>
      </c>
      <c r="B237" s="210"/>
      <c r="C237" s="166" t="s">
        <v>2915</v>
      </c>
      <c r="D237" s="626"/>
      <c r="E237" s="175" t="s">
        <v>2893</v>
      </c>
      <c r="F237" s="176" t="s">
        <v>2894</v>
      </c>
      <c r="G237" s="168">
        <v>0.13680555555555554</v>
      </c>
      <c r="H237" s="614"/>
      <c r="I237" s="168">
        <v>0.63055555555555554</v>
      </c>
      <c r="J237" s="176" t="s">
        <v>2894</v>
      </c>
      <c r="K237" s="175" t="s">
        <v>2893</v>
      </c>
      <c r="L237" s="610"/>
      <c r="M237" s="175" t="s">
        <v>2893</v>
      </c>
      <c r="N237" s="189" t="s">
        <v>2894</v>
      </c>
      <c r="O237" s="188">
        <v>0.13680555555555554</v>
      </c>
      <c r="P237" s="610"/>
      <c r="Q237" s="168">
        <v>0.20347222222222219</v>
      </c>
      <c r="R237" s="169" t="s">
        <v>2894</v>
      </c>
      <c r="S237" s="168">
        <v>0.79652777777777783</v>
      </c>
      <c r="T237" s="610"/>
      <c r="U237" s="188">
        <v>0.79652777777777783</v>
      </c>
      <c r="V237" s="189" t="s">
        <v>2894</v>
      </c>
      <c r="W237" s="175" t="s">
        <v>2893</v>
      </c>
      <c r="X237" s="610"/>
      <c r="Y237" s="166" t="s">
        <v>2904</v>
      </c>
      <c r="Z237" s="168">
        <v>0.125</v>
      </c>
      <c r="AA237" s="168">
        <v>0.3833333333333333</v>
      </c>
      <c r="AB237" s="168">
        <v>0.64166666666666672</v>
      </c>
      <c r="AC237" s="168">
        <v>0.90069444444444446</v>
      </c>
      <c r="AE237" s="611"/>
      <c r="AF237" s="176"/>
      <c r="AG237" s="180"/>
    </row>
    <row r="238" spans="1:33">
      <c r="A238" s="250">
        <v>28</v>
      </c>
      <c r="B238" s="210"/>
      <c r="C238" s="166" t="s">
        <v>2915</v>
      </c>
      <c r="D238" s="626"/>
      <c r="E238" s="175" t="s">
        <v>2893</v>
      </c>
      <c r="F238" s="176" t="s">
        <v>2894</v>
      </c>
      <c r="G238" s="168">
        <v>0.17152777777777775</v>
      </c>
      <c r="H238" s="614"/>
      <c r="I238" s="168">
        <v>0.6645833333333333</v>
      </c>
      <c r="J238" s="176" t="s">
        <v>2894</v>
      </c>
      <c r="K238" s="175" t="s">
        <v>2893</v>
      </c>
      <c r="L238" s="610"/>
      <c r="M238" s="175" t="s">
        <v>2893</v>
      </c>
      <c r="N238" s="189" t="s">
        <v>2894</v>
      </c>
      <c r="O238" s="188">
        <v>0.17152777777777775</v>
      </c>
      <c r="P238" s="610"/>
      <c r="Q238" s="168">
        <v>0.20277777777777781</v>
      </c>
      <c r="R238" s="169" t="s">
        <v>2894</v>
      </c>
      <c r="S238" s="168">
        <v>0.79722222222222217</v>
      </c>
      <c r="T238" s="610"/>
      <c r="U238" s="188">
        <v>0.79722222222222217</v>
      </c>
      <c r="V238" s="189" t="s">
        <v>2894</v>
      </c>
      <c r="W238" s="175" t="s">
        <v>2893</v>
      </c>
      <c r="X238" s="610"/>
      <c r="Y238" s="166" t="s">
        <v>2898</v>
      </c>
      <c r="Z238" s="168">
        <v>0.15902777777777777</v>
      </c>
      <c r="AA238" s="168">
        <v>0.41805555555555557</v>
      </c>
      <c r="AB238" s="168">
        <v>0.67638888888888893</v>
      </c>
      <c r="AC238" s="168">
        <v>0.93472222222222223</v>
      </c>
      <c r="AE238" s="611"/>
      <c r="AF238" s="177" t="s">
        <v>2917</v>
      </c>
      <c r="AG238" s="179" t="s">
        <v>2916</v>
      </c>
    </row>
    <row r="239" spans="1:33">
      <c r="A239" s="178">
        <v>29</v>
      </c>
      <c r="B239" s="210"/>
      <c r="C239" s="174" t="s">
        <v>2203</v>
      </c>
      <c r="D239" s="626"/>
      <c r="E239" s="175" t="s">
        <v>2893</v>
      </c>
      <c r="F239" s="176" t="s">
        <v>2894</v>
      </c>
      <c r="G239" s="168">
        <v>0.20555555555555557</v>
      </c>
      <c r="H239" s="614"/>
      <c r="I239" s="168">
        <v>0.69861111111111107</v>
      </c>
      <c r="J239" s="176" t="s">
        <v>2894</v>
      </c>
      <c r="K239" s="175" t="s">
        <v>2893</v>
      </c>
      <c r="L239" s="610"/>
      <c r="M239" s="235"/>
      <c r="N239" s="236"/>
      <c r="O239" s="237"/>
      <c r="P239" s="610"/>
      <c r="Q239" s="168">
        <v>0.20208333333333331</v>
      </c>
      <c r="R239" s="169" t="s">
        <v>2894</v>
      </c>
      <c r="S239" s="168">
        <v>0.79791666666666661</v>
      </c>
      <c r="T239" s="610"/>
      <c r="U239" s="237"/>
      <c r="V239" s="236"/>
      <c r="W239" s="235"/>
      <c r="X239" s="610"/>
      <c r="Y239" s="166" t="s">
        <v>2914</v>
      </c>
      <c r="Z239" s="168">
        <v>0.19305555555555554</v>
      </c>
      <c r="AA239" s="168">
        <v>0.45208333333333334</v>
      </c>
      <c r="AB239" s="168">
        <v>0.7104166666666667</v>
      </c>
      <c r="AC239" s="168">
        <v>0.96875</v>
      </c>
      <c r="AE239" s="611"/>
      <c r="AF239" s="174" t="s">
        <v>2989</v>
      </c>
      <c r="AG239" s="173" t="s">
        <v>2988</v>
      </c>
    </row>
    <row r="240" spans="1:33">
      <c r="A240" s="178">
        <v>30</v>
      </c>
      <c r="B240" s="210"/>
      <c r="C240" s="174" t="s">
        <v>2203</v>
      </c>
      <c r="D240" s="626"/>
      <c r="E240" s="175" t="s">
        <v>2893</v>
      </c>
      <c r="F240" s="176" t="s">
        <v>2894</v>
      </c>
      <c r="G240" s="168">
        <v>0.23958333333333334</v>
      </c>
      <c r="H240" s="614"/>
      <c r="I240" s="168">
        <v>0.73263888888888884</v>
      </c>
      <c r="J240" s="176" t="s">
        <v>2894</v>
      </c>
      <c r="K240" s="175" t="s">
        <v>2893</v>
      </c>
      <c r="L240" s="610"/>
      <c r="M240" s="235"/>
      <c r="N240" s="236"/>
      <c r="O240" s="237"/>
      <c r="P240" s="610"/>
      <c r="Q240" s="168">
        <v>0.20138888888888887</v>
      </c>
      <c r="R240" s="169" t="s">
        <v>2894</v>
      </c>
      <c r="S240" s="168">
        <v>0.79861111111111116</v>
      </c>
      <c r="T240" s="610"/>
      <c r="U240" s="237"/>
      <c r="V240" s="236"/>
      <c r="W240" s="235"/>
      <c r="X240" s="610"/>
      <c r="Y240" s="166" t="s">
        <v>2901</v>
      </c>
      <c r="Z240" s="168">
        <v>0.22708333333333333</v>
      </c>
      <c r="AA240" s="168">
        <v>0.4861111111111111</v>
      </c>
      <c r="AB240" s="168">
        <v>0.74444444444444446</v>
      </c>
      <c r="AE240" s="611"/>
      <c r="AF240" s="174" t="s">
        <v>2989</v>
      </c>
      <c r="AG240" s="173" t="s">
        <v>2988</v>
      </c>
    </row>
    <row r="241" spans="1:33" ht="3.75" customHeight="1">
      <c r="A241" s="171"/>
      <c r="B241" s="210"/>
      <c r="C241" s="171"/>
      <c r="D241" s="626"/>
      <c r="E241" s="171"/>
      <c r="F241" s="171"/>
      <c r="G241" s="171"/>
      <c r="H241" s="614"/>
      <c r="I241" s="171"/>
      <c r="J241" s="171"/>
      <c r="K241" s="171"/>
      <c r="L241" s="610"/>
      <c r="M241" s="171"/>
      <c r="N241" s="171"/>
      <c r="O241" s="171"/>
      <c r="P241" s="610"/>
      <c r="Q241" s="171"/>
      <c r="R241" s="171"/>
      <c r="S241" s="171"/>
      <c r="T241" s="610"/>
      <c r="U241" s="171"/>
      <c r="V241" s="171"/>
      <c r="W241" s="171"/>
      <c r="X241" s="610"/>
      <c r="Y241" s="171"/>
      <c r="Z241" s="171"/>
      <c r="AA241" s="171"/>
      <c r="AB241" s="171"/>
      <c r="AC241" s="171"/>
      <c r="AD241" s="171"/>
      <c r="AE241" s="611"/>
      <c r="AF241" s="171"/>
      <c r="AG241" s="171"/>
    </row>
    <row r="242" spans="1:33">
      <c r="A242" s="166"/>
      <c r="B242" s="166"/>
    </row>
    <row r="243" spans="1:33">
      <c r="A243" s="166"/>
      <c r="B243" s="166"/>
    </row>
    <row r="244" spans="1:33">
      <c r="A244" s="166"/>
      <c r="B244" s="166"/>
    </row>
    <row r="245" spans="1:33">
      <c r="A245" s="166"/>
      <c r="B245" s="166"/>
    </row>
    <row r="246" spans="1:33">
      <c r="A246" s="166"/>
      <c r="B246" s="166"/>
    </row>
    <row r="247" spans="1:33">
      <c r="A247" s="166"/>
      <c r="B247" s="166"/>
    </row>
    <row r="248" spans="1:33">
      <c r="A248" s="166"/>
      <c r="B248" s="166"/>
    </row>
    <row r="249" spans="1:33">
      <c r="A249" s="166"/>
      <c r="B249" s="166"/>
    </row>
    <row r="250" spans="1:33">
      <c r="A250" s="166"/>
      <c r="B250" s="166"/>
    </row>
    <row r="251" spans="1:33">
      <c r="A251" s="166"/>
      <c r="B251" s="166"/>
    </row>
    <row r="252" spans="1:33">
      <c r="A252" s="166"/>
      <c r="B252" s="166"/>
    </row>
    <row r="253" spans="1:33">
      <c r="A253" s="166"/>
      <c r="B253" s="166"/>
    </row>
    <row r="254" spans="1:33">
      <c r="A254" s="166"/>
      <c r="B254" s="166"/>
    </row>
    <row r="255" spans="1:33">
      <c r="A255" s="166"/>
      <c r="B255" s="166"/>
    </row>
    <row r="256" spans="1:33" s="209" customFormat="1" ht="23.25">
      <c r="A256" s="607" t="s">
        <v>2990</v>
      </c>
      <c r="B256" s="607"/>
      <c r="C256" s="607"/>
      <c r="D256" s="607"/>
      <c r="E256" s="607"/>
      <c r="F256" s="607"/>
      <c r="G256" s="607"/>
      <c r="H256" s="607"/>
      <c r="I256" s="607"/>
      <c r="J256" s="607"/>
      <c r="K256" s="607"/>
      <c r="L256" s="607"/>
      <c r="M256" s="607"/>
      <c r="N256" s="607"/>
      <c r="O256" s="607"/>
      <c r="P256" s="607"/>
      <c r="Q256" s="607"/>
      <c r="R256" s="607"/>
      <c r="S256" s="607"/>
      <c r="T256" s="607"/>
      <c r="U256" s="607"/>
      <c r="V256" s="607"/>
      <c r="W256" s="607"/>
      <c r="X256" s="607"/>
      <c r="Y256" s="607"/>
      <c r="Z256" s="607"/>
      <c r="AA256" s="607"/>
      <c r="AB256" s="607"/>
      <c r="AC256" s="607"/>
      <c r="AD256" s="607"/>
      <c r="AE256" s="607"/>
      <c r="AF256" s="607"/>
      <c r="AG256" s="607"/>
    </row>
    <row r="257" spans="1:33" s="204" customFormat="1" ht="12.75">
      <c r="A257" s="617" t="s">
        <v>2935</v>
      </c>
      <c r="B257" s="618" t="s">
        <v>2934</v>
      </c>
      <c r="C257" s="618"/>
      <c r="D257" s="618"/>
      <c r="E257" s="618"/>
      <c r="F257" s="618"/>
      <c r="G257" s="618"/>
      <c r="H257" s="618"/>
      <c r="I257" s="618"/>
      <c r="J257" s="618"/>
      <c r="K257" s="618"/>
      <c r="L257" s="610"/>
      <c r="M257" s="610" t="s">
        <v>2933</v>
      </c>
      <c r="N257" s="610"/>
      <c r="O257" s="610"/>
      <c r="P257" s="610"/>
      <c r="Q257" s="610"/>
      <c r="R257" s="610"/>
      <c r="S257" s="610"/>
      <c r="T257" s="610"/>
      <c r="U257" s="610"/>
      <c r="V257" s="610"/>
      <c r="W257" s="610"/>
      <c r="X257" s="610"/>
      <c r="Y257" s="611" t="s">
        <v>2932</v>
      </c>
      <c r="Z257" s="611"/>
      <c r="AA257" s="611"/>
      <c r="AB257" s="611"/>
      <c r="AC257" s="611"/>
      <c r="AD257" s="611"/>
      <c r="AE257" s="611"/>
      <c r="AF257" s="612" t="s">
        <v>2931</v>
      </c>
      <c r="AG257" s="612"/>
    </row>
    <row r="258" spans="1:33" s="204" customFormat="1" ht="12.75">
      <c r="A258" s="617"/>
      <c r="B258" s="618"/>
      <c r="C258" s="618"/>
      <c r="D258" s="618"/>
      <c r="E258" s="618"/>
      <c r="F258" s="618"/>
      <c r="G258" s="618"/>
      <c r="H258" s="618"/>
      <c r="I258" s="618"/>
      <c r="J258" s="618"/>
      <c r="K258" s="618"/>
      <c r="L258" s="610"/>
      <c r="M258" s="207"/>
      <c r="N258" s="208"/>
      <c r="O258" s="207"/>
      <c r="P258" s="619"/>
      <c r="Q258" s="620" t="s">
        <v>2930</v>
      </c>
      <c r="R258" s="620"/>
      <c r="S258" s="620"/>
      <c r="T258" s="610"/>
      <c r="U258" s="205"/>
      <c r="V258" s="206"/>
      <c r="W258" s="205"/>
      <c r="X258" s="610"/>
      <c r="Y258" s="611"/>
      <c r="Z258" s="611"/>
      <c r="AA258" s="611"/>
      <c r="AB258" s="611"/>
      <c r="AC258" s="611"/>
      <c r="AD258" s="611"/>
      <c r="AE258" s="611"/>
      <c r="AF258" s="612"/>
      <c r="AG258" s="612"/>
    </row>
    <row r="259" spans="1:33" s="194" customFormat="1" ht="11.25" customHeight="1">
      <c r="A259" s="617"/>
      <c r="B259" s="172"/>
      <c r="C259" s="203" t="s">
        <v>2929</v>
      </c>
      <c r="D259" s="625"/>
      <c r="E259" s="202" t="s">
        <v>2928</v>
      </c>
      <c r="F259" s="203"/>
      <c r="G259" s="202" t="s">
        <v>2927</v>
      </c>
      <c r="H259" s="621"/>
      <c r="I259" s="202" t="s">
        <v>2928</v>
      </c>
      <c r="J259" s="203"/>
      <c r="K259" s="202" t="s">
        <v>2927</v>
      </c>
      <c r="L259" s="610"/>
      <c r="M259" s="622" t="s">
        <v>2926</v>
      </c>
      <c r="N259" s="622"/>
      <c r="O259" s="622"/>
      <c r="P259" s="619"/>
      <c r="Q259" s="200" t="s">
        <v>2928</v>
      </c>
      <c r="R259" s="201"/>
      <c r="S259" s="200" t="s">
        <v>2927</v>
      </c>
      <c r="T259" s="610"/>
      <c r="U259" s="622" t="s">
        <v>2926</v>
      </c>
      <c r="V259" s="622"/>
      <c r="W259" s="622"/>
      <c r="X259" s="610"/>
      <c r="Y259" s="199" t="s">
        <v>2925</v>
      </c>
      <c r="Z259" s="198" t="s">
        <v>2923</v>
      </c>
      <c r="AA259" s="198" t="s">
        <v>2924</v>
      </c>
      <c r="AB259" s="198" t="s">
        <v>2923</v>
      </c>
      <c r="AC259" s="198" t="s">
        <v>2924</v>
      </c>
      <c r="AD259" s="197" t="s">
        <v>2923</v>
      </c>
      <c r="AE259" s="611"/>
      <c r="AF259" s="217" t="s">
        <v>2922</v>
      </c>
      <c r="AG259" s="216" t="s">
        <v>2921</v>
      </c>
    </row>
    <row r="260" spans="1:33" ht="11.25" customHeight="1">
      <c r="A260" s="178">
        <v>1</v>
      </c>
      <c r="B260" s="172"/>
      <c r="C260" s="174" t="s">
        <v>2203</v>
      </c>
      <c r="D260" s="625"/>
      <c r="E260" s="175" t="s">
        <v>2893</v>
      </c>
      <c r="F260" s="176" t="s">
        <v>2894</v>
      </c>
      <c r="G260" s="168">
        <v>0.27361111111111108</v>
      </c>
      <c r="H260" s="621"/>
      <c r="I260" s="168">
        <v>0.76666666666666661</v>
      </c>
      <c r="J260" s="176" t="s">
        <v>2894</v>
      </c>
      <c r="K260" s="175" t="s">
        <v>2893</v>
      </c>
      <c r="L260" s="610"/>
      <c r="M260" s="235"/>
      <c r="N260" s="236"/>
      <c r="O260" s="237"/>
      <c r="P260" s="619"/>
      <c r="Q260" s="168">
        <v>0.20069444444444443</v>
      </c>
      <c r="R260" s="169" t="s">
        <v>2894</v>
      </c>
      <c r="S260" s="168">
        <v>0.7993055555555556</v>
      </c>
      <c r="T260" s="610"/>
      <c r="U260" s="237"/>
      <c r="V260" s="236"/>
      <c r="W260" s="235"/>
      <c r="X260" s="610"/>
      <c r="Y260" s="166" t="s">
        <v>2914</v>
      </c>
      <c r="AA260" s="168">
        <v>2.7777777777777779E-3</v>
      </c>
      <c r="AB260" s="168">
        <v>0.26111111111111113</v>
      </c>
      <c r="AC260" s="168">
        <v>0.52013888888888882</v>
      </c>
      <c r="AD260" s="168">
        <v>0.77847222222222223</v>
      </c>
      <c r="AE260" s="611"/>
      <c r="AF260" s="174" t="s">
        <v>2989</v>
      </c>
      <c r="AG260" s="173" t="s">
        <v>2988</v>
      </c>
    </row>
    <row r="261" spans="1:33">
      <c r="A261" s="250">
        <v>2</v>
      </c>
      <c r="B261" s="172"/>
      <c r="C261" s="166" t="s">
        <v>2911</v>
      </c>
      <c r="D261" s="625"/>
      <c r="E261" s="175" t="s">
        <v>2893</v>
      </c>
      <c r="F261" s="176" t="s">
        <v>2894</v>
      </c>
      <c r="G261" s="168">
        <v>0.30763888888888891</v>
      </c>
      <c r="H261" s="621"/>
      <c r="I261" s="168">
        <v>0.80069444444444438</v>
      </c>
      <c r="J261" s="176" t="s">
        <v>2894</v>
      </c>
      <c r="K261" s="175" t="s">
        <v>2893</v>
      </c>
      <c r="L261" s="610"/>
      <c r="M261" s="175" t="s">
        <v>2893</v>
      </c>
      <c r="N261" s="189" t="s">
        <v>2894</v>
      </c>
      <c r="O261" s="188">
        <v>0.19999999999999998</v>
      </c>
      <c r="P261" s="619"/>
      <c r="Q261" s="168">
        <v>0.19999999999999998</v>
      </c>
      <c r="R261" s="169" t="s">
        <v>2894</v>
      </c>
      <c r="S261" s="168">
        <v>0.79999999999999993</v>
      </c>
      <c r="T261" s="610"/>
      <c r="U261" s="188">
        <v>0.80069444444444438</v>
      </c>
      <c r="V261" s="189" t="s">
        <v>2894</v>
      </c>
      <c r="W261" s="175" t="s">
        <v>2893</v>
      </c>
      <c r="X261" s="610"/>
      <c r="Y261" s="166" t="s">
        <v>2892</v>
      </c>
      <c r="AA261" s="168">
        <v>3.6805555555555557E-2</v>
      </c>
      <c r="AB261" s="168">
        <v>0.2951388888888889</v>
      </c>
      <c r="AC261" s="168">
        <v>0.5541666666666667</v>
      </c>
      <c r="AD261" s="168">
        <v>0.8125</v>
      </c>
      <c r="AE261" s="611"/>
      <c r="AF261" s="176"/>
      <c r="AG261" s="180"/>
    </row>
    <row r="262" spans="1:33">
      <c r="A262" s="250">
        <v>3</v>
      </c>
      <c r="B262" s="172"/>
      <c r="C262" s="166" t="s">
        <v>2911</v>
      </c>
      <c r="D262" s="625"/>
      <c r="E262" s="175" t="s">
        <v>2893</v>
      </c>
      <c r="F262" s="176" t="s">
        <v>2894</v>
      </c>
      <c r="G262" s="168">
        <v>0.34166666666666662</v>
      </c>
      <c r="H262" s="621"/>
      <c r="I262" s="168">
        <v>0.83472222222222225</v>
      </c>
      <c r="J262" s="176" t="s">
        <v>2894</v>
      </c>
      <c r="K262" s="175" t="s">
        <v>2893</v>
      </c>
      <c r="L262" s="610"/>
      <c r="M262" s="175" t="s">
        <v>2893</v>
      </c>
      <c r="N262" s="189" t="s">
        <v>2894</v>
      </c>
      <c r="O262" s="188">
        <v>0.19930555555555554</v>
      </c>
      <c r="P262" s="619"/>
      <c r="Q262" s="168">
        <v>0.19930555555555554</v>
      </c>
      <c r="R262" s="169" t="s">
        <v>2894</v>
      </c>
      <c r="S262" s="168">
        <v>0.80069444444444438</v>
      </c>
      <c r="T262" s="610"/>
      <c r="U262" s="188">
        <v>0.83472222222222225</v>
      </c>
      <c r="V262" s="189" t="s">
        <v>2894</v>
      </c>
      <c r="W262" s="175" t="s">
        <v>2893</v>
      </c>
      <c r="X262" s="610"/>
      <c r="Y262" s="166" t="s">
        <v>2904</v>
      </c>
      <c r="AA262" s="168">
        <v>7.0833333333333331E-2</v>
      </c>
      <c r="AB262" s="168">
        <v>0.32916666666666666</v>
      </c>
      <c r="AC262" s="168">
        <v>0.58819444444444446</v>
      </c>
      <c r="AD262" s="168">
        <v>0.84652777777777777</v>
      </c>
      <c r="AE262" s="611"/>
    </row>
    <row r="263" spans="1:33">
      <c r="A263" s="250">
        <v>4</v>
      </c>
      <c r="B263" s="172"/>
      <c r="C263" s="166" t="s">
        <v>2911</v>
      </c>
      <c r="D263" s="625"/>
      <c r="E263" s="175" t="s">
        <v>2893</v>
      </c>
      <c r="F263" s="176" t="s">
        <v>2894</v>
      </c>
      <c r="G263" s="168">
        <v>0.3756944444444445</v>
      </c>
      <c r="H263" s="621"/>
      <c r="I263" s="168">
        <v>0.86875000000000002</v>
      </c>
      <c r="J263" s="176" t="s">
        <v>2894</v>
      </c>
      <c r="K263" s="175" t="s">
        <v>2893</v>
      </c>
      <c r="L263" s="610"/>
      <c r="M263" s="175" t="s">
        <v>2893</v>
      </c>
      <c r="N263" s="189" t="s">
        <v>2894</v>
      </c>
      <c r="O263" s="188">
        <v>0.1986111111111111</v>
      </c>
      <c r="P263" s="619"/>
      <c r="Q263" s="168">
        <v>0.1986111111111111</v>
      </c>
      <c r="R263" s="169" t="s">
        <v>2894</v>
      </c>
      <c r="S263" s="168">
        <v>0.80138888888888893</v>
      </c>
      <c r="T263" s="610"/>
      <c r="U263" s="188">
        <v>0.86875000000000002</v>
      </c>
      <c r="V263" s="189" t="s">
        <v>2894</v>
      </c>
      <c r="W263" s="175" t="s">
        <v>2893</v>
      </c>
      <c r="X263" s="610"/>
      <c r="Y263" s="166" t="s">
        <v>2904</v>
      </c>
      <c r="AA263" s="168">
        <v>0.10486111111111111</v>
      </c>
      <c r="AB263" s="168">
        <v>0.36319444444444443</v>
      </c>
      <c r="AC263" s="168">
        <v>0.62222222222222223</v>
      </c>
      <c r="AD263" s="168">
        <v>0.88055555555555554</v>
      </c>
      <c r="AE263" s="611"/>
    </row>
    <row r="264" spans="1:33">
      <c r="A264" s="250">
        <v>5</v>
      </c>
      <c r="B264" s="172"/>
      <c r="C264" s="166" t="s">
        <v>2911</v>
      </c>
      <c r="D264" s="625"/>
      <c r="E264" s="175" t="s">
        <v>2893</v>
      </c>
      <c r="F264" s="176" t="s">
        <v>2894</v>
      </c>
      <c r="G264" s="168">
        <v>0.40972222222222227</v>
      </c>
      <c r="H264" s="621"/>
      <c r="I264" s="168">
        <v>0.90277777777777779</v>
      </c>
      <c r="J264" s="176" t="s">
        <v>2894</v>
      </c>
      <c r="K264" s="175" t="s">
        <v>2893</v>
      </c>
      <c r="L264" s="610"/>
      <c r="M264" s="175" t="s">
        <v>2893</v>
      </c>
      <c r="N264" s="189" t="s">
        <v>2894</v>
      </c>
      <c r="O264" s="188">
        <v>0.19791666666666666</v>
      </c>
      <c r="P264" s="619"/>
      <c r="Q264" s="168">
        <v>0.19791666666666666</v>
      </c>
      <c r="R264" s="169" t="s">
        <v>2894</v>
      </c>
      <c r="S264" s="168">
        <v>0.80208333333333337</v>
      </c>
      <c r="T264" s="610"/>
      <c r="U264" s="188">
        <v>0.90277777777777779</v>
      </c>
      <c r="V264" s="189" t="s">
        <v>2894</v>
      </c>
      <c r="W264" s="175" t="s">
        <v>2893</v>
      </c>
      <c r="X264" s="610"/>
      <c r="Y264" s="166" t="s">
        <v>2905</v>
      </c>
      <c r="AA264" s="168">
        <v>0.1388888888888889</v>
      </c>
      <c r="AB264" s="168">
        <v>0.3972222222222222</v>
      </c>
      <c r="AC264" s="168">
        <v>0.65625</v>
      </c>
      <c r="AD264" s="168">
        <v>0.9145833333333333</v>
      </c>
      <c r="AE264" s="611"/>
      <c r="AF264" s="176"/>
      <c r="AG264" s="180"/>
    </row>
    <row r="265" spans="1:33">
      <c r="A265" s="250">
        <v>6</v>
      </c>
      <c r="B265" s="172"/>
      <c r="C265" s="166" t="s">
        <v>2907</v>
      </c>
      <c r="D265" s="625"/>
      <c r="E265" s="175" t="s">
        <v>2893</v>
      </c>
      <c r="F265" s="176" t="s">
        <v>2894</v>
      </c>
      <c r="G265" s="168">
        <v>0.44375000000000003</v>
      </c>
      <c r="H265" s="621"/>
      <c r="I265" s="168">
        <v>0.9375</v>
      </c>
      <c r="J265" s="176" t="s">
        <v>2894</v>
      </c>
      <c r="K265" s="175" t="s">
        <v>2893</v>
      </c>
      <c r="L265" s="610"/>
      <c r="M265" s="175" t="s">
        <v>2893</v>
      </c>
      <c r="N265" s="185" t="s">
        <v>2894</v>
      </c>
      <c r="O265" s="184">
        <v>0.19722222222222222</v>
      </c>
      <c r="P265" s="619"/>
      <c r="Q265" s="168">
        <v>0.19722222222222222</v>
      </c>
      <c r="R265" s="169" t="s">
        <v>2894</v>
      </c>
      <c r="S265" s="168">
        <v>0.8027777777777777</v>
      </c>
      <c r="T265" s="610"/>
      <c r="U265" s="184">
        <v>0.9375</v>
      </c>
      <c r="V265" s="185" t="s">
        <v>2894</v>
      </c>
      <c r="W265" s="175" t="s">
        <v>2893</v>
      </c>
      <c r="X265" s="610"/>
      <c r="Y265" s="166" t="s">
        <v>2906</v>
      </c>
      <c r="AA265" s="168">
        <v>0.17291666666666669</v>
      </c>
      <c r="AB265" s="168">
        <v>0.43124999999999997</v>
      </c>
      <c r="AC265" s="168">
        <v>0.69027777777777777</v>
      </c>
      <c r="AD265" s="168">
        <v>0.94861111111111107</v>
      </c>
      <c r="AE265" s="611"/>
      <c r="AF265" s="176"/>
      <c r="AG265" s="180"/>
    </row>
    <row r="266" spans="1:33">
      <c r="A266" s="250">
        <v>7</v>
      </c>
      <c r="B266" s="172"/>
      <c r="C266" s="166" t="s">
        <v>2907</v>
      </c>
      <c r="D266" s="625"/>
      <c r="E266" s="175" t="s">
        <v>2893</v>
      </c>
      <c r="F266" s="176" t="s">
        <v>2894</v>
      </c>
      <c r="G266" s="168">
        <v>0.4777777777777778</v>
      </c>
      <c r="H266" s="621"/>
      <c r="I266" s="168">
        <v>0.97152777777777777</v>
      </c>
      <c r="J266" s="176" t="s">
        <v>2894</v>
      </c>
      <c r="K266" s="175" t="s">
        <v>2893</v>
      </c>
      <c r="L266" s="610"/>
      <c r="M266" s="175" t="s">
        <v>2893</v>
      </c>
      <c r="N266" s="185" t="s">
        <v>2894</v>
      </c>
      <c r="O266" s="184">
        <v>0.19652777777777777</v>
      </c>
      <c r="P266" s="619"/>
      <c r="Q266" s="168">
        <v>0.19652777777777777</v>
      </c>
      <c r="R266" s="169" t="s">
        <v>2894</v>
      </c>
      <c r="S266" s="168">
        <v>0.80347222222222225</v>
      </c>
      <c r="T266" s="610"/>
      <c r="U266" s="184">
        <v>0.97152777777777777</v>
      </c>
      <c r="V266" s="185" t="s">
        <v>2894</v>
      </c>
      <c r="W266" s="175" t="s">
        <v>2893</v>
      </c>
      <c r="X266" s="610"/>
      <c r="Y266" s="166" t="s">
        <v>2910</v>
      </c>
      <c r="AA266" s="168">
        <v>0.2076388888888889</v>
      </c>
      <c r="AB266" s="168">
        <v>0.46597222222222223</v>
      </c>
      <c r="AC266" s="168">
        <v>0.72430555555555554</v>
      </c>
      <c r="AD266" s="168">
        <v>0.98263888888888884</v>
      </c>
      <c r="AE266" s="611"/>
      <c r="AF266" s="176"/>
      <c r="AG266" s="180"/>
    </row>
    <row r="267" spans="1:33">
      <c r="A267" s="250">
        <v>8</v>
      </c>
      <c r="B267" s="172"/>
      <c r="C267" s="166" t="s">
        <v>2907</v>
      </c>
      <c r="D267" s="625"/>
      <c r="E267" s="175" t="s">
        <v>2893</v>
      </c>
      <c r="F267" s="176" t="s">
        <v>2894</v>
      </c>
      <c r="G267" s="168">
        <v>0.51180555555555551</v>
      </c>
      <c r="H267" s="621"/>
      <c r="I267" s="169"/>
      <c r="J267" s="176"/>
      <c r="K267" s="169"/>
      <c r="L267" s="610"/>
      <c r="M267" s="175" t="s">
        <v>2893</v>
      </c>
      <c r="N267" s="185" t="s">
        <v>2894</v>
      </c>
      <c r="O267" s="184">
        <v>0.19583333333333333</v>
      </c>
      <c r="P267" s="619"/>
      <c r="Q267" s="168">
        <v>0.19583333333333333</v>
      </c>
      <c r="R267" s="169" t="s">
        <v>2894</v>
      </c>
      <c r="S267" s="168">
        <v>0.8041666666666667</v>
      </c>
      <c r="T267" s="610"/>
      <c r="U267" s="182"/>
      <c r="V267" s="183"/>
      <c r="W267" s="182"/>
      <c r="X267" s="610"/>
      <c r="Y267" s="166" t="s">
        <v>2906</v>
      </c>
      <c r="AA267" s="168">
        <v>0.24166666666666667</v>
      </c>
      <c r="AB267" s="168">
        <v>0.5</v>
      </c>
      <c r="AC267" s="168">
        <v>0.7583333333333333</v>
      </c>
      <c r="AE267" s="611"/>
      <c r="AF267" s="176"/>
      <c r="AG267" s="180"/>
    </row>
    <row r="268" spans="1:33">
      <c r="A268" s="250">
        <v>9</v>
      </c>
      <c r="B268" s="172"/>
      <c r="C268" s="166" t="s">
        <v>2903</v>
      </c>
      <c r="D268" s="625"/>
      <c r="E268" s="168">
        <v>5.5555555555555558E-3</v>
      </c>
      <c r="F268" s="176" t="s">
        <v>2894</v>
      </c>
      <c r="G268" s="168">
        <v>0.54652777777777783</v>
      </c>
      <c r="H268" s="621"/>
      <c r="I268" s="169"/>
      <c r="J268" s="176"/>
      <c r="K268" s="169"/>
      <c r="L268" s="610"/>
      <c r="M268" s="168">
        <v>5.5555555555555558E-3</v>
      </c>
      <c r="N268" s="176" t="s">
        <v>2894</v>
      </c>
      <c r="O268" s="168">
        <v>0.19513888888888889</v>
      </c>
      <c r="P268" s="619"/>
      <c r="Q268" s="168">
        <v>0.19513888888888889</v>
      </c>
      <c r="R268" s="169" t="s">
        <v>2894</v>
      </c>
      <c r="S268" s="168">
        <v>0.80486111111111114</v>
      </c>
      <c r="T268" s="610"/>
      <c r="U268" s="182"/>
      <c r="V268" s="183"/>
      <c r="W268" s="182"/>
      <c r="X268" s="610"/>
      <c r="Y268" s="166" t="s">
        <v>2905</v>
      </c>
      <c r="Z268" s="168">
        <v>1.6666666666666666E-2</v>
      </c>
      <c r="AA268" s="168">
        <v>0.27569444444444446</v>
      </c>
      <c r="AB268" s="168">
        <v>0.52430555555555558</v>
      </c>
      <c r="AC268" s="168">
        <v>0.7729166666666667</v>
      </c>
      <c r="AE268" s="611"/>
      <c r="AF268" s="176"/>
      <c r="AG268" s="180"/>
    </row>
    <row r="269" spans="1:33">
      <c r="A269" s="250">
        <v>10</v>
      </c>
      <c r="B269" s="172"/>
      <c r="C269" s="166" t="s">
        <v>2903</v>
      </c>
      <c r="D269" s="625"/>
      <c r="E269" s="168">
        <v>3.9583333333333331E-2</v>
      </c>
      <c r="F269" s="176" t="s">
        <v>2894</v>
      </c>
      <c r="G269" s="168">
        <v>0.5805555555555556</v>
      </c>
      <c r="H269" s="621"/>
      <c r="I269" s="169"/>
      <c r="J269" s="176"/>
      <c r="K269" s="169"/>
      <c r="L269" s="610"/>
      <c r="M269" s="168">
        <v>3.9583333333333331E-2</v>
      </c>
      <c r="N269" s="176" t="s">
        <v>2894</v>
      </c>
      <c r="O269" s="168">
        <v>0.19444444444444445</v>
      </c>
      <c r="P269" s="619"/>
      <c r="Q269" s="168">
        <v>0.19444444444444445</v>
      </c>
      <c r="R269" s="169" t="s">
        <v>2894</v>
      </c>
      <c r="S269" s="168">
        <v>0.80555555555555547</v>
      </c>
      <c r="T269" s="610"/>
      <c r="U269" s="182"/>
      <c r="V269" s="183"/>
      <c r="W269" s="182"/>
      <c r="X269" s="610"/>
      <c r="Y269" s="166" t="s">
        <v>2904</v>
      </c>
      <c r="Z269" s="168">
        <v>4.0972222222222222E-2</v>
      </c>
      <c r="AA269" s="168">
        <v>0.30972222222222223</v>
      </c>
      <c r="AB269" s="168">
        <v>0.56805555555555554</v>
      </c>
      <c r="AC269" s="168">
        <v>0.82708333333333339</v>
      </c>
      <c r="AE269" s="611"/>
      <c r="AF269" s="176"/>
      <c r="AG269" s="180"/>
    </row>
    <row r="270" spans="1:33" ht="3.75" customHeight="1">
      <c r="A270" s="192"/>
      <c r="B270" s="172"/>
      <c r="C270" s="192"/>
      <c r="D270" s="625"/>
      <c r="E270" s="192"/>
      <c r="F270" s="192"/>
      <c r="G270" s="192"/>
      <c r="H270" s="621"/>
      <c r="I270" s="192"/>
      <c r="J270" s="192"/>
      <c r="K270" s="192"/>
      <c r="L270" s="610"/>
      <c r="M270" s="192"/>
      <c r="N270" s="192"/>
      <c r="O270" s="192"/>
      <c r="P270" s="619"/>
      <c r="Q270" s="192"/>
      <c r="R270" s="192"/>
      <c r="S270" s="192"/>
      <c r="T270" s="610"/>
      <c r="U270" s="192"/>
      <c r="V270" s="192"/>
      <c r="W270" s="192"/>
      <c r="X270" s="610"/>
      <c r="Y270" s="192"/>
      <c r="Z270" s="192"/>
      <c r="AA270" s="192"/>
      <c r="AB270" s="192"/>
      <c r="AC270" s="192"/>
      <c r="AD270" s="192"/>
      <c r="AE270" s="611"/>
      <c r="AF270" s="192"/>
      <c r="AG270" s="192"/>
    </row>
    <row r="271" spans="1:33">
      <c r="A271" s="250">
        <v>11</v>
      </c>
      <c r="B271" s="172"/>
      <c r="C271" s="166" t="s">
        <v>2903</v>
      </c>
      <c r="D271" s="625"/>
      <c r="E271" s="168">
        <v>7.3611111111111113E-2</v>
      </c>
      <c r="F271" s="176" t="s">
        <v>2894</v>
      </c>
      <c r="G271" s="168">
        <v>0.61458333333333337</v>
      </c>
      <c r="H271" s="621"/>
      <c r="I271" s="169"/>
      <c r="J271" s="176"/>
      <c r="K271" s="169"/>
      <c r="L271" s="610"/>
      <c r="M271" s="168">
        <v>7.3611111111111113E-2</v>
      </c>
      <c r="N271" s="176" t="s">
        <v>2894</v>
      </c>
      <c r="O271" s="168">
        <v>0.19375000000000001</v>
      </c>
      <c r="P271" s="619"/>
      <c r="Q271" s="168">
        <v>0.19375000000000001</v>
      </c>
      <c r="R271" s="169" t="s">
        <v>2894</v>
      </c>
      <c r="S271" s="168">
        <v>0.80625000000000002</v>
      </c>
      <c r="T271" s="610"/>
      <c r="U271" s="182"/>
      <c r="V271" s="183"/>
      <c r="W271" s="182"/>
      <c r="X271" s="610"/>
      <c r="Y271" s="166" t="s">
        <v>2902</v>
      </c>
      <c r="Z271" s="191">
        <v>8.5416666666666655E-2</v>
      </c>
      <c r="AA271" s="168">
        <v>0.34375</v>
      </c>
      <c r="AB271" s="168">
        <v>0.61041666666666672</v>
      </c>
      <c r="AC271" s="168">
        <v>0.87777777777777777</v>
      </c>
      <c r="AE271" s="611"/>
      <c r="AF271" s="176"/>
      <c r="AG271" s="180"/>
    </row>
    <row r="272" spans="1:33">
      <c r="A272" s="250">
        <v>12</v>
      </c>
      <c r="B272" s="172"/>
      <c r="C272" s="166" t="s">
        <v>2903</v>
      </c>
      <c r="D272" s="625"/>
      <c r="E272" s="168">
        <v>0.1076388888888889</v>
      </c>
      <c r="F272" s="176" t="s">
        <v>2894</v>
      </c>
      <c r="G272" s="168">
        <v>0.64861111111111114</v>
      </c>
      <c r="H272" s="621"/>
      <c r="I272" s="169"/>
      <c r="J272" s="176"/>
      <c r="K272" s="169"/>
      <c r="L272" s="610"/>
      <c r="M272" s="168">
        <v>0.1076388888888889</v>
      </c>
      <c r="N272" s="176" t="s">
        <v>2894</v>
      </c>
      <c r="O272" s="168">
        <v>0.19305555555555554</v>
      </c>
      <c r="P272" s="619"/>
      <c r="Q272" s="168">
        <v>0.19305555555555554</v>
      </c>
      <c r="R272" s="169" t="s">
        <v>2894</v>
      </c>
      <c r="S272" s="168">
        <v>0.80694444444444446</v>
      </c>
      <c r="T272" s="610"/>
      <c r="U272" s="182"/>
      <c r="V272" s="183"/>
      <c r="W272" s="182"/>
      <c r="X272" s="610"/>
      <c r="Y272" s="166" t="s">
        <v>2892</v>
      </c>
      <c r="Z272" s="168">
        <v>0.1277777777777778</v>
      </c>
      <c r="AA272" s="168">
        <v>0.37777777777777777</v>
      </c>
      <c r="AB272" s="168">
        <v>0.64444444444444449</v>
      </c>
      <c r="AC272" s="168">
        <v>0.91180555555555554</v>
      </c>
      <c r="AE272" s="611"/>
      <c r="AF272" s="176"/>
      <c r="AG272" s="180"/>
    </row>
    <row r="273" spans="1:33">
      <c r="A273" s="250">
        <v>13</v>
      </c>
      <c r="B273" s="172"/>
      <c r="C273" s="166" t="s">
        <v>2899</v>
      </c>
      <c r="D273" s="625"/>
      <c r="E273" s="168">
        <v>0.14166666666666666</v>
      </c>
      <c r="F273" s="176" t="s">
        <v>2894</v>
      </c>
      <c r="G273" s="168">
        <v>0.68263888888888891</v>
      </c>
      <c r="H273" s="621"/>
      <c r="I273" s="169"/>
      <c r="J273" s="176"/>
      <c r="K273" s="169"/>
      <c r="L273" s="610"/>
      <c r="M273" s="168">
        <v>0.14166666666666666</v>
      </c>
      <c r="N273" s="176" t="s">
        <v>2894</v>
      </c>
      <c r="O273" s="168">
        <v>0.19236111111111112</v>
      </c>
      <c r="P273" s="619"/>
      <c r="Q273" s="168">
        <v>0.19236111111111112</v>
      </c>
      <c r="R273" s="169" t="s">
        <v>2894</v>
      </c>
      <c r="S273" s="168">
        <v>0.80763888888888891</v>
      </c>
      <c r="T273" s="610"/>
      <c r="U273" s="182"/>
      <c r="V273" s="183"/>
      <c r="W273" s="182"/>
      <c r="X273" s="610"/>
      <c r="Y273" s="166" t="s">
        <v>2898</v>
      </c>
      <c r="Z273" s="168">
        <v>0.16180555555555556</v>
      </c>
      <c r="AA273" s="168">
        <v>0.41180555555555554</v>
      </c>
      <c r="AB273" s="168">
        <v>0.67847222222222225</v>
      </c>
      <c r="AC273" s="168">
        <v>0.9458333333333333</v>
      </c>
      <c r="AE273" s="611"/>
      <c r="AF273" s="227" t="s">
        <v>2985</v>
      </c>
      <c r="AG273" s="179" t="s">
        <v>2987</v>
      </c>
    </row>
    <row r="274" spans="1:33">
      <c r="A274" s="178">
        <v>14</v>
      </c>
      <c r="B274" s="172"/>
      <c r="C274" s="174" t="s">
        <v>2899</v>
      </c>
      <c r="D274" s="625"/>
      <c r="E274" s="168">
        <v>0.17569444444444446</v>
      </c>
      <c r="F274" s="176" t="s">
        <v>2894</v>
      </c>
      <c r="G274" s="168">
        <v>0.71666666666666667</v>
      </c>
      <c r="H274" s="621"/>
      <c r="I274" s="169"/>
      <c r="J274" s="176"/>
      <c r="K274" s="169"/>
      <c r="L274" s="610"/>
      <c r="M274" s="168">
        <v>0.17569444444444446</v>
      </c>
      <c r="N274" s="176" t="s">
        <v>2894</v>
      </c>
      <c r="O274" s="168">
        <v>0.19166666666666665</v>
      </c>
      <c r="P274" s="619"/>
      <c r="Q274" s="168">
        <v>0.19166666666666665</v>
      </c>
      <c r="R274" s="169" t="s">
        <v>2894</v>
      </c>
      <c r="S274" s="168">
        <v>0.80833333333333324</v>
      </c>
      <c r="T274" s="610"/>
      <c r="U274" s="182"/>
      <c r="V274" s="183"/>
      <c r="W274" s="182"/>
      <c r="X274" s="610"/>
      <c r="Y274" s="166" t="s">
        <v>2914</v>
      </c>
      <c r="Z274" s="168">
        <v>0.19583333333333333</v>
      </c>
      <c r="AA274" s="168">
        <v>0.4458333333333333</v>
      </c>
      <c r="AB274" s="168">
        <v>0.71250000000000002</v>
      </c>
      <c r="AC274" s="168">
        <v>0.97986111111111107</v>
      </c>
      <c r="AE274" s="611"/>
      <c r="AF274" s="227" t="s">
        <v>2985</v>
      </c>
      <c r="AG274" s="179" t="s">
        <v>2986</v>
      </c>
    </row>
    <row r="275" spans="1:33">
      <c r="A275" s="250">
        <v>15</v>
      </c>
      <c r="B275" s="172"/>
      <c r="C275" s="166" t="s">
        <v>2899</v>
      </c>
      <c r="D275" s="625"/>
      <c r="E275" s="168">
        <v>0.20972222222222223</v>
      </c>
      <c r="F275" s="176" t="s">
        <v>2894</v>
      </c>
      <c r="G275" s="168">
        <v>0.75069444444444444</v>
      </c>
      <c r="H275" s="621"/>
      <c r="I275" s="169"/>
      <c r="J275" s="176"/>
      <c r="K275" s="169"/>
      <c r="L275" s="610"/>
      <c r="M275" s="182"/>
      <c r="N275" s="183"/>
      <c r="O275" s="182"/>
      <c r="P275" s="619"/>
      <c r="Q275" s="168">
        <v>0.19097222222222221</v>
      </c>
      <c r="R275" s="169" t="s">
        <v>2894</v>
      </c>
      <c r="S275" s="168">
        <v>0.80902777777777779</v>
      </c>
      <c r="T275" s="610"/>
      <c r="U275" s="182"/>
      <c r="V275" s="183"/>
      <c r="W275" s="182"/>
      <c r="X275" s="610"/>
      <c r="Y275" s="166" t="s">
        <v>2898</v>
      </c>
      <c r="Z275" s="168">
        <v>0.2298611111111111</v>
      </c>
      <c r="AA275" s="168">
        <v>0.47986111111111113</v>
      </c>
      <c r="AB275" s="168">
        <v>0.73819444444444438</v>
      </c>
      <c r="AC275" s="168">
        <v>0.99722222222222223</v>
      </c>
      <c r="AE275" s="611"/>
      <c r="AF275" s="227" t="s">
        <v>2985</v>
      </c>
      <c r="AG275" s="173" t="s">
        <v>2984</v>
      </c>
    </row>
    <row r="276" spans="1:33">
      <c r="A276" s="250">
        <v>16</v>
      </c>
      <c r="B276" s="172"/>
      <c r="C276" s="176" t="s">
        <v>2895</v>
      </c>
      <c r="D276" s="625"/>
      <c r="E276" s="168">
        <v>0.24374999999999999</v>
      </c>
      <c r="F276" s="176" t="s">
        <v>2894</v>
      </c>
      <c r="G276" s="168">
        <v>0.78472222222222221</v>
      </c>
      <c r="H276" s="621"/>
      <c r="I276" s="169"/>
      <c r="J276" s="176"/>
      <c r="K276" s="169"/>
      <c r="L276" s="610"/>
      <c r="M276" s="182"/>
      <c r="N276" s="183"/>
      <c r="O276" s="182"/>
      <c r="P276" s="619"/>
      <c r="Q276" s="168">
        <v>0.19027777777777777</v>
      </c>
      <c r="R276" s="169" t="s">
        <v>2894</v>
      </c>
      <c r="S276" s="168">
        <v>0.80972222222222223</v>
      </c>
      <c r="T276" s="610"/>
      <c r="U276" s="182"/>
      <c r="V276" s="183"/>
      <c r="W276" s="182"/>
      <c r="X276" s="610"/>
      <c r="Y276" s="166" t="s">
        <v>2904</v>
      </c>
      <c r="Z276" s="168">
        <v>0.25555555555555559</v>
      </c>
      <c r="AA276" s="168">
        <v>0.51388888888888895</v>
      </c>
      <c r="AB276" s="168">
        <v>0.77222222222222225</v>
      </c>
      <c r="AE276" s="611"/>
      <c r="AF276" s="176"/>
      <c r="AG276" s="180"/>
    </row>
    <row r="277" spans="1:33">
      <c r="A277" s="250">
        <v>17</v>
      </c>
      <c r="B277" s="172"/>
      <c r="C277" s="176" t="s">
        <v>2895</v>
      </c>
      <c r="D277" s="625"/>
      <c r="E277" s="168">
        <v>0.27777777777777779</v>
      </c>
      <c r="F277" s="176" t="s">
        <v>2894</v>
      </c>
      <c r="G277" s="168">
        <v>0.81874999999999998</v>
      </c>
      <c r="H277" s="621"/>
      <c r="I277" s="169"/>
      <c r="J277" s="176"/>
      <c r="K277" s="169"/>
      <c r="L277" s="610"/>
      <c r="M277" s="182"/>
      <c r="N277" s="183"/>
      <c r="O277" s="182"/>
      <c r="P277" s="619"/>
      <c r="Q277" s="168">
        <v>0.18958333333333333</v>
      </c>
      <c r="R277" s="169" t="s">
        <v>2894</v>
      </c>
      <c r="S277" s="168">
        <v>0.81041666666666667</v>
      </c>
      <c r="T277" s="610"/>
      <c r="U277" s="168">
        <v>0.81041666666666667</v>
      </c>
      <c r="V277" s="176" t="s">
        <v>2894</v>
      </c>
      <c r="W277" s="168">
        <v>0.81874999999999998</v>
      </c>
      <c r="X277" s="610"/>
      <c r="Y277" s="166" t="s">
        <v>2902</v>
      </c>
      <c r="AA277" s="168">
        <v>3.125E-2</v>
      </c>
      <c r="AB277" s="168">
        <v>0.28958333333333336</v>
      </c>
      <c r="AC277" s="168">
        <v>0.54791666666666672</v>
      </c>
      <c r="AD277" s="168">
        <v>0.80625000000000002</v>
      </c>
      <c r="AE277" s="611"/>
      <c r="AF277" s="176"/>
      <c r="AG277" s="180"/>
    </row>
    <row r="278" spans="1:33">
      <c r="A278" s="250">
        <v>18</v>
      </c>
      <c r="B278" s="172"/>
      <c r="C278" s="176" t="s">
        <v>2895</v>
      </c>
      <c r="D278" s="625"/>
      <c r="E278" s="168">
        <v>0.3125</v>
      </c>
      <c r="F278" s="176" t="s">
        <v>2894</v>
      </c>
      <c r="G278" s="168">
        <v>0.85277777777777775</v>
      </c>
      <c r="H278" s="621"/>
      <c r="I278" s="169"/>
      <c r="J278" s="176"/>
      <c r="K278" s="169"/>
      <c r="L278" s="610"/>
      <c r="M278" s="182"/>
      <c r="N278" s="183"/>
      <c r="O278" s="182"/>
      <c r="P278" s="619"/>
      <c r="Q278" s="168">
        <v>0.18888888888888888</v>
      </c>
      <c r="R278" s="169" t="s">
        <v>2894</v>
      </c>
      <c r="S278" s="168">
        <v>0.81111111111111101</v>
      </c>
      <c r="T278" s="610"/>
      <c r="U278" s="168">
        <v>0.81111111111111101</v>
      </c>
      <c r="V278" s="176" t="s">
        <v>2894</v>
      </c>
      <c r="W278" s="168">
        <v>0.85277777777777775</v>
      </c>
      <c r="X278" s="610"/>
      <c r="Y278" s="166" t="s">
        <v>2902</v>
      </c>
      <c r="AA278" s="168">
        <v>6.5277777777777782E-2</v>
      </c>
      <c r="AB278" s="168">
        <v>0.32361111111111113</v>
      </c>
      <c r="AC278" s="168">
        <v>0.58263888888888882</v>
      </c>
      <c r="AD278" s="168">
        <v>0.84097222222222223</v>
      </c>
      <c r="AE278" s="611"/>
      <c r="AF278" s="176"/>
      <c r="AG278" s="180"/>
    </row>
    <row r="279" spans="1:33">
      <c r="A279" s="250">
        <v>19</v>
      </c>
      <c r="B279" s="172"/>
      <c r="C279" s="176" t="s">
        <v>2895</v>
      </c>
      <c r="D279" s="625"/>
      <c r="E279" s="168">
        <v>0.34652777777777777</v>
      </c>
      <c r="F279" s="176" t="s">
        <v>2894</v>
      </c>
      <c r="G279" s="168">
        <v>0.88680555555555562</v>
      </c>
      <c r="H279" s="621"/>
      <c r="I279" s="169"/>
      <c r="J279" s="176"/>
      <c r="K279" s="169"/>
      <c r="L279" s="610"/>
      <c r="M279" s="182"/>
      <c r="N279" s="183"/>
      <c r="O279" s="182"/>
      <c r="P279" s="619"/>
      <c r="Q279" s="168">
        <v>0.18819444444444444</v>
      </c>
      <c r="R279" s="169" t="s">
        <v>2894</v>
      </c>
      <c r="S279" s="168">
        <v>0.81180555555555556</v>
      </c>
      <c r="T279" s="610"/>
      <c r="U279" s="168">
        <v>0.81180555555555556</v>
      </c>
      <c r="V279" s="176" t="s">
        <v>2894</v>
      </c>
      <c r="W279" s="168">
        <v>0.88680555555555562</v>
      </c>
      <c r="X279" s="610"/>
      <c r="Y279" s="166" t="s">
        <v>2905</v>
      </c>
      <c r="AA279" s="168">
        <v>9.930555555555555E-2</v>
      </c>
      <c r="AB279" s="168">
        <v>0.3576388888888889</v>
      </c>
      <c r="AC279" s="168">
        <v>0.6166666666666667</v>
      </c>
      <c r="AD279" s="168">
        <v>0.875</v>
      </c>
      <c r="AE279" s="611"/>
      <c r="AF279" s="176"/>
      <c r="AG279" s="180"/>
    </row>
    <row r="280" spans="1:33">
      <c r="A280" s="250">
        <v>20</v>
      </c>
      <c r="B280" s="172"/>
      <c r="C280" s="166" t="s">
        <v>2918</v>
      </c>
      <c r="D280" s="625"/>
      <c r="E280" s="168">
        <v>0.38055555555555554</v>
      </c>
      <c r="F280" s="176" t="s">
        <v>2894</v>
      </c>
      <c r="G280" s="168">
        <v>0.92152777777777783</v>
      </c>
      <c r="H280" s="621"/>
      <c r="I280" s="169"/>
      <c r="J280" s="176"/>
      <c r="K280" s="169"/>
      <c r="L280" s="610"/>
      <c r="M280" s="182"/>
      <c r="N280" s="183"/>
      <c r="O280" s="182"/>
      <c r="P280" s="619"/>
      <c r="Q280" s="168">
        <v>0.1875</v>
      </c>
      <c r="R280" s="169" t="s">
        <v>2894</v>
      </c>
      <c r="S280" s="168">
        <v>0.8125</v>
      </c>
      <c r="T280" s="610"/>
      <c r="U280" s="168">
        <v>0.8125</v>
      </c>
      <c r="V280" s="176" t="s">
        <v>2894</v>
      </c>
      <c r="W280" s="168">
        <v>0.92152777777777783</v>
      </c>
      <c r="X280" s="610"/>
      <c r="Y280" s="166" t="s">
        <v>2910</v>
      </c>
      <c r="AA280" s="168">
        <v>0.13333333333333333</v>
      </c>
      <c r="AB280" s="168">
        <v>0.39166666666666666</v>
      </c>
      <c r="AC280" s="168">
        <v>0.65069444444444446</v>
      </c>
      <c r="AD280" s="168">
        <v>0.90902777777777777</v>
      </c>
      <c r="AE280" s="611"/>
      <c r="AF280" s="176"/>
      <c r="AG280" s="180"/>
    </row>
    <row r="281" spans="1:33" ht="3.75" customHeight="1">
      <c r="A281" s="228"/>
      <c r="B281" s="172"/>
      <c r="C281" s="228"/>
      <c r="D281" s="625"/>
      <c r="E281" s="228"/>
      <c r="F281" s="228"/>
      <c r="G281" s="228"/>
      <c r="H281" s="621"/>
      <c r="I281" s="228"/>
      <c r="J281" s="228"/>
      <c r="K281" s="228"/>
      <c r="L281" s="610"/>
      <c r="M281" s="228"/>
      <c r="N281" s="228"/>
      <c r="O281" s="228"/>
      <c r="P281" s="619"/>
      <c r="Q281" s="228"/>
      <c r="R281" s="228"/>
      <c r="S281" s="228"/>
      <c r="T281" s="610"/>
      <c r="U281" s="228"/>
      <c r="V281" s="228"/>
      <c r="W281" s="228"/>
      <c r="X281" s="610"/>
      <c r="Y281" s="228"/>
      <c r="Z281" s="228"/>
      <c r="AA281" s="228"/>
      <c r="AB281" s="228"/>
      <c r="AC281" s="228"/>
      <c r="AD281" s="228"/>
      <c r="AE281" s="611"/>
      <c r="AF281" s="228"/>
      <c r="AG281" s="228"/>
    </row>
    <row r="282" spans="1:33" ht="11.25" customHeight="1">
      <c r="A282" s="178">
        <v>21</v>
      </c>
      <c r="B282" s="172"/>
      <c r="C282" s="174" t="s">
        <v>2918</v>
      </c>
      <c r="D282" s="625"/>
      <c r="E282" s="168">
        <v>0.4145833333333333</v>
      </c>
      <c r="F282" s="176" t="s">
        <v>2894</v>
      </c>
      <c r="G282" s="168">
        <v>0.9555555555555556</v>
      </c>
      <c r="H282" s="621"/>
      <c r="I282" s="169"/>
      <c r="J282" s="176"/>
      <c r="K282" s="169"/>
      <c r="L282" s="610"/>
      <c r="M282" s="182"/>
      <c r="N282" s="183"/>
      <c r="O282" s="182"/>
      <c r="P282" s="619"/>
      <c r="Q282" s="168">
        <v>0.1875</v>
      </c>
      <c r="R282" s="169" t="s">
        <v>2894</v>
      </c>
      <c r="S282" s="168">
        <v>0.8125</v>
      </c>
      <c r="T282" s="610"/>
      <c r="U282" s="184">
        <v>0.8125</v>
      </c>
      <c r="V282" s="185" t="s">
        <v>2894</v>
      </c>
      <c r="W282" s="184">
        <v>0.9555555555555556</v>
      </c>
      <c r="X282" s="610"/>
      <c r="Y282" s="166" t="s">
        <v>2919</v>
      </c>
      <c r="AA282" s="168">
        <v>0.16805555555555554</v>
      </c>
      <c r="AB282" s="168">
        <v>0.42638888888888887</v>
      </c>
      <c r="AC282" s="168">
        <v>0.68472222222222223</v>
      </c>
      <c r="AD282" s="168">
        <v>0.94305555555555554</v>
      </c>
      <c r="AE282" s="611"/>
      <c r="AF282" s="174" t="s">
        <v>2983</v>
      </c>
      <c r="AG282" s="173" t="s">
        <v>2908</v>
      </c>
    </row>
    <row r="283" spans="1:33">
      <c r="A283" s="229">
        <v>22</v>
      </c>
      <c r="B283" s="172"/>
      <c r="C283" s="166" t="s">
        <v>2918</v>
      </c>
      <c r="D283" s="625"/>
      <c r="E283" s="168">
        <v>0.44861111111111113</v>
      </c>
      <c r="F283" s="176" t="s">
        <v>2894</v>
      </c>
      <c r="G283" s="168">
        <v>0.98958333333333337</v>
      </c>
      <c r="H283" s="621"/>
      <c r="I283" s="169"/>
      <c r="J283" s="176"/>
      <c r="K283" s="169"/>
      <c r="L283" s="610"/>
      <c r="M283" s="182"/>
      <c r="N283" s="183"/>
      <c r="O283" s="182"/>
      <c r="P283" s="619"/>
      <c r="Q283" s="168">
        <v>0.18819444444444444</v>
      </c>
      <c r="R283" s="169" t="s">
        <v>2894</v>
      </c>
      <c r="S283" s="168">
        <v>0.81180555555555556</v>
      </c>
      <c r="T283" s="610"/>
      <c r="U283" s="184">
        <v>0.81180555555555556</v>
      </c>
      <c r="V283" s="185" t="s">
        <v>2894</v>
      </c>
      <c r="W283" s="184">
        <v>0.98958333333333337</v>
      </c>
      <c r="X283" s="610"/>
      <c r="Y283" s="166" t="s">
        <v>2910</v>
      </c>
      <c r="AA283" s="168">
        <v>0.20208333333333331</v>
      </c>
      <c r="AB283" s="168">
        <v>0.4604166666666667</v>
      </c>
      <c r="AC283" s="168">
        <v>0.71875</v>
      </c>
      <c r="AD283" s="168">
        <v>0.9770833333333333</v>
      </c>
      <c r="AE283" s="611"/>
      <c r="AF283" s="176"/>
      <c r="AG283" s="180"/>
    </row>
    <row r="284" spans="1:33">
      <c r="A284" s="229">
        <v>23</v>
      </c>
      <c r="B284" s="172"/>
      <c r="C284" s="166" t="s">
        <v>2915</v>
      </c>
      <c r="D284" s="625"/>
      <c r="E284" s="168">
        <v>0.4826388888888889</v>
      </c>
      <c r="F284" s="176" t="s">
        <v>2894</v>
      </c>
      <c r="G284" s="175" t="s">
        <v>2893</v>
      </c>
      <c r="H284" s="621"/>
      <c r="I284" s="169"/>
      <c r="J284" s="176"/>
      <c r="K284" s="169"/>
      <c r="L284" s="610"/>
      <c r="M284" s="182"/>
      <c r="N284" s="183"/>
      <c r="O284" s="182"/>
      <c r="P284" s="619"/>
      <c r="Q284" s="168">
        <v>0.18888888888888888</v>
      </c>
      <c r="R284" s="169" t="s">
        <v>2894</v>
      </c>
      <c r="S284" s="168">
        <v>0.81111111111111101</v>
      </c>
      <c r="T284" s="610"/>
      <c r="U284" s="184">
        <v>0.81111111111111101</v>
      </c>
      <c r="V284" s="185" t="s">
        <v>2894</v>
      </c>
      <c r="W284" s="175" t="s">
        <v>2893</v>
      </c>
      <c r="X284" s="610"/>
      <c r="Y284" s="166" t="s">
        <v>2906</v>
      </c>
      <c r="AA284" s="168">
        <v>0.23611111111111113</v>
      </c>
      <c r="AB284" s="168">
        <v>0.49444444444444446</v>
      </c>
      <c r="AC284" s="168">
        <v>0.75277777777777777</v>
      </c>
      <c r="AE284" s="611"/>
      <c r="AF284" s="176"/>
      <c r="AG284" s="180"/>
    </row>
    <row r="285" spans="1:33">
      <c r="A285" s="229">
        <v>24</v>
      </c>
      <c r="B285" s="172"/>
      <c r="C285" s="166" t="s">
        <v>2915</v>
      </c>
      <c r="D285" s="625"/>
      <c r="E285" s="175" t="s">
        <v>2893</v>
      </c>
      <c r="F285" s="176" t="s">
        <v>2894</v>
      </c>
      <c r="G285" s="168">
        <v>2.361111111111111E-2</v>
      </c>
      <c r="H285" s="621"/>
      <c r="I285" s="168">
        <v>0.51666666666666672</v>
      </c>
      <c r="J285" s="176" t="s">
        <v>2894</v>
      </c>
      <c r="K285" s="175" t="s">
        <v>2893</v>
      </c>
      <c r="L285" s="610"/>
      <c r="M285" s="175" t="s">
        <v>2893</v>
      </c>
      <c r="N285" s="189" t="s">
        <v>2894</v>
      </c>
      <c r="O285" s="188">
        <v>2.361111111111111E-2</v>
      </c>
      <c r="P285" s="619"/>
      <c r="Q285" s="168">
        <v>0.18958333333333333</v>
      </c>
      <c r="R285" s="169" t="s">
        <v>2894</v>
      </c>
      <c r="S285" s="168">
        <v>0.81041666666666667</v>
      </c>
      <c r="T285" s="610"/>
      <c r="U285" s="188">
        <v>0.81041666666666667</v>
      </c>
      <c r="V285" s="189" t="s">
        <v>2894</v>
      </c>
      <c r="W285" s="175" t="s">
        <v>2893</v>
      </c>
      <c r="X285" s="610"/>
      <c r="Y285" s="166" t="s">
        <v>2905</v>
      </c>
      <c r="Z285" s="168">
        <v>1.1111111111111112E-2</v>
      </c>
      <c r="AA285" s="168">
        <v>0.27013888888888887</v>
      </c>
      <c r="AB285" s="168">
        <v>0.52847222222222223</v>
      </c>
      <c r="AC285" s="168">
        <v>0.78680555555555554</v>
      </c>
      <c r="AE285" s="611"/>
      <c r="AF285" s="176"/>
      <c r="AG285" s="240"/>
    </row>
    <row r="286" spans="1:33">
      <c r="A286" s="229">
        <v>25</v>
      </c>
      <c r="B286" s="172"/>
      <c r="C286" s="166" t="s">
        <v>2915</v>
      </c>
      <c r="D286" s="625"/>
      <c r="E286" s="175" t="s">
        <v>2893</v>
      </c>
      <c r="F286" s="176" t="s">
        <v>2894</v>
      </c>
      <c r="G286" s="168">
        <v>5.7638888888888885E-2</v>
      </c>
      <c r="H286" s="621"/>
      <c r="I286" s="168">
        <v>0.55069444444444449</v>
      </c>
      <c r="J286" s="176" t="s">
        <v>2894</v>
      </c>
      <c r="K286" s="175" t="s">
        <v>2893</v>
      </c>
      <c r="L286" s="610"/>
      <c r="M286" s="175" t="s">
        <v>2893</v>
      </c>
      <c r="N286" s="189" t="s">
        <v>2894</v>
      </c>
      <c r="O286" s="188">
        <v>5.7638888888888885E-2</v>
      </c>
      <c r="P286" s="619"/>
      <c r="Q286" s="168">
        <v>0.19027777777777777</v>
      </c>
      <c r="R286" s="169" t="s">
        <v>2894</v>
      </c>
      <c r="S286" s="168">
        <v>0.80972222222222223</v>
      </c>
      <c r="T286" s="610"/>
      <c r="U286" s="188">
        <v>0.80972222222222223</v>
      </c>
      <c r="V286" s="189" t="s">
        <v>2894</v>
      </c>
      <c r="W286" s="175" t="s">
        <v>2893</v>
      </c>
      <c r="X286" s="610"/>
      <c r="Y286" s="166" t="s">
        <v>2905</v>
      </c>
      <c r="Z286" s="168">
        <v>4.5138888888888888E-2</v>
      </c>
      <c r="AA286" s="168">
        <v>0.30416666666666664</v>
      </c>
      <c r="AB286" s="168">
        <v>0.5625</v>
      </c>
      <c r="AC286" s="168">
        <v>0.8208333333333333</v>
      </c>
      <c r="AE286" s="611"/>
      <c r="AF286" s="176"/>
      <c r="AG286" s="180"/>
    </row>
    <row r="287" spans="1:33">
      <c r="A287" s="229">
        <v>26</v>
      </c>
      <c r="B287" s="172"/>
      <c r="C287" s="166" t="s">
        <v>2915</v>
      </c>
      <c r="D287" s="625"/>
      <c r="E287" s="175" t="s">
        <v>2893</v>
      </c>
      <c r="F287" s="176" t="s">
        <v>2894</v>
      </c>
      <c r="G287" s="168">
        <v>9.1666666666666674E-2</v>
      </c>
      <c r="H287" s="621"/>
      <c r="I287" s="168">
        <v>0.58472222222222225</v>
      </c>
      <c r="J287" s="176" t="s">
        <v>2894</v>
      </c>
      <c r="K287" s="175" t="s">
        <v>2893</v>
      </c>
      <c r="L287" s="610"/>
      <c r="M287" s="175" t="s">
        <v>2893</v>
      </c>
      <c r="N287" s="189" t="s">
        <v>2894</v>
      </c>
      <c r="O287" s="188">
        <v>9.1666666666666674E-2</v>
      </c>
      <c r="P287" s="619"/>
      <c r="Q287" s="168">
        <v>0.19097222222222221</v>
      </c>
      <c r="R287" s="169" t="s">
        <v>2894</v>
      </c>
      <c r="S287" s="168">
        <v>0.80902777777777779</v>
      </c>
      <c r="T287" s="610"/>
      <c r="U287" s="188">
        <v>0.80902777777777779</v>
      </c>
      <c r="V287" s="189" t="s">
        <v>2894</v>
      </c>
      <c r="W287" s="175" t="s">
        <v>2893</v>
      </c>
      <c r="X287" s="610"/>
      <c r="Y287" s="166" t="s">
        <v>2904</v>
      </c>
      <c r="Z287" s="168">
        <v>7.9166666666666663E-2</v>
      </c>
      <c r="AA287" s="168">
        <v>0.33819444444444446</v>
      </c>
      <c r="AB287" s="168">
        <v>0.59652777777777777</v>
      </c>
      <c r="AC287" s="168">
        <v>0.85486111111111107</v>
      </c>
      <c r="AE287" s="611"/>
      <c r="AF287" s="177" t="s">
        <v>2917</v>
      </c>
      <c r="AG287" s="179" t="s">
        <v>2916</v>
      </c>
    </row>
    <row r="288" spans="1:33">
      <c r="A288" s="178">
        <v>27</v>
      </c>
      <c r="B288" s="172"/>
      <c r="C288" s="174" t="s">
        <v>2203</v>
      </c>
      <c r="D288" s="625"/>
      <c r="E288" s="175" t="s">
        <v>2893</v>
      </c>
      <c r="F288" s="176" t="s">
        <v>2894</v>
      </c>
      <c r="G288" s="168">
        <v>0.12569444444444444</v>
      </c>
      <c r="H288" s="621"/>
      <c r="I288" s="168">
        <v>0.61875000000000002</v>
      </c>
      <c r="J288" s="176" t="s">
        <v>2894</v>
      </c>
      <c r="K288" s="175" t="s">
        <v>2893</v>
      </c>
      <c r="L288" s="610"/>
      <c r="M288" s="235"/>
      <c r="N288" s="236"/>
      <c r="O288" s="237"/>
      <c r="P288" s="619"/>
      <c r="Q288" s="168">
        <v>0.19166666666666665</v>
      </c>
      <c r="R288" s="169" t="s">
        <v>2894</v>
      </c>
      <c r="S288" s="168">
        <v>0.80833333333333324</v>
      </c>
      <c r="T288" s="610"/>
      <c r="U288" s="237"/>
      <c r="V288" s="236"/>
      <c r="W288" s="235"/>
      <c r="X288" s="610"/>
      <c r="Y288" s="166" t="s">
        <v>2892</v>
      </c>
      <c r="Z288" s="168">
        <v>0.11319444444444444</v>
      </c>
      <c r="AA288" s="168">
        <v>0.37222222222222223</v>
      </c>
      <c r="AB288" s="168">
        <v>0.63055555555555554</v>
      </c>
      <c r="AC288" s="168">
        <v>0.88888888888888884</v>
      </c>
      <c r="AE288" s="611"/>
      <c r="AF288" s="174" t="s">
        <v>2982</v>
      </c>
      <c r="AG288" s="173" t="s">
        <v>2981</v>
      </c>
    </row>
    <row r="289" spans="1:33">
      <c r="A289" s="178">
        <v>28</v>
      </c>
      <c r="B289" s="172"/>
      <c r="C289" s="174" t="s">
        <v>2203</v>
      </c>
      <c r="D289" s="625"/>
      <c r="E289" s="175" t="s">
        <v>2893</v>
      </c>
      <c r="F289" s="176" t="s">
        <v>2894</v>
      </c>
      <c r="G289" s="168">
        <v>0.15972222222222224</v>
      </c>
      <c r="H289" s="621"/>
      <c r="I289" s="168">
        <v>0.65277777777777779</v>
      </c>
      <c r="J289" s="176" t="s">
        <v>2894</v>
      </c>
      <c r="K289" s="175" t="s">
        <v>2893</v>
      </c>
      <c r="L289" s="610"/>
      <c r="M289" s="235"/>
      <c r="N289" s="236"/>
      <c r="O289" s="237"/>
      <c r="P289" s="619"/>
      <c r="Q289" s="168">
        <v>0.19236111111111112</v>
      </c>
      <c r="R289" s="169" t="s">
        <v>2894</v>
      </c>
      <c r="S289" s="168">
        <v>0.80763888888888891</v>
      </c>
      <c r="T289" s="610"/>
      <c r="U289" s="237"/>
      <c r="V289" s="236"/>
      <c r="W289" s="235"/>
      <c r="X289" s="610"/>
      <c r="Y289" s="166" t="s">
        <v>2898</v>
      </c>
      <c r="Z289" s="168">
        <v>0.14722222222222223</v>
      </c>
      <c r="AA289" s="168">
        <v>0.40625</v>
      </c>
      <c r="AB289" s="168">
        <v>0.6645833333333333</v>
      </c>
      <c r="AC289" s="168">
        <v>0.92291666666666661</v>
      </c>
      <c r="AE289" s="611"/>
      <c r="AF289" s="174" t="s">
        <v>2982</v>
      </c>
      <c r="AG289" s="173" t="s">
        <v>2981</v>
      </c>
    </row>
    <row r="290" spans="1:33">
      <c r="A290" s="178">
        <v>29</v>
      </c>
      <c r="B290" s="172"/>
      <c r="C290" s="174" t="s">
        <v>2203</v>
      </c>
      <c r="D290" s="625"/>
      <c r="E290" s="175" t="s">
        <v>2893</v>
      </c>
      <c r="F290" s="176" t="s">
        <v>2894</v>
      </c>
      <c r="G290" s="168">
        <v>0.19375000000000001</v>
      </c>
      <c r="H290" s="621"/>
      <c r="I290" s="168">
        <v>0.6875</v>
      </c>
      <c r="J290" s="176" t="s">
        <v>2894</v>
      </c>
      <c r="K290" s="175" t="s">
        <v>2893</v>
      </c>
      <c r="L290" s="610"/>
      <c r="M290" s="235"/>
      <c r="N290" s="236"/>
      <c r="O290" s="237"/>
      <c r="P290" s="619"/>
      <c r="Q290" s="168">
        <v>0.19305555555555554</v>
      </c>
      <c r="R290" s="169" t="s">
        <v>2894</v>
      </c>
      <c r="S290" s="168">
        <v>0.80694444444444446</v>
      </c>
      <c r="T290" s="610"/>
      <c r="U290" s="237"/>
      <c r="V290" s="236"/>
      <c r="W290" s="235"/>
      <c r="X290" s="610"/>
      <c r="Y290" s="166" t="s">
        <v>2892</v>
      </c>
      <c r="Z290" s="168">
        <v>0.18124999999999999</v>
      </c>
      <c r="AA290" s="168">
        <v>0.44027777777777777</v>
      </c>
      <c r="AB290" s="168">
        <v>0.69861111111111107</v>
      </c>
      <c r="AC290" s="168">
        <v>0.95763888888888893</v>
      </c>
      <c r="AE290" s="611"/>
      <c r="AF290" s="174" t="s">
        <v>2982</v>
      </c>
      <c r="AG290" s="173" t="s">
        <v>2981</v>
      </c>
    </row>
    <row r="291" spans="1:33">
      <c r="A291" s="229">
        <v>30</v>
      </c>
      <c r="B291" s="172"/>
      <c r="C291" s="166" t="s">
        <v>2911</v>
      </c>
      <c r="D291" s="625"/>
      <c r="E291" s="175" t="s">
        <v>2893</v>
      </c>
      <c r="F291" s="176" t="s">
        <v>2894</v>
      </c>
      <c r="G291" s="168">
        <v>0.22777777777777777</v>
      </c>
      <c r="H291" s="621"/>
      <c r="I291" s="168">
        <v>0.72152777777777777</v>
      </c>
      <c r="J291" s="176" t="s">
        <v>2894</v>
      </c>
      <c r="K291" s="175" t="s">
        <v>2893</v>
      </c>
      <c r="L291" s="610"/>
      <c r="M291" s="175" t="s">
        <v>2893</v>
      </c>
      <c r="N291" s="189" t="s">
        <v>2894</v>
      </c>
      <c r="O291" s="188">
        <v>0.19375000000000001</v>
      </c>
      <c r="P291" s="619"/>
      <c r="Q291" s="168">
        <v>0.19375000000000001</v>
      </c>
      <c r="R291" s="169" t="s">
        <v>2894</v>
      </c>
      <c r="S291" s="168">
        <v>0.80625000000000002</v>
      </c>
      <c r="T291" s="610"/>
      <c r="U291" s="188">
        <v>0.80625000000000002</v>
      </c>
      <c r="V291" s="189" t="s">
        <v>2894</v>
      </c>
      <c r="W291" s="175" t="s">
        <v>2893</v>
      </c>
      <c r="X291" s="610"/>
      <c r="Y291" s="166" t="s">
        <v>2902</v>
      </c>
      <c r="Z291" s="168">
        <v>0.21597222222222223</v>
      </c>
      <c r="AA291" s="168">
        <v>0.47430555555555554</v>
      </c>
      <c r="AB291" s="168">
        <v>0.73263888888888884</v>
      </c>
      <c r="AC291" s="168">
        <v>0.9916666666666667</v>
      </c>
      <c r="AE291" s="611"/>
      <c r="AF291" s="176"/>
      <c r="AG291" s="180"/>
    </row>
    <row r="292" spans="1:33" ht="3.75" customHeight="1">
      <c r="A292" s="171"/>
      <c r="B292" s="172"/>
      <c r="C292" s="171"/>
      <c r="D292" s="625"/>
      <c r="E292" s="171"/>
      <c r="F292" s="171"/>
      <c r="G292" s="171"/>
      <c r="H292" s="621"/>
      <c r="I292" s="171"/>
      <c r="J292" s="171"/>
      <c r="K292" s="171"/>
      <c r="L292" s="610"/>
      <c r="M292" s="171"/>
      <c r="N292" s="171"/>
      <c r="O292" s="171"/>
      <c r="P292" s="619"/>
      <c r="Q292" s="171"/>
      <c r="R292" s="171"/>
      <c r="S292" s="171"/>
      <c r="T292" s="610"/>
      <c r="U292" s="171"/>
      <c r="V292" s="171"/>
      <c r="W292" s="171"/>
      <c r="X292" s="610"/>
      <c r="Y292" s="171"/>
      <c r="Z292" s="171"/>
      <c r="AA292" s="171"/>
      <c r="AB292" s="171"/>
      <c r="AC292" s="171"/>
      <c r="AD292" s="171"/>
      <c r="AE292" s="611"/>
      <c r="AF292" s="171"/>
      <c r="AG292" s="171"/>
    </row>
    <row r="293" spans="1:33">
      <c r="A293" s="166"/>
      <c r="B293" s="166"/>
    </row>
    <row r="294" spans="1:33">
      <c r="A294" s="166"/>
      <c r="B294" s="166"/>
    </row>
    <row r="295" spans="1:33">
      <c r="A295" s="166"/>
      <c r="B295" s="166"/>
    </row>
    <row r="296" spans="1:33">
      <c r="A296" s="166"/>
      <c r="B296" s="166"/>
    </row>
    <row r="297" spans="1:33">
      <c r="A297" s="166"/>
      <c r="B297" s="166"/>
    </row>
    <row r="298" spans="1:33">
      <c r="A298" s="166"/>
      <c r="B298" s="166"/>
    </row>
    <row r="299" spans="1:33">
      <c r="A299" s="166"/>
      <c r="B299" s="166"/>
    </row>
    <row r="300" spans="1:33">
      <c r="A300" s="166"/>
      <c r="B300" s="166"/>
    </row>
    <row r="301" spans="1:33">
      <c r="A301" s="166"/>
      <c r="B301" s="166"/>
    </row>
    <row r="302" spans="1:33">
      <c r="A302" s="166"/>
      <c r="B302" s="166"/>
    </row>
    <row r="303" spans="1:33">
      <c r="A303" s="166"/>
      <c r="B303" s="166"/>
    </row>
    <row r="304" spans="1:33">
      <c r="A304" s="166"/>
      <c r="B304" s="166"/>
    </row>
    <row r="305" spans="1:33">
      <c r="A305" s="166"/>
      <c r="B305" s="166"/>
    </row>
    <row r="306" spans="1:33">
      <c r="A306" s="166"/>
      <c r="B306" s="166"/>
    </row>
    <row r="307" spans="1:33" s="209" customFormat="1" ht="23.25">
      <c r="A307" s="607" t="s">
        <v>2980</v>
      </c>
      <c r="B307" s="607"/>
      <c r="C307" s="607"/>
      <c r="D307" s="607"/>
      <c r="E307" s="607"/>
      <c r="F307" s="607"/>
      <c r="G307" s="607"/>
      <c r="H307" s="607"/>
      <c r="I307" s="607"/>
      <c r="J307" s="607"/>
      <c r="K307" s="607"/>
      <c r="L307" s="607"/>
      <c r="M307" s="607"/>
      <c r="N307" s="607"/>
      <c r="O307" s="607"/>
      <c r="P307" s="607"/>
      <c r="Q307" s="607"/>
      <c r="R307" s="607"/>
      <c r="S307" s="607"/>
      <c r="T307" s="607"/>
      <c r="U307" s="607"/>
      <c r="V307" s="607"/>
      <c r="W307" s="607"/>
      <c r="X307" s="607"/>
      <c r="Y307" s="607"/>
      <c r="Z307" s="607"/>
      <c r="AA307" s="607"/>
      <c r="AB307" s="607"/>
      <c r="AC307" s="607"/>
      <c r="AD307" s="607"/>
      <c r="AE307" s="607"/>
      <c r="AF307" s="607"/>
      <c r="AG307" s="607"/>
    </row>
    <row r="308" spans="1:33" s="204" customFormat="1" ht="12.75">
      <c r="A308" s="608" t="s">
        <v>2935</v>
      </c>
      <c r="B308" s="609" t="s">
        <v>2934</v>
      </c>
      <c r="C308" s="609"/>
      <c r="D308" s="609"/>
      <c r="E308" s="609"/>
      <c r="F308" s="609"/>
      <c r="G308" s="609"/>
      <c r="H308" s="609"/>
      <c r="I308" s="609"/>
      <c r="J308" s="609"/>
      <c r="K308" s="609"/>
      <c r="L308" s="610"/>
      <c r="M308" s="610" t="s">
        <v>2933</v>
      </c>
      <c r="N308" s="610"/>
      <c r="O308" s="610"/>
      <c r="P308" s="610"/>
      <c r="Q308" s="610"/>
      <c r="R308" s="610"/>
      <c r="S308" s="610"/>
      <c r="T308" s="610"/>
      <c r="U308" s="610"/>
      <c r="V308" s="610"/>
      <c r="W308" s="610"/>
      <c r="X308" s="610"/>
      <c r="Y308" s="611" t="s">
        <v>2932</v>
      </c>
      <c r="Z308" s="611"/>
      <c r="AA308" s="611"/>
      <c r="AB308" s="611"/>
      <c r="AC308" s="611"/>
      <c r="AD308" s="611"/>
      <c r="AE308" s="611"/>
      <c r="AF308" s="612" t="s">
        <v>2931</v>
      </c>
      <c r="AG308" s="612"/>
    </row>
    <row r="309" spans="1:33" s="204" customFormat="1" ht="12.75">
      <c r="A309" s="608"/>
      <c r="B309" s="609"/>
      <c r="C309" s="609"/>
      <c r="D309" s="609"/>
      <c r="E309" s="609"/>
      <c r="F309" s="609"/>
      <c r="G309" s="609"/>
      <c r="H309" s="609"/>
      <c r="I309" s="609"/>
      <c r="J309" s="609"/>
      <c r="K309" s="609"/>
      <c r="L309" s="610"/>
      <c r="M309" s="225"/>
      <c r="N309" s="226"/>
      <c r="O309" s="225"/>
      <c r="P309" s="610"/>
      <c r="Q309" s="613" t="s">
        <v>2930</v>
      </c>
      <c r="R309" s="613"/>
      <c r="S309" s="613"/>
      <c r="T309" s="610"/>
      <c r="U309" s="223"/>
      <c r="V309" s="224"/>
      <c r="W309" s="223"/>
      <c r="X309" s="610"/>
      <c r="Y309" s="611"/>
      <c r="Z309" s="611"/>
      <c r="AA309" s="611"/>
      <c r="AB309" s="611"/>
      <c r="AC309" s="611"/>
      <c r="AD309" s="611"/>
      <c r="AE309" s="611"/>
      <c r="AF309" s="612"/>
      <c r="AG309" s="612"/>
    </row>
    <row r="310" spans="1:33" s="241" customFormat="1" ht="11.25" customHeight="1">
      <c r="A310" s="608"/>
      <c r="B310" s="210"/>
      <c r="C310" s="249" t="s">
        <v>2929</v>
      </c>
      <c r="D310" s="626"/>
      <c r="E310" s="248" t="s">
        <v>2928</v>
      </c>
      <c r="F310" s="249"/>
      <c r="G310" s="248" t="s">
        <v>2927</v>
      </c>
      <c r="H310" s="626"/>
      <c r="I310" s="248" t="s">
        <v>2928</v>
      </c>
      <c r="J310" s="249"/>
      <c r="K310" s="248" t="s">
        <v>2927</v>
      </c>
      <c r="L310" s="610"/>
      <c r="M310" s="627" t="s">
        <v>2926</v>
      </c>
      <c r="N310" s="627"/>
      <c r="O310" s="627"/>
      <c r="P310" s="610"/>
      <c r="Q310" s="246" t="s">
        <v>2928</v>
      </c>
      <c r="R310" s="247"/>
      <c r="S310" s="246" t="s">
        <v>2927</v>
      </c>
      <c r="T310" s="610"/>
      <c r="U310" s="627" t="s">
        <v>2926</v>
      </c>
      <c r="V310" s="627"/>
      <c r="W310" s="627"/>
      <c r="X310" s="610"/>
      <c r="Y310" s="245" t="s">
        <v>2925</v>
      </c>
      <c r="Z310" s="244" t="s">
        <v>2923</v>
      </c>
      <c r="AA310" s="244" t="s">
        <v>2924</v>
      </c>
      <c r="AB310" s="244" t="s">
        <v>2923</v>
      </c>
      <c r="AC310" s="244" t="s">
        <v>2924</v>
      </c>
      <c r="AD310" s="197" t="s">
        <v>2923</v>
      </c>
      <c r="AE310" s="611"/>
      <c r="AF310" s="243" t="s">
        <v>2922</v>
      </c>
      <c r="AG310" s="242" t="s">
        <v>2921</v>
      </c>
    </row>
    <row r="311" spans="1:33" ht="11.25" customHeight="1">
      <c r="A311" s="229">
        <v>1</v>
      </c>
      <c r="B311" s="210"/>
      <c r="C311" s="166" t="s">
        <v>2911</v>
      </c>
      <c r="D311" s="626"/>
      <c r="E311" s="175" t="s">
        <v>2893</v>
      </c>
      <c r="F311" s="176" t="s">
        <v>2894</v>
      </c>
      <c r="G311" s="168">
        <v>0.26180555555555557</v>
      </c>
      <c r="H311" s="626"/>
      <c r="I311" s="168">
        <v>0.75555555555555554</v>
      </c>
      <c r="J311" s="176" t="s">
        <v>2894</v>
      </c>
      <c r="K311" s="175" t="s">
        <v>2893</v>
      </c>
      <c r="L311" s="610"/>
      <c r="M311" s="175" t="s">
        <v>2893</v>
      </c>
      <c r="N311" s="189" t="s">
        <v>2894</v>
      </c>
      <c r="O311" s="188">
        <v>0.19444444444444445</v>
      </c>
      <c r="P311" s="610"/>
      <c r="Q311" s="168">
        <v>0.19444444444444445</v>
      </c>
      <c r="R311" s="169" t="s">
        <v>2894</v>
      </c>
      <c r="S311" s="168">
        <v>0.80555555555555547</v>
      </c>
      <c r="T311" s="610"/>
      <c r="U311" s="188">
        <v>0.80555555555555547</v>
      </c>
      <c r="V311" s="189" t="s">
        <v>2894</v>
      </c>
      <c r="W311" s="175" t="s">
        <v>2893</v>
      </c>
      <c r="X311" s="610"/>
      <c r="Y311" s="166" t="s">
        <v>2905</v>
      </c>
      <c r="Z311" s="168">
        <v>0.25416666666666665</v>
      </c>
      <c r="AA311" s="168">
        <v>0.5083333333333333</v>
      </c>
      <c r="AB311" s="168">
        <v>0.76666666666666661</v>
      </c>
      <c r="AE311" s="611"/>
      <c r="AF311" s="176"/>
      <c r="AG311" s="180"/>
    </row>
    <row r="312" spans="1:33">
      <c r="A312" s="229">
        <v>2</v>
      </c>
      <c r="B312" s="210"/>
      <c r="C312" s="166" t="s">
        <v>2911</v>
      </c>
      <c r="D312" s="626"/>
      <c r="E312" s="175" t="s">
        <v>2893</v>
      </c>
      <c r="F312" s="176" t="s">
        <v>2894</v>
      </c>
      <c r="G312" s="168">
        <v>0.29652777777777778</v>
      </c>
      <c r="H312" s="626"/>
      <c r="I312" s="168">
        <v>0.7895833333333333</v>
      </c>
      <c r="J312" s="176" t="s">
        <v>2894</v>
      </c>
      <c r="K312" s="175" t="s">
        <v>2893</v>
      </c>
      <c r="L312" s="610"/>
      <c r="M312" s="175" t="s">
        <v>2893</v>
      </c>
      <c r="N312" s="189" t="s">
        <v>2894</v>
      </c>
      <c r="O312" s="188">
        <v>0.19513888888888889</v>
      </c>
      <c r="P312" s="610"/>
      <c r="Q312" s="168">
        <v>0.19513888888888889</v>
      </c>
      <c r="R312" s="169" t="s">
        <v>2894</v>
      </c>
      <c r="S312" s="168">
        <v>0.80486111111111114</v>
      </c>
      <c r="T312" s="610"/>
      <c r="U312" s="188">
        <v>0.80486111111111114</v>
      </c>
      <c r="V312" s="189" t="s">
        <v>2894</v>
      </c>
      <c r="W312" s="175" t="s">
        <v>2893</v>
      </c>
      <c r="X312" s="610"/>
      <c r="Y312" s="166" t="s">
        <v>2905</v>
      </c>
      <c r="AA312" s="168">
        <v>2.5694444444444447E-2</v>
      </c>
      <c r="AB312" s="168">
        <v>0.28402777777777777</v>
      </c>
      <c r="AC312" s="168">
        <v>0.54305555555555551</v>
      </c>
      <c r="AD312" s="168">
        <v>0.80138888888888893</v>
      </c>
      <c r="AE312" s="611"/>
      <c r="AF312" s="176"/>
      <c r="AG312" s="180"/>
    </row>
    <row r="313" spans="1:33">
      <c r="A313" s="229">
        <v>3</v>
      </c>
      <c r="B313" s="210"/>
      <c r="C313" s="166" t="s">
        <v>2911</v>
      </c>
      <c r="D313" s="626"/>
      <c r="E313" s="175" t="s">
        <v>2893</v>
      </c>
      <c r="F313" s="176" t="s">
        <v>2894</v>
      </c>
      <c r="G313" s="168">
        <v>0.33055555555555555</v>
      </c>
      <c r="H313" s="626"/>
      <c r="I313" s="168">
        <v>0.82361111111111107</v>
      </c>
      <c r="J313" s="176" t="s">
        <v>2894</v>
      </c>
      <c r="K313" s="175" t="s">
        <v>2893</v>
      </c>
      <c r="L313" s="610"/>
      <c r="M313" s="175" t="s">
        <v>2893</v>
      </c>
      <c r="N313" s="189" t="s">
        <v>2894</v>
      </c>
      <c r="O313" s="188">
        <v>0.19583333333333333</v>
      </c>
      <c r="P313" s="610"/>
      <c r="Q313" s="168">
        <v>0.19583333333333333</v>
      </c>
      <c r="R313" s="169" t="s">
        <v>2894</v>
      </c>
      <c r="S313" s="168">
        <v>0.8041666666666667</v>
      </c>
      <c r="T313" s="610"/>
      <c r="U313" s="188">
        <v>0.82361111111111107</v>
      </c>
      <c r="V313" s="189" t="s">
        <v>2894</v>
      </c>
      <c r="W313" s="175" t="s">
        <v>2893</v>
      </c>
      <c r="X313" s="610"/>
      <c r="Y313" s="166" t="s">
        <v>2906</v>
      </c>
      <c r="AA313" s="168">
        <v>5.9722222222222225E-2</v>
      </c>
      <c r="AB313" s="168">
        <v>0.31805555555555554</v>
      </c>
      <c r="AC313" s="168">
        <v>0.57708333333333328</v>
      </c>
      <c r="AD313" s="168">
        <v>0.8354166666666667</v>
      </c>
      <c r="AE313" s="611"/>
      <c r="AF313" s="174" t="s">
        <v>2979</v>
      </c>
      <c r="AG313" s="173" t="s">
        <v>2978</v>
      </c>
    </row>
    <row r="314" spans="1:33">
      <c r="A314" s="229">
        <v>4</v>
      </c>
      <c r="B314" s="210"/>
      <c r="C314" s="166" t="s">
        <v>2907</v>
      </c>
      <c r="D314" s="626"/>
      <c r="E314" s="175" t="s">
        <v>2893</v>
      </c>
      <c r="F314" s="176" t="s">
        <v>2894</v>
      </c>
      <c r="G314" s="168">
        <v>0.36458333333333331</v>
      </c>
      <c r="H314" s="626"/>
      <c r="I314" s="168">
        <v>0.85763888888888884</v>
      </c>
      <c r="J314" s="176" t="s">
        <v>2894</v>
      </c>
      <c r="K314" s="175" t="s">
        <v>2893</v>
      </c>
      <c r="L314" s="610"/>
      <c r="M314" s="175" t="s">
        <v>2893</v>
      </c>
      <c r="N314" s="185" t="s">
        <v>2894</v>
      </c>
      <c r="O314" s="184">
        <v>0.19652777777777777</v>
      </c>
      <c r="P314" s="610"/>
      <c r="Q314" s="168">
        <v>0.19652777777777777</v>
      </c>
      <c r="R314" s="169" t="s">
        <v>2894</v>
      </c>
      <c r="S314" s="168">
        <v>0.80347222222222225</v>
      </c>
      <c r="T314" s="610"/>
      <c r="U314" s="184">
        <v>0.85763888888888884</v>
      </c>
      <c r="V314" s="185" t="s">
        <v>2894</v>
      </c>
      <c r="W314" s="175" t="s">
        <v>2893</v>
      </c>
      <c r="X314" s="610"/>
      <c r="Y314" s="166" t="s">
        <v>2919</v>
      </c>
      <c r="AA314" s="168">
        <v>9.375E-2</v>
      </c>
      <c r="AB314" s="168">
        <v>0.3520833333333333</v>
      </c>
      <c r="AC314" s="168">
        <v>0.61111111111111105</v>
      </c>
      <c r="AD314" s="168">
        <v>0.86944444444444446</v>
      </c>
      <c r="AE314" s="611"/>
      <c r="AF314" s="174" t="s">
        <v>2979</v>
      </c>
      <c r="AG314" s="173" t="s">
        <v>2978</v>
      </c>
    </row>
    <row r="315" spans="1:33">
      <c r="A315" s="229">
        <v>5</v>
      </c>
      <c r="B315" s="210"/>
      <c r="C315" s="166" t="s">
        <v>2907</v>
      </c>
      <c r="D315" s="626"/>
      <c r="E315" s="175" t="s">
        <v>2893</v>
      </c>
      <c r="F315" s="176" t="s">
        <v>2894</v>
      </c>
      <c r="G315" s="168">
        <v>0.39861111111111108</v>
      </c>
      <c r="H315" s="626"/>
      <c r="I315" s="168">
        <v>0.89166666666666661</v>
      </c>
      <c r="J315" s="176" t="s">
        <v>2894</v>
      </c>
      <c r="K315" s="175" t="s">
        <v>2893</v>
      </c>
      <c r="L315" s="610"/>
      <c r="M315" s="175" t="s">
        <v>2893</v>
      </c>
      <c r="N315" s="185" t="s">
        <v>2894</v>
      </c>
      <c r="O315" s="184">
        <v>0.19722222222222222</v>
      </c>
      <c r="P315" s="610"/>
      <c r="Q315" s="168">
        <v>0.19722222222222222</v>
      </c>
      <c r="R315" s="169" t="s">
        <v>2894</v>
      </c>
      <c r="S315" s="168">
        <v>0.8027777777777777</v>
      </c>
      <c r="T315" s="610"/>
      <c r="U315" s="184">
        <v>0.89166666666666661</v>
      </c>
      <c r="V315" s="185" t="s">
        <v>2894</v>
      </c>
      <c r="W315" s="175" t="s">
        <v>2893</v>
      </c>
      <c r="X315" s="610"/>
      <c r="Y315" s="166" t="s">
        <v>2939</v>
      </c>
      <c r="AA315" s="168">
        <v>0.1277777777777778</v>
      </c>
      <c r="AB315" s="168">
        <v>0.38611111111111113</v>
      </c>
      <c r="AC315" s="168">
        <v>0.64513888888888882</v>
      </c>
      <c r="AD315" s="168">
        <v>0.90347222222222223</v>
      </c>
      <c r="AE315" s="611"/>
      <c r="AF315" s="174" t="s">
        <v>2979</v>
      </c>
      <c r="AG315" s="173" t="s">
        <v>2978</v>
      </c>
    </row>
    <row r="316" spans="1:33">
      <c r="A316" s="229">
        <v>6</v>
      </c>
      <c r="B316" s="210"/>
      <c r="C316" s="166" t="s">
        <v>2907</v>
      </c>
      <c r="D316" s="626"/>
      <c r="E316" s="175" t="s">
        <v>2893</v>
      </c>
      <c r="F316" s="176" t="s">
        <v>2894</v>
      </c>
      <c r="G316" s="168">
        <v>0.43263888888888885</v>
      </c>
      <c r="H316" s="626"/>
      <c r="I316" s="168">
        <v>0.92569444444444438</v>
      </c>
      <c r="J316" s="176" t="s">
        <v>2894</v>
      </c>
      <c r="K316" s="175" t="s">
        <v>2893</v>
      </c>
      <c r="L316" s="610"/>
      <c r="M316" s="175" t="s">
        <v>2893</v>
      </c>
      <c r="N316" s="185" t="s">
        <v>2894</v>
      </c>
      <c r="O316" s="184">
        <v>0.19791666666666666</v>
      </c>
      <c r="P316" s="610"/>
      <c r="Q316" s="168">
        <v>0.19791666666666666</v>
      </c>
      <c r="R316" s="169" t="s">
        <v>2894</v>
      </c>
      <c r="S316" s="168">
        <v>0.80208333333333337</v>
      </c>
      <c r="T316" s="610"/>
      <c r="U316" s="184">
        <v>0.92569444444444438</v>
      </c>
      <c r="V316" s="185" t="s">
        <v>2894</v>
      </c>
      <c r="W316" s="175" t="s">
        <v>2893</v>
      </c>
      <c r="X316" s="610"/>
      <c r="Y316" s="166" t="s">
        <v>2919</v>
      </c>
      <c r="AA316" s="168">
        <v>0.16180555555555556</v>
      </c>
      <c r="AB316" s="168">
        <v>0.4201388888888889</v>
      </c>
      <c r="AC316" s="168">
        <v>0.6791666666666667</v>
      </c>
      <c r="AD316" s="168">
        <v>0.9375</v>
      </c>
      <c r="AE316" s="611"/>
      <c r="AF316" s="176"/>
      <c r="AG316" s="180"/>
    </row>
    <row r="317" spans="1:33">
      <c r="A317" s="229">
        <v>7</v>
      </c>
      <c r="B317" s="210"/>
      <c r="C317" s="166" t="s">
        <v>2903</v>
      </c>
      <c r="D317" s="626"/>
      <c r="E317" s="175" t="s">
        <v>2893</v>
      </c>
      <c r="F317" s="176" t="s">
        <v>2894</v>
      </c>
      <c r="G317" s="168">
        <v>0.46666666666666662</v>
      </c>
      <c r="H317" s="626"/>
      <c r="I317" s="168">
        <v>0.95972222222222225</v>
      </c>
      <c r="J317" s="176" t="s">
        <v>2894</v>
      </c>
      <c r="K317" s="175" t="s">
        <v>2893</v>
      </c>
      <c r="L317" s="610"/>
      <c r="M317" s="175" t="s">
        <v>2893</v>
      </c>
      <c r="N317" s="176" t="s">
        <v>2894</v>
      </c>
      <c r="O317" s="168">
        <v>0.1986111111111111</v>
      </c>
      <c r="P317" s="610"/>
      <c r="Q317" s="168">
        <v>0.1986111111111111</v>
      </c>
      <c r="R317" s="169" t="s">
        <v>2894</v>
      </c>
      <c r="S317" s="168">
        <v>0.80138888888888893</v>
      </c>
      <c r="T317" s="610"/>
      <c r="U317" s="168">
        <v>0.95972222222222225</v>
      </c>
      <c r="V317" s="176" t="s">
        <v>2894</v>
      </c>
      <c r="W317" s="175" t="s">
        <v>2893</v>
      </c>
      <c r="X317" s="610"/>
      <c r="Y317" s="166" t="s">
        <v>2910</v>
      </c>
      <c r="AA317" s="168">
        <v>0.19583333333333333</v>
      </c>
      <c r="AB317" s="168">
        <v>0.45416666666666666</v>
      </c>
      <c r="AC317" s="168">
        <v>0.71319444444444446</v>
      </c>
      <c r="AD317" s="168">
        <v>0.97152777777777777</v>
      </c>
      <c r="AE317" s="611"/>
      <c r="AF317" s="176"/>
      <c r="AG317" s="180"/>
    </row>
    <row r="318" spans="1:33">
      <c r="A318" s="229">
        <v>8</v>
      </c>
      <c r="B318" s="210"/>
      <c r="C318" s="166" t="s">
        <v>2903</v>
      </c>
      <c r="D318" s="626"/>
      <c r="E318" s="175" t="s">
        <v>2893</v>
      </c>
      <c r="F318" s="176" t="s">
        <v>2894</v>
      </c>
      <c r="G318" s="168">
        <v>0.50069444444444444</v>
      </c>
      <c r="H318" s="626"/>
      <c r="I318" s="168">
        <v>0.99375000000000002</v>
      </c>
      <c r="J318" s="176" t="s">
        <v>2894</v>
      </c>
      <c r="K318" s="175" t="s">
        <v>2893</v>
      </c>
      <c r="L318" s="610"/>
      <c r="M318" s="175" t="s">
        <v>2893</v>
      </c>
      <c r="N318" s="176" t="s">
        <v>2894</v>
      </c>
      <c r="O318" s="168">
        <v>0.19930555555555554</v>
      </c>
      <c r="P318" s="610"/>
      <c r="Q318" s="168">
        <v>0.19930555555555554</v>
      </c>
      <c r="R318" s="169" t="s">
        <v>2894</v>
      </c>
      <c r="S318" s="168">
        <v>0.80069444444444438</v>
      </c>
      <c r="T318" s="610"/>
      <c r="U318" s="168">
        <v>0.99375000000000002</v>
      </c>
      <c r="V318" s="176" t="s">
        <v>2894</v>
      </c>
      <c r="W318" s="175" t="s">
        <v>2893</v>
      </c>
      <c r="X318" s="610"/>
      <c r="Y318" s="166" t="s">
        <v>2906</v>
      </c>
      <c r="AA318" s="168">
        <v>0.2298611111111111</v>
      </c>
      <c r="AB318" s="168">
        <v>0.48819444444444443</v>
      </c>
      <c r="AC318" s="168">
        <v>0.74722222222222223</v>
      </c>
      <c r="AE318" s="611"/>
      <c r="AF318" s="176"/>
      <c r="AG318" s="180"/>
    </row>
    <row r="319" spans="1:33">
      <c r="A319" s="229">
        <v>9</v>
      </c>
      <c r="B319" s="210"/>
      <c r="C319" s="166" t="s">
        <v>2903</v>
      </c>
      <c r="D319" s="626"/>
      <c r="E319" s="175" t="s">
        <v>2893</v>
      </c>
      <c r="F319" s="176" t="s">
        <v>2894</v>
      </c>
      <c r="G319" s="168">
        <v>0.53472222222222221</v>
      </c>
      <c r="H319" s="626"/>
      <c r="I319" s="169"/>
      <c r="J319" s="176"/>
      <c r="K319" s="169"/>
      <c r="L319" s="610"/>
      <c r="M319" s="175" t="s">
        <v>2893</v>
      </c>
      <c r="N319" s="176" t="s">
        <v>2894</v>
      </c>
      <c r="O319" s="168">
        <v>0.19999999999999998</v>
      </c>
      <c r="P319" s="610"/>
      <c r="Q319" s="168">
        <v>0.19999999999999998</v>
      </c>
      <c r="R319" s="169" t="s">
        <v>2894</v>
      </c>
      <c r="S319" s="168">
        <v>0.79999999999999993</v>
      </c>
      <c r="T319" s="610"/>
      <c r="U319" s="182"/>
      <c r="V319" s="183"/>
      <c r="W319" s="182"/>
      <c r="X319" s="610"/>
      <c r="Y319" s="166" t="s">
        <v>2906</v>
      </c>
      <c r="Z319" s="168">
        <v>5.5555555555555558E-3</v>
      </c>
      <c r="AA319" s="168">
        <v>0.2638888888888889</v>
      </c>
      <c r="AB319" s="168">
        <v>0.52222222222222225</v>
      </c>
      <c r="AC319" s="168">
        <v>0.78125</v>
      </c>
      <c r="AE319" s="611"/>
      <c r="AF319" s="176"/>
      <c r="AG319" s="180"/>
    </row>
    <row r="320" spans="1:33">
      <c r="A320" s="229">
        <v>10</v>
      </c>
      <c r="B320" s="210"/>
      <c r="C320" s="166" t="s">
        <v>2903</v>
      </c>
      <c r="D320" s="626"/>
      <c r="E320" s="168">
        <v>2.7777777777777776E-2</v>
      </c>
      <c r="F320" s="176" t="s">
        <v>2894</v>
      </c>
      <c r="G320" s="168">
        <v>0.56874999999999998</v>
      </c>
      <c r="H320" s="626"/>
      <c r="I320" s="169"/>
      <c r="J320" s="176"/>
      <c r="K320" s="169"/>
      <c r="L320" s="610"/>
      <c r="M320" s="168">
        <v>2.7777777777777776E-2</v>
      </c>
      <c r="N320" s="176" t="s">
        <v>2894</v>
      </c>
      <c r="O320" s="168">
        <v>0.20069444444444443</v>
      </c>
      <c r="P320" s="610"/>
      <c r="Q320" s="168">
        <v>0.20069444444444443</v>
      </c>
      <c r="R320" s="169" t="s">
        <v>2894</v>
      </c>
      <c r="S320" s="168">
        <v>0.7993055555555556</v>
      </c>
      <c r="T320" s="610"/>
      <c r="U320" s="182"/>
      <c r="V320" s="183"/>
      <c r="W320" s="182"/>
      <c r="X320" s="610"/>
      <c r="Y320" s="166" t="s">
        <v>2902</v>
      </c>
      <c r="Z320" s="168">
        <v>3.9583333333333331E-2</v>
      </c>
      <c r="AA320" s="168">
        <v>0.29791666666666666</v>
      </c>
      <c r="AB320" s="168">
        <v>0.55625000000000002</v>
      </c>
      <c r="AC320" s="168">
        <v>0.81527777777777777</v>
      </c>
      <c r="AE320" s="611"/>
      <c r="AF320" s="176"/>
      <c r="AG320" s="180"/>
    </row>
    <row r="321" spans="1:33" ht="3.75" customHeight="1">
      <c r="A321" s="192"/>
      <c r="B321" s="210"/>
      <c r="C321" s="192"/>
      <c r="D321" s="626"/>
      <c r="E321" s="192"/>
      <c r="F321" s="192"/>
      <c r="G321" s="192"/>
      <c r="H321" s="626"/>
      <c r="I321" s="192"/>
      <c r="J321" s="192"/>
      <c r="K321" s="192"/>
      <c r="L321" s="610"/>
      <c r="M321" s="192"/>
      <c r="N321" s="192"/>
      <c r="O321" s="192"/>
      <c r="P321" s="610"/>
      <c r="Q321" s="192"/>
      <c r="R321" s="192"/>
      <c r="S321" s="192"/>
      <c r="T321" s="610"/>
      <c r="U321" s="192"/>
      <c r="V321" s="192"/>
      <c r="W321" s="192"/>
      <c r="X321" s="610"/>
      <c r="Y321" s="192"/>
      <c r="Z321" s="192"/>
      <c r="AA321" s="192"/>
      <c r="AB321" s="192"/>
      <c r="AC321" s="192"/>
      <c r="AD321" s="192"/>
      <c r="AE321" s="611"/>
      <c r="AF321" s="192"/>
      <c r="AG321" s="192"/>
    </row>
    <row r="322" spans="1:33">
      <c r="A322" s="229">
        <v>11</v>
      </c>
      <c r="B322" s="210"/>
      <c r="C322" s="166" t="s">
        <v>2899</v>
      </c>
      <c r="D322" s="626"/>
      <c r="E322" s="168">
        <v>6.25E-2</v>
      </c>
      <c r="F322" s="176" t="s">
        <v>2894</v>
      </c>
      <c r="G322" s="168">
        <v>0.60277777777777775</v>
      </c>
      <c r="H322" s="626"/>
      <c r="I322" s="169"/>
      <c r="J322" s="176"/>
      <c r="K322" s="169"/>
      <c r="L322" s="610"/>
      <c r="M322" s="168">
        <v>6.25E-2</v>
      </c>
      <c r="N322" s="176" t="s">
        <v>2894</v>
      </c>
      <c r="O322" s="168">
        <v>0.20138888888888887</v>
      </c>
      <c r="P322" s="610"/>
      <c r="Q322" s="168">
        <v>0.20138888888888887</v>
      </c>
      <c r="R322" s="169" t="s">
        <v>2894</v>
      </c>
      <c r="S322" s="168">
        <v>0.79861111111111116</v>
      </c>
      <c r="T322" s="610"/>
      <c r="U322" s="182"/>
      <c r="V322" s="183"/>
      <c r="W322" s="182"/>
      <c r="X322" s="610"/>
      <c r="Y322" s="166" t="s">
        <v>2904</v>
      </c>
      <c r="Z322" s="168">
        <v>7.3611111111111113E-2</v>
      </c>
      <c r="AA322" s="168">
        <v>0.33263888888888887</v>
      </c>
      <c r="AB322" s="168">
        <v>0.59930555555555554</v>
      </c>
      <c r="AC322" s="168">
        <v>0.8666666666666667</v>
      </c>
      <c r="AE322" s="611"/>
      <c r="AF322" s="215" t="s">
        <v>2977</v>
      </c>
      <c r="AG322" s="179" t="s">
        <v>2896</v>
      </c>
    </row>
    <row r="323" spans="1:33">
      <c r="A323" s="178">
        <v>12</v>
      </c>
      <c r="B323" s="210"/>
      <c r="C323" s="174" t="s">
        <v>2899</v>
      </c>
      <c r="D323" s="626"/>
      <c r="E323" s="168">
        <v>9.6527777777777768E-2</v>
      </c>
      <c r="F323" s="176" t="s">
        <v>2894</v>
      </c>
      <c r="G323" s="168">
        <v>0.63680555555555551</v>
      </c>
      <c r="H323" s="626"/>
      <c r="I323" s="169"/>
      <c r="J323" s="176"/>
      <c r="K323" s="169"/>
      <c r="L323" s="610"/>
      <c r="M323" s="168">
        <v>9.6527777777777768E-2</v>
      </c>
      <c r="N323" s="176" t="s">
        <v>2894</v>
      </c>
      <c r="O323" s="168">
        <v>0.20208333333333331</v>
      </c>
      <c r="P323" s="610"/>
      <c r="Q323" s="168">
        <v>0.20208333333333331</v>
      </c>
      <c r="R323" s="169" t="s">
        <v>2894</v>
      </c>
      <c r="S323" s="168">
        <v>0.79791666666666661</v>
      </c>
      <c r="T323" s="610"/>
      <c r="U323" s="182"/>
      <c r="V323" s="183"/>
      <c r="W323" s="182"/>
      <c r="X323" s="610"/>
      <c r="Y323" s="166" t="s">
        <v>2892</v>
      </c>
      <c r="Z323" s="168">
        <v>0.11666666666666665</v>
      </c>
      <c r="AA323" s="168">
        <v>0.3666666666666667</v>
      </c>
      <c r="AB323" s="168">
        <v>0.6333333333333333</v>
      </c>
      <c r="AC323" s="168">
        <v>0.90069444444444446</v>
      </c>
      <c r="AE323" s="611"/>
      <c r="AF323" s="215" t="s">
        <v>2977</v>
      </c>
      <c r="AG323" s="179" t="s">
        <v>2900</v>
      </c>
    </row>
    <row r="324" spans="1:33">
      <c r="A324" s="229">
        <v>13</v>
      </c>
      <c r="B324" s="210"/>
      <c r="C324" s="166" t="s">
        <v>2899</v>
      </c>
      <c r="D324" s="626"/>
      <c r="E324" s="168">
        <v>0.13055555555555556</v>
      </c>
      <c r="F324" s="176" t="s">
        <v>2894</v>
      </c>
      <c r="G324" s="168">
        <v>0.67152777777777783</v>
      </c>
      <c r="H324" s="626"/>
      <c r="I324" s="169"/>
      <c r="J324" s="176"/>
      <c r="K324" s="169"/>
      <c r="L324" s="610"/>
      <c r="M324" s="168">
        <v>0.13055555555555556</v>
      </c>
      <c r="N324" s="176" t="s">
        <v>2894</v>
      </c>
      <c r="O324" s="168">
        <v>0.20277777777777781</v>
      </c>
      <c r="P324" s="610"/>
      <c r="Q324" s="168">
        <v>0.20277777777777781</v>
      </c>
      <c r="R324" s="169" t="s">
        <v>2894</v>
      </c>
      <c r="S324" s="168">
        <v>0.79722222222222217</v>
      </c>
      <c r="T324" s="610"/>
      <c r="U324" s="182"/>
      <c r="V324" s="183"/>
      <c r="W324" s="182"/>
      <c r="X324" s="610"/>
      <c r="Y324" s="166" t="s">
        <v>2904</v>
      </c>
      <c r="Z324" s="168">
        <v>0.15069444444444444</v>
      </c>
      <c r="AA324" s="168">
        <v>0.40069444444444446</v>
      </c>
      <c r="AB324" s="168">
        <v>0.66736111111111107</v>
      </c>
      <c r="AC324" s="168">
        <v>0.93472222222222223</v>
      </c>
      <c r="AE324" s="611"/>
      <c r="AF324" s="215" t="s">
        <v>2977</v>
      </c>
      <c r="AG324" s="179" t="s">
        <v>2896</v>
      </c>
    </row>
    <row r="325" spans="1:33">
      <c r="A325" s="229">
        <v>14</v>
      </c>
      <c r="B325" s="210"/>
      <c r="C325" s="176" t="s">
        <v>2895</v>
      </c>
      <c r="D325" s="626"/>
      <c r="E325" s="168">
        <v>0.16458333333333333</v>
      </c>
      <c r="F325" s="176" t="s">
        <v>2894</v>
      </c>
      <c r="G325" s="168">
        <v>0.7055555555555556</v>
      </c>
      <c r="H325" s="626"/>
      <c r="I325" s="169"/>
      <c r="J325" s="176"/>
      <c r="K325" s="169"/>
      <c r="L325" s="610"/>
      <c r="M325" s="168">
        <v>0.16458333333333333</v>
      </c>
      <c r="N325" s="176" t="s">
        <v>2894</v>
      </c>
      <c r="O325" s="168">
        <v>0.20347222222222219</v>
      </c>
      <c r="P325" s="610"/>
      <c r="Q325" s="168">
        <v>0.20347222222222219</v>
      </c>
      <c r="R325" s="169" t="s">
        <v>2894</v>
      </c>
      <c r="S325" s="168">
        <v>0.79652777777777783</v>
      </c>
      <c r="T325" s="610"/>
      <c r="U325" s="182"/>
      <c r="V325" s="183"/>
      <c r="W325" s="182"/>
      <c r="X325" s="610"/>
      <c r="Y325" s="166" t="s">
        <v>2905</v>
      </c>
      <c r="Z325" s="168">
        <v>0.18472222222222223</v>
      </c>
      <c r="AA325" s="168">
        <v>0.43472222222222223</v>
      </c>
      <c r="AB325" s="168">
        <v>0.70138888888888884</v>
      </c>
      <c r="AC325" s="168">
        <v>0.96875</v>
      </c>
      <c r="AE325" s="611"/>
      <c r="AF325" s="176"/>
      <c r="AG325" s="180"/>
    </row>
    <row r="326" spans="1:33">
      <c r="A326" s="229">
        <v>15</v>
      </c>
      <c r="B326" s="210"/>
      <c r="C326" s="176" t="s">
        <v>2895</v>
      </c>
      <c r="D326" s="626"/>
      <c r="E326" s="168">
        <v>0.1986111111111111</v>
      </c>
      <c r="F326" s="176" t="s">
        <v>2894</v>
      </c>
      <c r="G326" s="168">
        <v>0.73958333333333337</v>
      </c>
      <c r="H326" s="626"/>
      <c r="I326" s="169"/>
      <c r="J326" s="176"/>
      <c r="K326" s="169"/>
      <c r="L326" s="610"/>
      <c r="M326" s="168">
        <v>0.1986111111111111</v>
      </c>
      <c r="N326" s="176" t="s">
        <v>2894</v>
      </c>
      <c r="O326" s="168">
        <v>0.20416666666666669</v>
      </c>
      <c r="P326" s="610"/>
      <c r="Q326" s="168">
        <v>0.20416666666666669</v>
      </c>
      <c r="R326" s="169" t="s">
        <v>2894</v>
      </c>
      <c r="S326" s="168">
        <v>0.79583333333333339</v>
      </c>
      <c r="T326" s="610"/>
      <c r="U326" s="182"/>
      <c r="V326" s="183"/>
      <c r="W326" s="182"/>
      <c r="X326" s="610"/>
      <c r="Y326" s="166" t="s">
        <v>2906</v>
      </c>
      <c r="Z326" s="168">
        <v>0.21875</v>
      </c>
      <c r="AA326" s="168">
        <v>0.46875</v>
      </c>
      <c r="AB326" s="168">
        <v>0.7270833333333333</v>
      </c>
      <c r="AC326" s="168">
        <v>0.98611111111111116</v>
      </c>
      <c r="AE326" s="611"/>
      <c r="AF326" s="176"/>
      <c r="AG326" s="180"/>
    </row>
    <row r="327" spans="1:33">
      <c r="A327" s="229">
        <v>16</v>
      </c>
      <c r="B327" s="210"/>
      <c r="C327" s="176" t="s">
        <v>2895</v>
      </c>
      <c r="D327" s="626"/>
      <c r="E327" s="168">
        <v>0.23263888888888887</v>
      </c>
      <c r="F327" s="176" t="s">
        <v>2894</v>
      </c>
      <c r="G327" s="168">
        <v>0.77361111111111114</v>
      </c>
      <c r="H327" s="626"/>
      <c r="I327" s="169"/>
      <c r="J327" s="176"/>
      <c r="K327" s="169"/>
      <c r="L327" s="610"/>
      <c r="M327" s="182"/>
      <c r="N327" s="183"/>
      <c r="O327" s="182"/>
      <c r="P327" s="610"/>
      <c r="Q327" s="168">
        <v>0.20486111111111113</v>
      </c>
      <c r="R327" s="169" t="s">
        <v>2894</v>
      </c>
      <c r="S327" s="168">
        <v>0.79513888888888884</v>
      </c>
      <c r="T327" s="610"/>
      <c r="U327" s="182"/>
      <c r="V327" s="183"/>
      <c r="W327" s="182"/>
      <c r="X327" s="610"/>
      <c r="Y327" s="166" t="s">
        <v>2906</v>
      </c>
      <c r="Z327" s="168">
        <v>0.24444444444444446</v>
      </c>
      <c r="AA327" s="168">
        <v>0.50277777777777777</v>
      </c>
      <c r="AB327" s="168">
        <v>0.76111111111111107</v>
      </c>
      <c r="AE327" s="611"/>
      <c r="AF327" s="176"/>
      <c r="AG327" s="180"/>
    </row>
    <row r="328" spans="1:33">
      <c r="A328" s="229">
        <v>17</v>
      </c>
      <c r="B328" s="210"/>
      <c r="C328" s="176" t="s">
        <v>2895</v>
      </c>
      <c r="D328" s="626"/>
      <c r="E328" s="168">
        <v>0.26666666666666666</v>
      </c>
      <c r="F328" s="176" t="s">
        <v>2894</v>
      </c>
      <c r="G328" s="168">
        <v>0.80763888888888891</v>
      </c>
      <c r="H328" s="626"/>
      <c r="I328" s="169"/>
      <c r="J328" s="176"/>
      <c r="K328" s="169"/>
      <c r="L328" s="610"/>
      <c r="M328" s="182"/>
      <c r="N328" s="183"/>
      <c r="O328" s="182"/>
      <c r="P328" s="610"/>
      <c r="Q328" s="168">
        <v>0.20555555555555557</v>
      </c>
      <c r="R328" s="169" t="s">
        <v>2894</v>
      </c>
      <c r="S328" s="168">
        <v>0.7944444444444444</v>
      </c>
      <c r="T328" s="610"/>
      <c r="U328" s="168">
        <v>0.7944444444444444</v>
      </c>
      <c r="V328" s="176" t="s">
        <v>2894</v>
      </c>
      <c r="W328" s="168">
        <v>0.80763888888888891</v>
      </c>
      <c r="X328" s="610"/>
      <c r="Y328" s="166" t="s">
        <v>2910</v>
      </c>
      <c r="AA328" s="168">
        <v>2.013888888888889E-2</v>
      </c>
      <c r="AB328" s="168">
        <v>0.27847222222222223</v>
      </c>
      <c r="AC328" s="168">
        <v>0.53680555555555554</v>
      </c>
      <c r="AD328" s="168">
        <v>0.79513888888888884</v>
      </c>
      <c r="AE328" s="611"/>
      <c r="AF328" s="176"/>
      <c r="AG328" s="180"/>
    </row>
    <row r="329" spans="1:33">
      <c r="A329" s="229">
        <v>18</v>
      </c>
      <c r="B329" s="210"/>
      <c r="C329" s="166" t="s">
        <v>2918</v>
      </c>
      <c r="D329" s="626"/>
      <c r="E329" s="168">
        <v>0.30069444444444443</v>
      </c>
      <c r="F329" s="176" t="s">
        <v>2894</v>
      </c>
      <c r="G329" s="168">
        <v>0.84166666666666667</v>
      </c>
      <c r="H329" s="626"/>
      <c r="I329" s="169"/>
      <c r="J329" s="176"/>
      <c r="K329" s="169"/>
      <c r="L329" s="610"/>
      <c r="M329" s="182"/>
      <c r="N329" s="183"/>
      <c r="O329" s="182"/>
      <c r="P329" s="610"/>
      <c r="Q329" s="168">
        <v>0.20625000000000002</v>
      </c>
      <c r="R329" s="169" t="s">
        <v>2894</v>
      </c>
      <c r="S329" s="168">
        <v>0.79375000000000007</v>
      </c>
      <c r="T329" s="610"/>
      <c r="U329" s="184">
        <v>0.79375000000000007</v>
      </c>
      <c r="V329" s="185" t="s">
        <v>2894</v>
      </c>
      <c r="W329" s="184">
        <v>0.84166666666666667</v>
      </c>
      <c r="X329" s="610"/>
      <c r="Y329" s="166" t="s">
        <v>2919</v>
      </c>
      <c r="AA329" s="168">
        <v>5.4166666666666669E-2</v>
      </c>
      <c r="AB329" s="168">
        <v>0.3125</v>
      </c>
      <c r="AC329" s="168">
        <v>0.5708333333333333</v>
      </c>
      <c r="AD329" s="168">
        <v>0.82916666666666661</v>
      </c>
      <c r="AE329" s="611"/>
      <c r="AF329" s="176"/>
      <c r="AG329" s="180"/>
    </row>
    <row r="330" spans="1:33">
      <c r="A330" s="229">
        <v>19</v>
      </c>
      <c r="B330" s="210"/>
      <c r="C330" s="166" t="s">
        <v>2918</v>
      </c>
      <c r="D330" s="626"/>
      <c r="E330" s="168">
        <v>0.3347222222222222</v>
      </c>
      <c r="F330" s="176" t="s">
        <v>2894</v>
      </c>
      <c r="G330" s="168">
        <v>0.87569444444444444</v>
      </c>
      <c r="H330" s="626"/>
      <c r="I330" s="169"/>
      <c r="J330" s="176"/>
      <c r="K330" s="169"/>
      <c r="L330" s="610"/>
      <c r="M330" s="182"/>
      <c r="N330" s="183"/>
      <c r="O330" s="182"/>
      <c r="P330" s="610"/>
      <c r="Q330" s="168">
        <v>0.20694444444444446</v>
      </c>
      <c r="R330" s="169" t="s">
        <v>2894</v>
      </c>
      <c r="S330" s="168">
        <v>0.79305555555555562</v>
      </c>
      <c r="T330" s="610"/>
      <c r="U330" s="184">
        <v>0.79305555555555562</v>
      </c>
      <c r="V330" s="185" t="s">
        <v>2894</v>
      </c>
      <c r="W330" s="184">
        <v>0.87569444444444444</v>
      </c>
      <c r="X330" s="610"/>
      <c r="Y330" s="166" t="s">
        <v>2942</v>
      </c>
      <c r="AA330" s="168">
        <v>8.819444444444445E-2</v>
      </c>
      <c r="AB330" s="168">
        <v>0.34652777777777777</v>
      </c>
      <c r="AC330" s="168">
        <v>0.60486111111111118</v>
      </c>
      <c r="AD330" s="168">
        <v>0.86319444444444438</v>
      </c>
      <c r="AE330" s="611"/>
      <c r="AF330" s="176"/>
      <c r="AG330" s="180"/>
    </row>
    <row r="331" spans="1:33">
      <c r="A331" s="229">
        <v>20</v>
      </c>
      <c r="B331" s="210"/>
      <c r="C331" s="166" t="s">
        <v>2918</v>
      </c>
      <c r="D331" s="626"/>
      <c r="E331" s="168">
        <v>0.36874999999999997</v>
      </c>
      <c r="F331" s="176" t="s">
        <v>2894</v>
      </c>
      <c r="G331" s="168">
        <v>0.90972222222222221</v>
      </c>
      <c r="H331" s="626"/>
      <c r="I331" s="169"/>
      <c r="J331" s="176"/>
      <c r="K331" s="169"/>
      <c r="L331" s="610"/>
      <c r="M331" s="182"/>
      <c r="N331" s="183"/>
      <c r="O331" s="182"/>
      <c r="P331" s="610"/>
      <c r="Q331" s="168">
        <v>0.2076388888888889</v>
      </c>
      <c r="R331" s="169" t="s">
        <v>2894</v>
      </c>
      <c r="S331" s="168">
        <v>0.79236111111111107</v>
      </c>
      <c r="T331" s="610"/>
      <c r="U331" s="184">
        <v>0.79236111111111107</v>
      </c>
      <c r="V331" s="185" t="s">
        <v>2894</v>
      </c>
      <c r="W331" s="184">
        <v>0.90972222222222221</v>
      </c>
      <c r="X331" s="610"/>
      <c r="Y331" s="166" t="s">
        <v>2919</v>
      </c>
      <c r="AA331" s="168">
        <v>0.12222222222222223</v>
      </c>
      <c r="AB331" s="168">
        <v>0.38055555555555554</v>
      </c>
      <c r="AC331" s="168">
        <v>0.63888888888888895</v>
      </c>
      <c r="AD331" s="168">
        <v>0.89722222222222225</v>
      </c>
      <c r="AE331" s="611"/>
      <c r="AF331" s="176"/>
      <c r="AG331" s="180"/>
    </row>
    <row r="332" spans="1:33" ht="3.75" customHeight="1">
      <c r="A332" s="192"/>
      <c r="B332" s="210"/>
      <c r="C332" s="192"/>
      <c r="D332" s="626"/>
      <c r="E332" s="192"/>
      <c r="F332" s="192"/>
      <c r="G332" s="192"/>
      <c r="H332" s="626"/>
      <c r="I332" s="192"/>
      <c r="J332" s="192"/>
      <c r="K332" s="192"/>
      <c r="L332" s="610"/>
      <c r="M332" s="192"/>
      <c r="N332" s="192"/>
      <c r="O332" s="192"/>
      <c r="P332" s="610"/>
      <c r="Q332" s="192"/>
      <c r="R332" s="192"/>
      <c r="S332" s="192"/>
      <c r="T332" s="610"/>
      <c r="U332" s="192"/>
      <c r="V332" s="192"/>
      <c r="W332" s="192"/>
      <c r="X332" s="610"/>
      <c r="Y332" s="192"/>
      <c r="Z332" s="192"/>
      <c r="AA332" s="192"/>
      <c r="AB332" s="192"/>
      <c r="AC332" s="192"/>
      <c r="AD332" s="192"/>
      <c r="AE332" s="611"/>
      <c r="AF332" s="192"/>
      <c r="AG332" s="192"/>
    </row>
    <row r="333" spans="1:33">
      <c r="A333" s="229">
        <v>21</v>
      </c>
      <c r="B333" s="210"/>
      <c r="C333" s="166" t="s">
        <v>2915</v>
      </c>
      <c r="D333" s="626"/>
      <c r="E333" s="168">
        <v>0.40277777777777773</v>
      </c>
      <c r="F333" s="176" t="s">
        <v>2894</v>
      </c>
      <c r="G333" s="168">
        <v>0.94374999999999998</v>
      </c>
      <c r="H333" s="626"/>
      <c r="I333" s="169"/>
      <c r="J333" s="176"/>
      <c r="K333" s="169"/>
      <c r="L333" s="610"/>
      <c r="M333" s="182"/>
      <c r="N333" s="183"/>
      <c r="O333" s="182"/>
      <c r="P333" s="610"/>
      <c r="Q333" s="168">
        <v>0.20833333333333334</v>
      </c>
      <c r="R333" s="169" t="s">
        <v>2894</v>
      </c>
      <c r="S333" s="168">
        <v>0.79166666666666663</v>
      </c>
      <c r="T333" s="610"/>
      <c r="U333" s="188">
        <v>0.79166666666666663</v>
      </c>
      <c r="V333" s="189" t="s">
        <v>2894</v>
      </c>
      <c r="W333" s="188">
        <v>0.94374999999999998</v>
      </c>
      <c r="X333" s="610"/>
      <c r="Y333" s="166" t="s">
        <v>2910</v>
      </c>
      <c r="AA333" s="168">
        <v>0.15625</v>
      </c>
      <c r="AB333" s="168">
        <v>0.4145833333333333</v>
      </c>
      <c r="AC333" s="168">
        <v>0.67291666666666661</v>
      </c>
      <c r="AD333" s="168">
        <v>0.93125000000000002</v>
      </c>
      <c r="AE333" s="611"/>
      <c r="AF333" s="176"/>
      <c r="AG333" s="180"/>
    </row>
    <row r="334" spans="1:33">
      <c r="A334" s="229">
        <v>22</v>
      </c>
      <c r="B334" s="210"/>
      <c r="C334" s="166" t="s">
        <v>2915</v>
      </c>
      <c r="D334" s="626"/>
      <c r="E334" s="168">
        <v>0.4375</v>
      </c>
      <c r="F334" s="176" t="s">
        <v>2894</v>
      </c>
      <c r="G334" s="168">
        <v>0.97777777777777775</v>
      </c>
      <c r="H334" s="626"/>
      <c r="I334" s="169"/>
      <c r="J334" s="176"/>
      <c r="K334" s="169"/>
      <c r="L334" s="610"/>
      <c r="M334" s="182"/>
      <c r="N334" s="183"/>
      <c r="O334" s="182"/>
      <c r="P334" s="610"/>
      <c r="Q334" s="168">
        <v>0.20902777777777778</v>
      </c>
      <c r="R334" s="169" t="s">
        <v>2894</v>
      </c>
      <c r="S334" s="168">
        <v>0.7909722222222223</v>
      </c>
      <c r="T334" s="610"/>
      <c r="U334" s="188">
        <v>0.7909722222222223</v>
      </c>
      <c r="V334" s="189" t="s">
        <v>2894</v>
      </c>
      <c r="W334" s="188">
        <v>0.97777777777777775</v>
      </c>
      <c r="X334" s="610"/>
      <c r="Y334" s="166" t="s">
        <v>2906</v>
      </c>
      <c r="AA334" s="168">
        <v>0.19027777777777777</v>
      </c>
      <c r="AB334" s="168">
        <v>0.44861111111111113</v>
      </c>
      <c r="AC334" s="168">
        <v>0.70763888888888893</v>
      </c>
      <c r="AD334" s="168">
        <v>0.96597222222222223</v>
      </c>
      <c r="AE334" s="611"/>
      <c r="AF334" s="176"/>
      <c r="AG334" s="180"/>
    </row>
    <row r="335" spans="1:33">
      <c r="A335" s="229">
        <v>23</v>
      </c>
      <c r="B335" s="210"/>
      <c r="C335" s="166" t="s">
        <v>2915</v>
      </c>
      <c r="D335" s="626"/>
      <c r="E335" s="168">
        <v>0.47152777777777777</v>
      </c>
      <c r="F335" s="176" t="s">
        <v>2894</v>
      </c>
      <c r="G335" s="175" t="s">
        <v>2893</v>
      </c>
      <c r="H335" s="626"/>
      <c r="I335" s="169"/>
      <c r="J335" s="176"/>
      <c r="K335" s="169"/>
      <c r="L335" s="610"/>
      <c r="M335" s="182"/>
      <c r="N335" s="183"/>
      <c r="O335" s="182"/>
      <c r="P335" s="610"/>
      <c r="Q335" s="168">
        <v>0.20972222222222223</v>
      </c>
      <c r="R335" s="169" t="s">
        <v>2894</v>
      </c>
      <c r="S335" s="168">
        <v>0.79027777777777775</v>
      </c>
      <c r="T335" s="610"/>
      <c r="U335" s="188">
        <v>0.79027777777777775</v>
      </c>
      <c r="V335" s="189" t="s">
        <v>2894</v>
      </c>
      <c r="W335" s="175" t="s">
        <v>2893</v>
      </c>
      <c r="X335" s="610"/>
      <c r="Y335" s="166" t="s">
        <v>2906</v>
      </c>
      <c r="AA335" s="168">
        <v>0.22430555555555556</v>
      </c>
      <c r="AB335" s="168">
        <v>0.4826388888888889</v>
      </c>
      <c r="AC335" s="168">
        <v>0.7416666666666667</v>
      </c>
      <c r="AE335" s="611"/>
      <c r="AF335" s="176"/>
      <c r="AG335" s="240"/>
    </row>
    <row r="336" spans="1:33">
      <c r="A336" s="229">
        <v>24</v>
      </c>
      <c r="B336" s="210"/>
      <c r="C336" s="166" t="s">
        <v>2915</v>
      </c>
      <c r="D336" s="626"/>
      <c r="E336" s="175" t="s">
        <v>2893</v>
      </c>
      <c r="F336" s="176" t="s">
        <v>2894</v>
      </c>
      <c r="G336" s="168">
        <v>1.1805555555555555E-2</v>
      </c>
      <c r="H336" s="626"/>
      <c r="I336" s="168">
        <v>0.50555555555555554</v>
      </c>
      <c r="J336" s="176" t="s">
        <v>2894</v>
      </c>
      <c r="K336" s="175" t="s">
        <v>2893</v>
      </c>
      <c r="L336" s="610"/>
      <c r="M336" s="175" t="s">
        <v>2893</v>
      </c>
      <c r="N336" s="189" t="s">
        <v>2894</v>
      </c>
      <c r="O336" s="188">
        <v>1.1805555555555555E-2</v>
      </c>
      <c r="P336" s="610"/>
      <c r="Q336" s="168">
        <v>0.21041666666666667</v>
      </c>
      <c r="R336" s="169" t="s">
        <v>2894</v>
      </c>
      <c r="S336" s="168">
        <v>0.7895833333333333</v>
      </c>
      <c r="T336" s="610"/>
      <c r="U336" s="188">
        <v>0.7895833333333333</v>
      </c>
      <c r="V336" s="189" t="s">
        <v>2894</v>
      </c>
      <c r="W336" s="175" t="s">
        <v>2893</v>
      </c>
      <c r="X336" s="610"/>
      <c r="Y336" s="166" t="s">
        <v>2905</v>
      </c>
      <c r="Z336" s="168">
        <v>0</v>
      </c>
      <c r="AA336" s="168">
        <v>0.25833333333333336</v>
      </c>
      <c r="AB336" s="168">
        <v>0.51666666666666672</v>
      </c>
      <c r="AC336" s="168">
        <v>0.77569444444444446</v>
      </c>
      <c r="AE336" s="611"/>
      <c r="AF336" s="177" t="s">
        <v>2917</v>
      </c>
      <c r="AG336" s="179" t="s">
        <v>2916</v>
      </c>
    </row>
    <row r="337" spans="1:33">
      <c r="A337" s="178">
        <v>25</v>
      </c>
      <c r="B337" s="210"/>
      <c r="C337" s="174" t="s">
        <v>2203</v>
      </c>
      <c r="D337" s="626"/>
      <c r="E337" s="175" t="s">
        <v>2893</v>
      </c>
      <c r="F337" s="176" t="s">
        <v>2894</v>
      </c>
      <c r="G337" s="168">
        <v>4.6527777777777779E-2</v>
      </c>
      <c r="H337" s="626"/>
      <c r="I337" s="168">
        <v>0.5395833333333333</v>
      </c>
      <c r="J337" s="176" t="s">
        <v>2894</v>
      </c>
      <c r="K337" s="175" t="s">
        <v>2893</v>
      </c>
      <c r="L337" s="610"/>
      <c r="M337" s="235"/>
      <c r="N337" s="236"/>
      <c r="O337" s="237"/>
      <c r="P337" s="610"/>
      <c r="Q337" s="168">
        <v>0.21111111111111111</v>
      </c>
      <c r="R337" s="169" t="s">
        <v>2894</v>
      </c>
      <c r="S337" s="168">
        <v>0.78888888888888886</v>
      </c>
      <c r="T337" s="610"/>
      <c r="U337" s="237"/>
      <c r="V337" s="236"/>
      <c r="W337" s="235"/>
      <c r="X337" s="610"/>
      <c r="Y337" s="166" t="s">
        <v>2902</v>
      </c>
      <c r="Z337" s="168">
        <v>3.4027777777777775E-2</v>
      </c>
      <c r="AA337" s="168">
        <v>0.29305555555555557</v>
      </c>
      <c r="AB337" s="168">
        <v>0.55138888888888882</v>
      </c>
      <c r="AC337" s="168">
        <v>0.80972222222222223</v>
      </c>
      <c r="AE337" s="611"/>
      <c r="AF337" s="239" t="s">
        <v>2976</v>
      </c>
      <c r="AG337" s="233" t="s">
        <v>2975</v>
      </c>
    </row>
    <row r="338" spans="1:33">
      <c r="A338" s="178">
        <v>26</v>
      </c>
      <c r="B338" s="210"/>
      <c r="C338" s="174" t="s">
        <v>2203</v>
      </c>
      <c r="D338" s="626"/>
      <c r="E338" s="175" t="s">
        <v>2893</v>
      </c>
      <c r="F338" s="176" t="s">
        <v>2894</v>
      </c>
      <c r="G338" s="168">
        <v>8.0555555555555561E-2</v>
      </c>
      <c r="H338" s="626"/>
      <c r="I338" s="168">
        <v>0.57361111111111118</v>
      </c>
      <c r="J338" s="176" t="s">
        <v>2894</v>
      </c>
      <c r="K338" s="175" t="s">
        <v>2893</v>
      </c>
      <c r="L338" s="610"/>
      <c r="M338" s="235"/>
      <c r="N338" s="236"/>
      <c r="O338" s="237"/>
      <c r="P338" s="610"/>
      <c r="Q338" s="168">
        <v>0.21180555555555555</v>
      </c>
      <c r="R338" s="169" t="s">
        <v>2894</v>
      </c>
      <c r="S338" s="168">
        <v>0.78819444444444453</v>
      </c>
      <c r="T338" s="610"/>
      <c r="U338" s="237"/>
      <c r="V338" s="236"/>
      <c r="W338" s="235"/>
      <c r="X338" s="610"/>
      <c r="Y338" s="166" t="s">
        <v>2904</v>
      </c>
      <c r="Z338" s="168">
        <v>6.805555555555555E-2</v>
      </c>
      <c r="AA338" s="168">
        <v>0.32708333333333334</v>
      </c>
      <c r="AB338" s="168">
        <v>0.5854166666666667</v>
      </c>
      <c r="AC338" s="168">
        <v>0.84375</v>
      </c>
      <c r="AE338" s="611"/>
      <c r="AF338" s="239" t="s">
        <v>2976</v>
      </c>
      <c r="AG338" s="233" t="s">
        <v>2975</v>
      </c>
    </row>
    <row r="339" spans="1:33">
      <c r="A339" s="178">
        <v>27</v>
      </c>
      <c r="B339" s="210"/>
      <c r="C339" s="174" t="s">
        <v>2203</v>
      </c>
      <c r="D339" s="626"/>
      <c r="E339" s="175" t="s">
        <v>2893</v>
      </c>
      <c r="F339" s="176" t="s">
        <v>2894</v>
      </c>
      <c r="G339" s="168">
        <v>0.11458333333333333</v>
      </c>
      <c r="H339" s="626"/>
      <c r="I339" s="168">
        <v>0.60763888888888895</v>
      </c>
      <c r="J339" s="176" t="s">
        <v>2894</v>
      </c>
      <c r="K339" s="175" t="s">
        <v>2893</v>
      </c>
      <c r="L339" s="610"/>
      <c r="M339" s="235"/>
      <c r="N339" s="236"/>
      <c r="O339" s="237"/>
      <c r="P339" s="610"/>
      <c r="Q339" s="168">
        <v>0.21249999999999999</v>
      </c>
      <c r="R339" s="169" t="s">
        <v>2894</v>
      </c>
      <c r="S339" s="168">
        <v>0.78749999999999998</v>
      </c>
      <c r="T339" s="610"/>
      <c r="U339" s="237"/>
      <c r="V339" s="236"/>
      <c r="W339" s="235"/>
      <c r="X339" s="610"/>
      <c r="Y339" s="166" t="s">
        <v>2902</v>
      </c>
      <c r="Z339" s="168">
        <v>0.10208333333333335</v>
      </c>
      <c r="AA339" s="168">
        <v>0.3611111111111111</v>
      </c>
      <c r="AB339" s="168">
        <v>0.61944444444444446</v>
      </c>
      <c r="AC339" s="168">
        <v>0.87777777777777777</v>
      </c>
      <c r="AE339" s="611"/>
      <c r="AF339" s="239" t="s">
        <v>2976</v>
      </c>
      <c r="AG339" s="233" t="s">
        <v>2975</v>
      </c>
    </row>
    <row r="340" spans="1:33">
      <c r="A340" s="229">
        <v>28</v>
      </c>
      <c r="B340" s="210"/>
      <c r="C340" s="166" t="s">
        <v>2911</v>
      </c>
      <c r="D340" s="626"/>
      <c r="E340" s="175" t="s">
        <v>2893</v>
      </c>
      <c r="F340" s="176" t="s">
        <v>2894</v>
      </c>
      <c r="G340" s="168">
        <v>0.14861111111111111</v>
      </c>
      <c r="H340" s="626"/>
      <c r="I340" s="168">
        <v>0.64166666666666672</v>
      </c>
      <c r="J340" s="176" t="s">
        <v>2894</v>
      </c>
      <c r="K340" s="175" t="s">
        <v>2893</v>
      </c>
      <c r="L340" s="610"/>
      <c r="M340" s="175" t="s">
        <v>2893</v>
      </c>
      <c r="N340" s="189" t="s">
        <v>2894</v>
      </c>
      <c r="O340" s="188">
        <v>0.14861111111111111</v>
      </c>
      <c r="P340" s="610"/>
      <c r="Q340" s="168">
        <v>0.21319444444444444</v>
      </c>
      <c r="R340" s="169" t="s">
        <v>2894</v>
      </c>
      <c r="S340" s="168">
        <v>0.78680555555555554</v>
      </c>
      <c r="T340" s="610"/>
      <c r="U340" s="188">
        <v>0.78680555555555554</v>
      </c>
      <c r="V340" s="189" t="s">
        <v>2894</v>
      </c>
      <c r="W340" s="175" t="s">
        <v>2893</v>
      </c>
      <c r="X340" s="610"/>
      <c r="Y340" s="166" t="s">
        <v>2905</v>
      </c>
      <c r="Z340" s="168">
        <v>0.1361111111111111</v>
      </c>
      <c r="AA340" s="168">
        <v>0.39513888888888887</v>
      </c>
      <c r="AB340" s="168">
        <v>0.65347222222222223</v>
      </c>
      <c r="AC340" s="168">
        <v>0.91180555555555554</v>
      </c>
      <c r="AE340" s="611"/>
      <c r="AF340" s="176"/>
      <c r="AG340" s="180"/>
    </row>
    <row r="341" spans="1:33">
      <c r="A341" s="229">
        <v>29</v>
      </c>
      <c r="B341" s="210"/>
      <c r="C341" s="166" t="s">
        <v>2911</v>
      </c>
      <c r="D341" s="626"/>
      <c r="E341" s="175" t="s">
        <v>2893</v>
      </c>
      <c r="F341" s="176" t="s">
        <v>2894</v>
      </c>
      <c r="G341" s="168">
        <v>0.18263888888888891</v>
      </c>
      <c r="H341" s="626"/>
      <c r="I341" s="168">
        <v>0.67569444444444438</v>
      </c>
      <c r="J341" s="176" t="s">
        <v>2894</v>
      </c>
      <c r="K341" s="175" t="s">
        <v>2893</v>
      </c>
      <c r="L341" s="610"/>
      <c r="M341" s="175" t="s">
        <v>2893</v>
      </c>
      <c r="N341" s="189" t="s">
        <v>2894</v>
      </c>
      <c r="O341" s="188">
        <v>0.18263888888888891</v>
      </c>
      <c r="P341" s="610"/>
      <c r="Q341" s="168">
        <v>0.21388888888888891</v>
      </c>
      <c r="R341" s="169" t="s">
        <v>2894</v>
      </c>
      <c r="S341" s="168">
        <v>0.78611111111111109</v>
      </c>
      <c r="T341" s="610"/>
      <c r="U341" s="188">
        <v>0.78611111111111109</v>
      </c>
      <c r="V341" s="189" t="s">
        <v>2894</v>
      </c>
      <c r="W341" s="175" t="s">
        <v>2893</v>
      </c>
      <c r="X341" s="610"/>
      <c r="Y341" s="166" t="s">
        <v>2906</v>
      </c>
      <c r="Z341" s="168">
        <v>0.17013888888888887</v>
      </c>
      <c r="AA341" s="168">
        <v>0.4291666666666667</v>
      </c>
      <c r="AB341" s="168">
        <v>0.6875</v>
      </c>
      <c r="AC341" s="168">
        <v>0.9458333333333333</v>
      </c>
      <c r="AE341" s="611"/>
      <c r="AF341" s="238"/>
      <c r="AG341" s="231"/>
    </row>
    <row r="342" spans="1:33">
      <c r="A342" s="229">
        <v>30</v>
      </c>
      <c r="B342" s="210"/>
      <c r="C342" s="166" t="s">
        <v>2911</v>
      </c>
      <c r="D342" s="626"/>
      <c r="E342" s="175" t="s">
        <v>2893</v>
      </c>
      <c r="F342" s="176" t="s">
        <v>2894</v>
      </c>
      <c r="G342" s="168">
        <v>0.21666666666666667</v>
      </c>
      <c r="H342" s="626"/>
      <c r="I342" s="168">
        <v>0.70972222222222225</v>
      </c>
      <c r="J342" s="176" t="s">
        <v>2894</v>
      </c>
      <c r="K342" s="175" t="s">
        <v>2893</v>
      </c>
      <c r="L342" s="610"/>
      <c r="M342" s="175" t="s">
        <v>2893</v>
      </c>
      <c r="N342" s="189" t="s">
        <v>2894</v>
      </c>
      <c r="O342" s="188">
        <v>0.21458333333333335</v>
      </c>
      <c r="P342" s="610"/>
      <c r="Q342" s="168">
        <v>0.21458333333333335</v>
      </c>
      <c r="R342" s="169" t="s">
        <v>2894</v>
      </c>
      <c r="S342" s="168">
        <v>0.78541666666666676</v>
      </c>
      <c r="T342" s="610"/>
      <c r="U342" s="188">
        <v>0.78541666666666676</v>
      </c>
      <c r="V342" s="189" t="s">
        <v>2894</v>
      </c>
      <c r="W342" s="175" t="s">
        <v>2893</v>
      </c>
      <c r="X342" s="610"/>
      <c r="Y342" s="166" t="s">
        <v>2906</v>
      </c>
      <c r="Z342" s="168">
        <v>0.20416666666666669</v>
      </c>
      <c r="AA342" s="168">
        <v>0.46319444444444446</v>
      </c>
      <c r="AB342" s="168">
        <v>0.72152777777777777</v>
      </c>
      <c r="AC342" s="168">
        <v>0.97986111111111107</v>
      </c>
      <c r="AE342" s="611"/>
      <c r="AF342" s="238"/>
      <c r="AG342" s="231"/>
    </row>
    <row r="343" spans="1:33" ht="3.75" customHeight="1">
      <c r="A343" s="214"/>
      <c r="B343" s="210"/>
      <c r="C343" s="214"/>
      <c r="D343" s="626"/>
      <c r="E343" s="214"/>
      <c r="F343" s="214"/>
      <c r="G343" s="214"/>
      <c r="H343" s="626"/>
      <c r="I343" s="214"/>
      <c r="J343" s="214"/>
      <c r="K343" s="214"/>
      <c r="L343" s="610"/>
      <c r="M343" s="214"/>
      <c r="N343" s="214"/>
      <c r="O343" s="214"/>
      <c r="P343" s="610"/>
      <c r="Q343" s="214"/>
      <c r="R343" s="214"/>
      <c r="S343" s="214"/>
      <c r="T343" s="610"/>
      <c r="U343" s="214"/>
      <c r="V343" s="214"/>
      <c r="W343" s="214"/>
      <c r="X343" s="610"/>
      <c r="Y343" s="214"/>
      <c r="Z343" s="214"/>
      <c r="AA343" s="214"/>
      <c r="AB343" s="214"/>
      <c r="AC343" s="214"/>
      <c r="AD343" s="214"/>
      <c r="AE343" s="611"/>
      <c r="AF343" s="214"/>
      <c r="AG343" s="214"/>
    </row>
    <row r="344" spans="1:33">
      <c r="A344" s="628"/>
      <c r="B344" s="210"/>
      <c r="C344" s="174" t="s">
        <v>2911</v>
      </c>
      <c r="D344" s="626"/>
      <c r="E344" s="175" t="s">
        <v>2893</v>
      </c>
      <c r="F344" s="176" t="s">
        <v>2894</v>
      </c>
      <c r="G344" s="168">
        <v>0.25069444444444444</v>
      </c>
      <c r="H344" s="626"/>
      <c r="I344" s="168">
        <v>0.74375000000000002</v>
      </c>
      <c r="J344" s="176" t="s">
        <v>2894</v>
      </c>
      <c r="K344" s="175" t="s">
        <v>2893</v>
      </c>
      <c r="L344" s="610"/>
      <c r="M344" s="175" t="s">
        <v>2893</v>
      </c>
      <c r="N344" s="189" t="s">
        <v>2894</v>
      </c>
      <c r="O344" s="188">
        <v>0.21527777777777779</v>
      </c>
      <c r="P344" s="610"/>
      <c r="Q344" s="168">
        <v>0.21527777777777779</v>
      </c>
      <c r="R344" s="169" t="s">
        <v>2894</v>
      </c>
      <c r="S344" s="168">
        <v>0.78472222222222221</v>
      </c>
      <c r="T344" s="610"/>
      <c r="U344" s="188">
        <v>0.78472222222222221</v>
      </c>
      <c r="V344" s="189" t="s">
        <v>2894</v>
      </c>
      <c r="W344" s="175" t="s">
        <v>2893</v>
      </c>
      <c r="X344" s="610"/>
      <c r="Y344" s="166" t="s">
        <v>2919</v>
      </c>
      <c r="Z344" s="168">
        <v>0.23819444444444446</v>
      </c>
      <c r="AA344" s="168">
        <v>0.49722222222222223</v>
      </c>
      <c r="AB344" s="168">
        <v>0.75555555555555554</v>
      </c>
      <c r="AE344" s="611"/>
      <c r="AF344" s="212" t="s">
        <v>2824</v>
      </c>
      <c r="AG344" s="179" t="s">
        <v>2974</v>
      </c>
    </row>
    <row r="345" spans="1:33">
      <c r="A345" s="628"/>
      <c r="B345" s="210"/>
      <c r="C345" s="174" t="s">
        <v>2911</v>
      </c>
      <c r="D345" s="626"/>
      <c r="E345" s="175" t="s">
        <v>2893</v>
      </c>
      <c r="F345" s="176" t="s">
        <v>2894</v>
      </c>
      <c r="G345" s="168">
        <v>0.28472222222222221</v>
      </c>
      <c r="H345" s="626"/>
      <c r="I345" s="168">
        <v>0.77777777777777779</v>
      </c>
      <c r="J345" s="176" t="s">
        <v>2894</v>
      </c>
      <c r="K345" s="175" t="s">
        <v>2893</v>
      </c>
      <c r="L345" s="610"/>
      <c r="M345" s="175" t="s">
        <v>2893</v>
      </c>
      <c r="N345" s="189" t="s">
        <v>2894</v>
      </c>
      <c r="O345" s="188">
        <v>0.21527777777777779</v>
      </c>
      <c r="P345" s="610"/>
      <c r="Q345" s="168">
        <v>0.21527777777777779</v>
      </c>
      <c r="R345" s="169" t="s">
        <v>2894</v>
      </c>
      <c r="S345" s="168">
        <v>0.78472222222222221</v>
      </c>
      <c r="T345" s="610"/>
      <c r="U345" s="188">
        <v>0.78472222222222221</v>
      </c>
      <c r="V345" s="189" t="s">
        <v>2894</v>
      </c>
      <c r="W345" s="175" t="s">
        <v>2893</v>
      </c>
      <c r="X345" s="610"/>
      <c r="Y345" s="166" t="s">
        <v>2919</v>
      </c>
      <c r="AA345" s="168">
        <v>1.3888888888888888E-2</v>
      </c>
      <c r="AB345" s="168">
        <v>0.26527777777777778</v>
      </c>
      <c r="AC345" s="168">
        <v>0.53125</v>
      </c>
      <c r="AD345" s="168">
        <v>0.76527777777777783</v>
      </c>
      <c r="AE345" s="611"/>
      <c r="AF345" s="212" t="s">
        <v>2973</v>
      </c>
      <c r="AG345" s="173" t="s">
        <v>2972</v>
      </c>
    </row>
    <row r="346" spans="1:33" ht="3.75" customHeight="1">
      <c r="A346" s="171"/>
      <c r="B346" s="210"/>
      <c r="C346" s="171"/>
      <c r="D346" s="626"/>
      <c r="E346" s="171"/>
      <c r="F346" s="171"/>
      <c r="G346" s="171"/>
      <c r="H346" s="626"/>
      <c r="I346" s="171"/>
      <c r="J346" s="171"/>
      <c r="K346" s="171"/>
      <c r="L346" s="610"/>
      <c r="M346" s="171"/>
      <c r="N346" s="171"/>
      <c r="O346" s="171"/>
      <c r="P346" s="610"/>
      <c r="Q346" s="171"/>
      <c r="R346" s="171"/>
      <c r="S346" s="171"/>
      <c r="T346" s="610"/>
      <c r="U346" s="171"/>
      <c r="V346" s="171"/>
      <c r="W346" s="171"/>
      <c r="X346" s="610"/>
      <c r="Y346" s="171"/>
      <c r="Z346" s="171"/>
      <c r="AA346" s="171"/>
      <c r="AB346" s="171"/>
      <c r="AC346" s="171"/>
      <c r="AD346" s="171"/>
      <c r="AE346" s="611"/>
      <c r="AF346" s="171"/>
      <c r="AG346" s="171"/>
    </row>
    <row r="347" spans="1:33">
      <c r="A347" s="166"/>
      <c r="B347" s="166"/>
    </row>
    <row r="348" spans="1:33">
      <c r="A348" s="166"/>
      <c r="B348" s="166"/>
    </row>
    <row r="349" spans="1:33">
      <c r="A349" s="166"/>
      <c r="B349" s="166"/>
    </row>
    <row r="350" spans="1:33">
      <c r="A350" s="166"/>
      <c r="B350" s="166"/>
    </row>
    <row r="351" spans="1:33">
      <c r="A351" s="166"/>
      <c r="B351" s="166"/>
    </row>
    <row r="352" spans="1:33">
      <c r="A352" s="166"/>
      <c r="B352" s="166"/>
    </row>
    <row r="353" spans="1:33">
      <c r="A353" s="166"/>
      <c r="B353" s="166"/>
    </row>
    <row r="354" spans="1:33">
      <c r="A354" s="166"/>
      <c r="B354" s="166"/>
    </row>
    <row r="355" spans="1:33">
      <c r="A355" s="166"/>
      <c r="B355" s="166"/>
    </row>
    <row r="356" spans="1:33">
      <c r="A356" s="166"/>
      <c r="B356" s="166"/>
    </row>
    <row r="357" spans="1:33">
      <c r="A357" s="166"/>
      <c r="B357" s="166"/>
    </row>
    <row r="358" spans="1:33" s="209" customFormat="1" ht="23.25">
      <c r="A358" s="607" t="s">
        <v>2971</v>
      </c>
      <c r="B358" s="607"/>
      <c r="C358" s="607"/>
      <c r="D358" s="607"/>
      <c r="E358" s="607"/>
      <c r="F358" s="607"/>
      <c r="G358" s="607"/>
      <c r="H358" s="607"/>
      <c r="I358" s="607"/>
      <c r="J358" s="607"/>
      <c r="K358" s="607"/>
      <c r="L358" s="607"/>
      <c r="M358" s="607"/>
      <c r="N358" s="607"/>
      <c r="O358" s="607"/>
      <c r="P358" s="607"/>
      <c r="Q358" s="607"/>
      <c r="R358" s="607"/>
      <c r="S358" s="607"/>
      <c r="T358" s="607"/>
      <c r="U358" s="607"/>
      <c r="V358" s="607"/>
      <c r="W358" s="607"/>
      <c r="X358" s="607"/>
      <c r="Y358" s="607"/>
      <c r="Z358" s="607"/>
      <c r="AA358" s="607"/>
      <c r="AB358" s="607"/>
      <c r="AC358" s="607"/>
      <c r="AD358" s="607"/>
      <c r="AE358" s="607"/>
      <c r="AF358" s="607"/>
      <c r="AG358" s="607"/>
    </row>
    <row r="359" spans="1:33" s="204" customFormat="1" ht="12.75">
      <c r="A359" s="617" t="s">
        <v>2935</v>
      </c>
      <c r="B359" s="618" t="s">
        <v>2934</v>
      </c>
      <c r="C359" s="618"/>
      <c r="D359" s="618"/>
      <c r="E359" s="618"/>
      <c r="F359" s="618"/>
      <c r="G359" s="618"/>
      <c r="H359" s="618"/>
      <c r="I359" s="618"/>
      <c r="J359" s="618"/>
      <c r="K359" s="618"/>
      <c r="L359" s="610"/>
      <c r="M359" s="610" t="s">
        <v>2933</v>
      </c>
      <c r="N359" s="610"/>
      <c r="O359" s="610"/>
      <c r="P359" s="610"/>
      <c r="Q359" s="610"/>
      <c r="R359" s="610"/>
      <c r="S359" s="610"/>
      <c r="T359" s="610"/>
      <c r="U359" s="610"/>
      <c r="V359" s="610"/>
      <c r="W359" s="610"/>
      <c r="X359" s="610"/>
      <c r="Y359" s="611" t="s">
        <v>2932</v>
      </c>
      <c r="Z359" s="611"/>
      <c r="AA359" s="611"/>
      <c r="AB359" s="611"/>
      <c r="AC359" s="611"/>
      <c r="AD359" s="611"/>
      <c r="AE359" s="611"/>
      <c r="AF359" s="612" t="s">
        <v>2931</v>
      </c>
      <c r="AG359" s="612"/>
    </row>
    <row r="360" spans="1:33" s="204" customFormat="1" ht="12.75">
      <c r="A360" s="617"/>
      <c r="B360" s="618"/>
      <c r="C360" s="618"/>
      <c r="D360" s="618"/>
      <c r="E360" s="618"/>
      <c r="F360" s="618"/>
      <c r="G360" s="618"/>
      <c r="H360" s="618"/>
      <c r="I360" s="618"/>
      <c r="J360" s="618"/>
      <c r="K360" s="618"/>
      <c r="L360" s="610"/>
      <c r="M360" s="207"/>
      <c r="N360" s="208"/>
      <c r="O360" s="207"/>
      <c r="P360" s="619"/>
      <c r="Q360" s="620" t="s">
        <v>2930</v>
      </c>
      <c r="R360" s="620"/>
      <c r="S360" s="620"/>
      <c r="T360" s="619"/>
      <c r="U360" s="205"/>
      <c r="V360" s="206"/>
      <c r="W360" s="205"/>
      <c r="X360" s="610"/>
      <c r="Y360" s="611"/>
      <c r="Z360" s="611"/>
      <c r="AA360" s="611"/>
      <c r="AB360" s="611"/>
      <c r="AC360" s="611"/>
      <c r="AD360" s="611"/>
      <c r="AE360" s="611"/>
      <c r="AF360" s="612"/>
      <c r="AG360" s="612"/>
    </row>
    <row r="361" spans="1:33" s="194" customFormat="1" ht="11.25" customHeight="1">
      <c r="A361" s="617"/>
      <c r="B361" s="172"/>
      <c r="C361" s="203" t="s">
        <v>2929</v>
      </c>
      <c r="D361" s="625"/>
      <c r="E361" s="202" t="s">
        <v>2928</v>
      </c>
      <c r="F361" s="203"/>
      <c r="G361" s="202" t="s">
        <v>2927</v>
      </c>
      <c r="H361" s="621"/>
      <c r="I361" s="202" t="s">
        <v>2928</v>
      </c>
      <c r="J361" s="203"/>
      <c r="K361" s="202" t="s">
        <v>2927</v>
      </c>
      <c r="L361" s="610"/>
      <c r="M361" s="622" t="s">
        <v>2926</v>
      </c>
      <c r="N361" s="622"/>
      <c r="O361" s="622"/>
      <c r="P361" s="619"/>
      <c r="Q361" s="200" t="s">
        <v>2928</v>
      </c>
      <c r="R361" s="201"/>
      <c r="S361" s="200" t="s">
        <v>2927</v>
      </c>
      <c r="T361" s="619"/>
      <c r="U361" s="622" t="s">
        <v>2926</v>
      </c>
      <c r="V361" s="622"/>
      <c r="W361" s="622"/>
      <c r="X361" s="610"/>
      <c r="Y361" s="199" t="s">
        <v>2925</v>
      </c>
      <c r="Z361" s="198" t="s">
        <v>2923</v>
      </c>
      <c r="AA361" s="198" t="s">
        <v>2924</v>
      </c>
      <c r="AB361" s="198" t="s">
        <v>2923</v>
      </c>
      <c r="AC361" s="198" t="s">
        <v>2924</v>
      </c>
      <c r="AD361" s="197" t="s">
        <v>2923</v>
      </c>
      <c r="AE361" s="611"/>
      <c r="AF361" s="217" t="s">
        <v>2922</v>
      </c>
      <c r="AG361" s="216" t="s">
        <v>2921</v>
      </c>
    </row>
    <row r="362" spans="1:33" ht="11.25" customHeight="1">
      <c r="A362" s="229">
        <v>1</v>
      </c>
      <c r="B362" s="172"/>
      <c r="C362" s="166" t="s">
        <v>2907</v>
      </c>
      <c r="D362" s="625"/>
      <c r="E362" s="175" t="s">
        <v>2893</v>
      </c>
      <c r="F362" s="176" t="s">
        <v>2894</v>
      </c>
      <c r="G362" s="168">
        <v>0.28472222222222221</v>
      </c>
      <c r="H362" s="621"/>
      <c r="I362" s="168">
        <v>0.77777777777777779</v>
      </c>
      <c r="J362" s="176" t="s">
        <v>2894</v>
      </c>
      <c r="K362" s="175" t="s">
        <v>2893</v>
      </c>
      <c r="L362" s="610"/>
      <c r="M362" s="175" t="s">
        <v>2893</v>
      </c>
      <c r="N362" s="185" t="s">
        <v>2894</v>
      </c>
      <c r="O362" s="184">
        <v>0.21597222222222223</v>
      </c>
      <c r="P362" s="619"/>
      <c r="Q362" s="168">
        <v>0.21597222222222223</v>
      </c>
      <c r="R362" s="169" t="s">
        <v>2894</v>
      </c>
      <c r="S362" s="168">
        <v>0.78402777777777777</v>
      </c>
      <c r="T362" s="619"/>
      <c r="U362" s="184">
        <v>0.78402777777777777</v>
      </c>
      <c r="V362" s="185" t="s">
        <v>2894</v>
      </c>
      <c r="W362" s="175" t="s">
        <v>2893</v>
      </c>
      <c r="X362" s="610"/>
      <c r="Y362" s="166" t="s">
        <v>2939</v>
      </c>
      <c r="AA362" s="168">
        <v>3.125E-2</v>
      </c>
      <c r="AB362" s="168">
        <v>0.28125</v>
      </c>
      <c r="AC362" s="168">
        <v>0.53125</v>
      </c>
      <c r="AD362" s="168">
        <v>0.7895833333333333</v>
      </c>
      <c r="AE362" s="611"/>
      <c r="AF362" s="176"/>
      <c r="AG362" s="180"/>
    </row>
    <row r="363" spans="1:33">
      <c r="A363" s="229">
        <v>2</v>
      </c>
      <c r="B363" s="172"/>
      <c r="C363" s="166" t="s">
        <v>2907</v>
      </c>
      <c r="D363" s="625"/>
      <c r="E363" s="175" t="s">
        <v>2893</v>
      </c>
      <c r="F363" s="176" t="s">
        <v>2894</v>
      </c>
      <c r="G363" s="168">
        <v>0.31875000000000003</v>
      </c>
      <c r="H363" s="621"/>
      <c r="I363" s="168">
        <v>0.8125</v>
      </c>
      <c r="J363" s="176" t="s">
        <v>2894</v>
      </c>
      <c r="K363" s="175" t="s">
        <v>2893</v>
      </c>
      <c r="L363" s="610"/>
      <c r="M363" s="175" t="s">
        <v>2893</v>
      </c>
      <c r="N363" s="185" t="s">
        <v>2894</v>
      </c>
      <c r="O363" s="184">
        <v>0.21666666666666667</v>
      </c>
      <c r="P363" s="619"/>
      <c r="Q363" s="168">
        <v>0.21666666666666667</v>
      </c>
      <c r="R363" s="169" t="s">
        <v>2894</v>
      </c>
      <c r="S363" s="168">
        <v>0.78333333333333333</v>
      </c>
      <c r="T363" s="619"/>
      <c r="U363" s="184">
        <v>0.78333333333333333</v>
      </c>
      <c r="V363" s="185" t="s">
        <v>2894</v>
      </c>
      <c r="W363" s="175" t="s">
        <v>2893</v>
      </c>
      <c r="X363" s="610"/>
      <c r="Y363" s="166" t="s">
        <v>2942</v>
      </c>
      <c r="AA363" s="168">
        <v>4.7916666666666663E-2</v>
      </c>
      <c r="AB363" s="168">
        <v>0.30624999999999997</v>
      </c>
      <c r="AC363" s="168">
        <v>0.56527777777777777</v>
      </c>
      <c r="AD363" s="168">
        <v>0.82361111111111107</v>
      </c>
      <c r="AE363" s="611"/>
      <c r="AF363" s="176"/>
      <c r="AG363" s="180"/>
    </row>
    <row r="364" spans="1:33">
      <c r="A364" s="229">
        <v>3</v>
      </c>
      <c r="B364" s="172"/>
      <c r="C364" s="166" t="s">
        <v>2907</v>
      </c>
      <c r="D364" s="625"/>
      <c r="E364" s="175" t="s">
        <v>2893</v>
      </c>
      <c r="F364" s="176" t="s">
        <v>2894</v>
      </c>
      <c r="G364" s="168">
        <v>0.3527777777777778</v>
      </c>
      <c r="H364" s="621"/>
      <c r="I364" s="168">
        <v>0.84652777777777777</v>
      </c>
      <c r="J364" s="176" t="s">
        <v>2894</v>
      </c>
      <c r="K364" s="175" t="s">
        <v>2893</v>
      </c>
      <c r="L364" s="610"/>
      <c r="M364" s="175" t="s">
        <v>2893</v>
      </c>
      <c r="N364" s="185" t="s">
        <v>2894</v>
      </c>
      <c r="O364" s="184">
        <v>0.21736111111111112</v>
      </c>
      <c r="P364" s="619"/>
      <c r="Q364" s="168">
        <v>0.21736111111111112</v>
      </c>
      <c r="R364" s="169" t="s">
        <v>2894</v>
      </c>
      <c r="S364" s="168">
        <v>0.78263888888888899</v>
      </c>
      <c r="T364" s="619"/>
      <c r="U364" s="184">
        <v>0.78263888888888899</v>
      </c>
      <c r="V364" s="185" t="s">
        <v>2894</v>
      </c>
      <c r="W364" s="175" t="s">
        <v>2893</v>
      </c>
      <c r="X364" s="610"/>
      <c r="Y364" s="166" t="s">
        <v>2939</v>
      </c>
      <c r="AA364" s="168">
        <v>8.2638888888888887E-2</v>
      </c>
      <c r="AB364" s="168">
        <v>0.34097222222222223</v>
      </c>
      <c r="AC364" s="168">
        <v>0.59930555555555554</v>
      </c>
      <c r="AD364" s="168">
        <v>0.85763888888888884</v>
      </c>
      <c r="AE364" s="611"/>
      <c r="AF364" s="176"/>
      <c r="AG364" s="180"/>
    </row>
    <row r="365" spans="1:33">
      <c r="A365" s="229">
        <v>4</v>
      </c>
      <c r="B365" s="172"/>
      <c r="C365" s="166" t="s">
        <v>2903</v>
      </c>
      <c r="D365" s="625"/>
      <c r="E365" s="175" t="s">
        <v>2893</v>
      </c>
      <c r="F365" s="176" t="s">
        <v>2894</v>
      </c>
      <c r="G365" s="168">
        <v>0.38680555555555557</v>
      </c>
      <c r="H365" s="621"/>
      <c r="I365" s="168">
        <v>0.88055555555555554</v>
      </c>
      <c r="J365" s="176" t="s">
        <v>2894</v>
      </c>
      <c r="K365" s="175" t="s">
        <v>2893</v>
      </c>
      <c r="L365" s="610"/>
      <c r="M365" s="175" t="s">
        <v>2893</v>
      </c>
      <c r="N365" s="176" t="s">
        <v>2894</v>
      </c>
      <c r="O365" s="168">
        <v>0.21805555555555556</v>
      </c>
      <c r="P365" s="619"/>
      <c r="Q365" s="168">
        <v>0.21805555555555556</v>
      </c>
      <c r="R365" s="169" t="s">
        <v>2894</v>
      </c>
      <c r="S365" s="168">
        <v>0.78194444444444444</v>
      </c>
      <c r="T365" s="619"/>
      <c r="U365" s="168">
        <v>0.78194444444444444</v>
      </c>
      <c r="V365" s="176" t="s">
        <v>2894</v>
      </c>
      <c r="W365" s="175" t="s">
        <v>2893</v>
      </c>
      <c r="X365" s="610"/>
      <c r="Y365" s="166" t="s">
        <v>2919</v>
      </c>
      <c r="AA365" s="168">
        <v>0.11666666666666665</v>
      </c>
      <c r="AB365" s="168">
        <v>0.375</v>
      </c>
      <c r="AC365" s="168">
        <v>0.6333333333333333</v>
      </c>
      <c r="AD365" s="168">
        <v>0.89166666666666661</v>
      </c>
      <c r="AE365" s="611"/>
      <c r="AF365" s="176"/>
      <c r="AG365" s="180"/>
    </row>
    <row r="366" spans="1:33">
      <c r="A366" s="229">
        <v>5</v>
      </c>
      <c r="B366" s="172"/>
      <c r="C366" s="166" t="s">
        <v>2903</v>
      </c>
      <c r="D366" s="625"/>
      <c r="E366" s="175" t="s">
        <v>2893</v>
      </c>
      <c r="F366" s="176" t="s">
        <v>2894</v>
      </c>
      <c r="G366" s="168">
        <v>0.42152777777777778</v>
      </c>
      <c r="H366" s="621"/>
      <c r="I366" s="168">
        <v>0.9145833333333333</v>
      </c>
      <c r="J366" s="176" t="s">
        <v>2894</v>
      </c>
      <c r="K366" s="175" t="s">
        <v>2893</v>
      </c>
      <c r="L366" s="610"/>
      <c r="M366" s="175" t="s">
        <v>2893</v>
      </c>
      <c r="N366" s="176" t="s">
        <v>2894</v>
      </c>
      <c r="O366" s="168">
        <v>0.21875</v>
      </c>
      <c r="P366" s="619"/>
      <c r="Q366" s="168">
        <v>0.21875</v>
      </c>
      <c r="R366" s="169" t="s">
        <v>2894</v>
      </c>
      <c r="S366" s="168">
        <v>0.78125</v>
      </c>
      <c r="T366" s="619"/>
      <c r="U366" s="168">
        <v>0.78125</v>
      </c>
      <c r="V366" s="176" t="s">
        <v>2894</v>
      </c>
      <c r="W366" s="175" t="s">
        <v>2893</v>
      </c>
      <c r="X366" s="610"/>
      <c r="Y366" s="166" t="s">
        <v>2910</v>
      </c>
      <c r="AA366" s="168">
        <v>0.15069444444444444</v>
      </c>
      <c r="AB366" s="168">
        <v>0.40902777777777777</v>
      </c>
      <c r="AC366" s="168">
        <v>0.66805555555555562</v>
      </c>
      <c r="AD366" s="168">
        <v>0.92638888888888893</v>
      </c>
      <c r="AE366" s="611"/>
      <c r="AF366" s="176"/>
      <c r="AG366" s="180"/>
    </row>
    <row r="367" spans="1:33">
      <c r="A367" s="229">
        <v>6</v>
      </c>
      <c r="B367" s="172"/>
      <c r="C367" s="166" t="s">
        <v>2903</v>
      </c>
      <c r="D367" s="625"/>
      <c r="E367" s="175" t="s">
        <v>2893</v>
      </c>
      <c r="F367" s="176" t="s">
        <v>2894</v>
      </c>
      <c r="G367" s="168">
        <v>0.45555555555555555</v>
      </c>
      <c r="H367" s="621"/>
      <c r="I367" s="168">
        <v>0.94861111111111107</v>
      </c>
      <c r="J367" s="176" t="s">
        <v>2894</v>
      </c>
      <c r="K367" s="175" t="s">
        <v>2893</v>
      </c>
      <c r="L367" s="610"/>
      <c r="M367" s="175" t="s">
        <v>2893</v>
      </c>
      <c r="N367" s="176" t="s">
        <v>2894</v>
      </c>
      <c r="O367" s="168">
        <v>0.21944444444444444</v>
      </c>
      <c r="P367" s="619"/>
      <c r="Q367" s="168">
        <v>0.21944444444444444</v>
      </c>
      <c r="R367" s="169" t="s">
        <v>2894</v>
      </c>
      <c r="S367" s="168">
        <v>0.78055555555555556</v>
      </c>
      <c r="T367" s="619"/>
      <c r="U367" s="168">
        <v>0.78055555555555556</v>
      </c>
      <c r="V367" s="176" t="s">
        <v>2894</v>
      </c>
      <c r="W367" s="175" t="s">
        <v>2893</v>
      </c>
      <c r="X367" s="610"/>
      <c r="Y367" s="166" t="s">
        <v>2910</v>
      </c>
      <c r="AA367" s="168">
        <v>0.18472222222222223</v>
      </c>
      <c r="AB367" s="168">
        <v>0.44305555555555554</v>
      </c>
      <c r="AC367" s="168">
        <v>0.70208333333333339</v>
      </c>
      <c r="AD367" s="168">
        <v>0.9604166666666667</v>
      </c>
      <c r="AE367" s="611"/>
      <c r="AF367" s="176"/>
      <c r="AG367" s="180"/>
    </row>
    <row r="368" spans="1:33">
      <c r="A368" s="229">
        <v>7</v>
      </c>
      <c r="B368" s="172"/>
      <c r="C368" s="166" t="s">
        <v>2903</v>
      </c>
      <c r="D368" s="625"/>
      <c r="E368" s="175" t="s">
        <v>2893</v>
      </c>
      <c r="F368" s="176" t="s">
        <v>2894</v>
      </c>
      <c r="G368" s="168">
        <v>0.48958333333333331</v>
      </c>
      <c r="H368" s="621"/>
      <c r="I368" s="168">
        <v>0.98263888888888884</v>
      </c>
      <c r="J368" s="176" t="s">
        <v>2894</v>
      </c>
      <c r="K368" s="175" t="s">
        <v>2893</v>
      </c>
      <c r="L368" s="610"/>
      <c r="M368" s="175" t="s">
        <v>2893</v>
      </c>
      <c r="N368" s="176" t="s">
        <v>2894</v>
      </c>
      <c r="O368" s="168">
        <v>0.22013888888888888</v>
      </c>
      <c r="P368" s="619"/>
      <c r="Q368" s="168">
        <v>0.22013888888888888</v>
      </c>
      <c r="R368" s="169" t="s">
        <v>2894</v>
      </c>
      <c r="S368" s="168">
        <v>0.77986111111111101</v>
      </c>
      <c r="T368" s="619"/>
      <c r="U368" s="168">
        <v>0.77986111111111101</v>
      </c>
      <c r="V368" s="176" t="s">
        <v>2894</v>
      </c>
      <c r="W368" s="175" t="s">
        <v>2893</v>
      </c>
      <c r="X368" s="610"/>
      <c r="Y368" s="166" t="s">
        <v>2906</v>
      </c>
      <c r="AA368" s="168">
        <v>0.21875</v>
      </c>
      <c r="AB368" s="168">
        <v>0.4770833333333333</v>
      </c>
      <c r="AC368" s="168">
        <v>0.73611111111111116</v>
      </c>
      <c r="AD368" s="168">
        <v>0.99444444444444446</v>
      </c>
      <c r="AE368" s="611"/>
      <c r="AF368" s="176"/>
      <c r="AG368" s="180"/>
    </row>
    <row r="369" spans="1:33">
      <c r="A369" s="229">
        <v>8</v>
      </c>
      <c r="B369" s="172"/>
      <c r="C369" s="166" t="s">
        <v>2899</v>
      </c>
      <c r="D369" s="625"/>
      <c r="E369" s="175" t="s">
        <v>2893</v>
      </c>
      <c r="F369" s="176" t="s">
        <v>2894</v>
      </c>
      <c r="G369" s="168">
        <v>0.52361111111111114</v>
      </c>
      <c r="H369" s="621"/>
      <c r="I369" s="169"/>
      <c r="J369" s="176"/>
      <c r="K369" s="169"/>
      <c r="L369" s="610"/>
      <c r="M369" s="175" t="s">
        <v>2893</v>
      </c>
      <c r="N369" s="176" t="s">
        <v>2894</v>
      </c>
      <c r="O369" s="168">
        <v>0.22083333333333333</v>
      </c>
      <c r="P369" s="619"/>
      <c r="Q369" s="168">
        <v>0.22083333333333333</v>
      </c>
      <c r="R369" s="169" t="s">
        <v>2894</v>
      </c>
      <c r="S369" s="168">
        <v>0.77916666666666667</v>
      </c>
      <c r="T369" s="619"/>
      <c r="U369" s="182"/>
      <c r="V369" s="183"/>
      <c r="W369" s="182"/>
      <c r="X369" s="610"/>
      <c r="Y369" s="166" t="s">
        <v>2905</v>
      </c>
      <c r="AA369" s="168">
        <v>0.25277777777777777</v>
      </c>
      <c r="AB369" s="168">
        <v>0.51111111111111118</v>
      </c>
      <c r="AC369" s="168">
        <v>0.77013888888888893</v>
      </c>
      <c r="AE369" s="611"/>
      <c r="AF369" s="215" t="s">
        <v>2970</v>
      </c>
      <c r="AG369" s="179" t="s">
        <v>2896</v>
      </c>
    </row>
    <row r="370" spans="1:33">
      <c r="A370" s="178">
        <v>9</v>
      </c>
      <c r="B370" s="172"/>
      <c r="C370" s="174" t="s">
        <v>2899</v>
      </c>
      <c r="D370" s="625"/>
      <c r="E370" s="168">
        <v>1.6666666666666666E-2</v>
      </c>
      <c r="F370" s="176" t="s">
        <v>2894</v>
      </c>
      <c r="G370" s="168">
        <v>0.55763888888888891</v>
      </c>
      <c r="H370" s="621"/>
      <c r="I370" s="169"/>
      <c r="J370" s="176"/>
      <c r="K370" s="169"/>
      <c r="L370" s="610"/>
      <c r="M370" s="168">
        <v>1.6666666666666666E-2</v>
      </c>
      <c r="N370" s="176" t="s">
        <v>2894</v>
      </c>
      <c r="O370" s="168">
        <v>0.22152777777777777</v>
      </c>
      <c r="P370" s="619"/>
      <c r="Q370" s="168">
        <v>0.22152777777777777</v>
      </c>
      <c r="R370" s="169" t="s">
        <v>2894</v>
      </c>
      <c r="S370" s="168">
        <v>0.77847222222222223</v>
      </c>
      <c r="T370" s="619"/>
      <c r="U370" s="182"/>
      <c r="V370" s="183"/>
      <c r="W370" s="182"/>
      <c r="X370" s="610"/>
      <c r="Y370" s="166" t="s">
        <v>2902</v>
      </c>
      <c r="Z370" s="168">
        <v>2.8472222222222222E-2</v>
      </c>
      <c r="AA370" s="168">
        <v>0.28680555555555554</v>
      </c>
      <c r="AB370" s="168">
        <v>0.53263888888888888</v>
      </c>
      <c r="AC370" s="168">
        <v>0.77847222222222223</v>
      </c>
      <c r="AE370" s="611"/>
      <c r="AF370" s="215" t="s">
        <v>2970</v>
      </c>
      <c r="AG370" s="179" t="s">
        <v>2900</v>
      </c>
    </row>
    <row r="371" spans="1:33">
      <c r="A371" s="229">
        <v>10</v>
      </c>
      <c r="B371" s="172"/>
      <c r="C371" s="166" t="s">
        <v>2899</v>
      </c>
      <c r="D371" s="625"/>
      <c r="E371" s="168">
        <v>5.0694444444444452E-2</v>
      </c>
      <c r="F371" s="176" t="s">
        <v>2894</v>
      </c>
      <c r="G371" s="168">
        <v>0.59166666666666667</v>
      </c>
      <c r="H371" s="621"/>
      <c r="I371" s="169"/>
      <c r="J371" s="176"/>
      <c r="K371" s="169"/>
      <c r="L371" s="610"/>
      <c r="M371" s="168">
        <v>5.0694444444444452E-2</v>
      </c>
      <c r="N371" s="176" t="s">
        <v>2894</v>
      </c>
      <c r="O371" s="168">
        <v>0.22222222222222221</v>
      </c>
      <c r="P371" s="619"/>
      <c r="Q371" s="168">
        <v>0.22222222222222221</v>
      </c>
      <c r="R371" s="169" t="s">
        <v>2894</v>
      </c>
      <c r="S371" s="168">
        <v>0.77777777777777779</v>
      </c>
      <c r="T371" s="619"/>
      <c r="U371" s="182"/>
      <c r="V371" s="183"/>
      <c r="W371" s="182"/>
      <c r="X371" s="610"/>
      <c r="Y371" s="166" t="s">
        <v>2905</v>
      </c>
      <c r="Z371" s="168">
        <v>4.9305555555555554E-2</v>
      </c>
      <c r="AA371" s="168">
        <v>0.32083333333333336</v>
      </c>
      <c r="AB371" s="168">
        <v>0.57916666666666672</v>
      </c>
      <c r="AC371" s="168">
        <v>0.83819444444444446</v>
      </c>
      <c r="AE371" s="611"/>
      <c r="AF371" s="215" t="s">
        <v>2970</v>
      </c>
      <c r="AG371" s="179" t="s">
        <v>2896</v>
      </c>
    </row>
    <row r="372" spans="1:33" ht="3.75" customHeight="1">
      <c r="A372" s="192"/>
      <c r="B372" s="172"/>
      <c r="C372" s="192"/>
      <c r="D372" s="625"/>
      <c r="E372" s="192"/>
      <c r="F372" s="192"/>
      <c r="G372" s="192"/>
      <c r="H372" s="621"/>
      <c r="I372" s="192"/>
      <c r="J372" s="192"/>
      <c r="K372" s="192"/>
      <c r="L372" s="610"/>
      <c r="M372" s="192"/>
      <c r="N372" s="192"/>
      <c r="O372" s="192"/>
      <c r="P372" s="619"/>
      <c r="Q372" s="192"/>
      <c r="R372" s="192"/>
      <c r="S372" s="192"/>
      <c r="T372" s="619"/>
      <c r="U372" s="192"/>
      <c r="V372" s="192"/>
      <c r="W372" s="192"/>
      <c r="X372" s="610"/>
      <c r="Y372" s="192"/>
      <c r="Z372" s="192"/>
      <c r="AA372" s="192"/>
      <c r="AB372" s="192"/>
      <c r="AC372" s="192"/>
      <c r="AD372" s="192"/>
      <c r="AE372" s="611"/>
      <c r="AF372" s="192"/>
      <c r="AG372" s="192"/>
    </row>
    <row r="373" spans="1:33">
      <c r="A373" s="229">
        <v>11</v>
      </c>
      <c r="B373" s="172"/>
      <c r="C373" s="176" t="s">
        <v>2895</v>
      </c>
      <c r="D373" s="625"/>
      <c r="E373" s="168">
        <v>8.4722222222222213E-2</v>
      </c>
      <c r="F373" s="176" t="s">
        <v>2894</v>
      </c>
      <c r="G373" s="168">
        <v>0.62569444444444444</v>
      </c>
      <c r="H373" s="621"/>
      <c r="I373" s="169"/>
      <c r="J373" s="176"/>
      <c r="K373" s="169"/>
      <c r="L373" s="610"/>
      <c r="M373" s="168">
        <v>8.4722222222222213E-2</v>
      </c>
      <c r="N373" s="176" t="s">
        <v>2894</v>
      </c>
      <c r="O373" s="168">
        <v>0.22291666666666665</v>
      </c>
      <c r="P373" s="619"/>
      <c r="Q373" s="168">
        <v>0.22291666666666665</v>
      </c>
      <c r="R373" s="169" t="s">
        <v>2894</v>
      </c>
      <c r="S373" s="168">
        <v>0.77708333333333324</v>
      </c>
      <c r="T373" s="619"/>
      <c r="U373" s="182"/>
      <c r="V373" s="183"/>
      <c r="W373" s="182"/>
      <c r="X373" s="610"/>
      <c r="Y373" s="166" t="s">
        <v>2906</v>
      </c>
      <c r="Z373" s="168">
        <v>9.6527777777777768E-2</v>
      </c>
      <c r="AA373" s="168">
        <v>0.35486111111111113</v>
      </c>
      <c r="AB373" s="168">
        <v>0.62152777777777779</v>
      </c>
      <c r="AC373" s="168">
        <v>0.88888888888888884</v>
      </c>
      <c r="AE373" s="611"/>
      <c r="AF373" s="176"/>
      <c r="AG373" s="180"/>
    </row>
    <row r="374" spans="1:33">
      <c r="A374" s="229">
        <v>12</v>
      </c>
      <c r="B374" s="172"/>
      <c r="C374" s="176" t="s">
        <v>2895</v>
      </c>
      <c r="D374" s="625"/>
      <c r="E374" s="168">
        <v>0.11875000000000001</v>
      </c>
      <c r="F374" s="176" t="s">
        <v>2894</v>
      </c>
      <c r="G374" s="168">
        <v>0.65972222222222221</v>
      </c>
      <c r="H374" s="621"/>
      <c r="I374" s="169"/>
      <c r="J374" s="176"/>
      <c r="K374" s="169"/>
      <c r="L374" s="610"/>
      <c r="M374" s="168">
        <v>0.11875000000000001</v>
      </c>
      <c r="N374" s="176" t="s">
        <v>2894</v>
      </c>
      <c r="O374" s="168">
        <v>0.22361111111111109</v>
      </c>
      <c r="P374" s="619"/>
      <c r="Q374" s="168">
        <v>0.22361111111111109</v>
      </c>
      <c r="R374" s="169" t="s">
        <v>2894</v>
      </c>
      <c r="S374" s="168">
        <v>0.77638888888888891</v>
      </c>
      <c r="T374" s="619"/>
      <c r="U374" s="182"/>
      <c r="V374" s="183"/>
      <c r="W374" s="182"/>
      <c r="X374" s="610"/>
      <c r="Y374" s="166" t="s">
        <v>2910</v>
      </c>
      <c r="Z374" s="168">
        <v>0.1388888888888889</v>
      </c>
      <c r="AA374" s="168">
        <v>0.3888888888888889</v>
      </c>
      <c r="AB374" s="168">
        <v>0.65625</v>
      </c>
      <c r="AC374" s="168">
        <v>0.92361111111111116</v>
      </c>
      <c r="AE374" s="611"/>
      <c r="AF374" s="176"/>
      <c r="AG374" s="180"/>
    </row>
    <row r="375" spans="1:33">
      <c r="A375" s="229">
        <v>13</v>
      </c>
      <c r="B375" s="172"/>
      <c r="C375" s="176" t="s">
        <v>2895</v>
      </c>
      <c r="D375" s="625"/>
      <c r="E375" s="168">
        <v>0.15277777777777776</v>
      </c>
      <c r="F375" s="176" t="s">
        <v>2894</v>
      </c>
      <c r="G375" s="168">
        <v>0.69374999999999998</v>
      </c>
      <c r="H375" s="621"/>
      <c r="I375" s="169"/>
      <c r="J375" s="176"/>
      <c r="K375" s="169"/>
      <c r="L375" s="610"/>
      <c r="M375" s="168">
        <v>0.15277777777777776</v>
      </c>
      <c r="N375" s="176" t="s">
        <v>2894</v>
      </c>
      <c r="O375" s="168">
        <v>0.22430555555555556</v>
      </c>
      <c r="P375" s="619"/>
      <c r="Q375" s="168">
        <v>0.22430555555555556</v>
      </c>
      <c r="R375" s="169" t="s">
        <v>2894</v>
      </c>
      <c r="S375" s="168">
        <v>0.77569444444444446</v>
      </c>
      <c r="T375" s="619"/>
      <c r="U375" s="182"/>
      <c r="V375" s="183"/>
      <c r="W375" s="182"/>
      <c r="X375" s="610"/>
      <c r="Y375" s="166" t="s">
        <v>2910</v>
      </c>
      <c r="Z375" s="168">
        <v>0.17291666666666669</v>
      </c>
      <c r="AA375" s="168">
        <v>0.42291666666666666</v>
      </c>
      <c r="AB375" s="168">
        <v>0.69027777777777777</v>
      </c>
      <c r="AC375" s="168">
        <v>0.95763888888888893</v>
      </c>
      <c r="AE375" s="611"/>
      <c r="AF375" s="212" t="s">
        <v>2969</v>
      </c>
      <c r="AG375" s="173" t="s">
        <v>2968</v>
      </c>
    </row>
    <row r="376" spans="1:33">
      <c r="A376" s="229">
        <v>14</v>
      </c>
      <c r="B376" s="172"/>
      <c r="C376" s="176" t="s">
        <v>2895</v>
      </c>
      <c r="D376" s="625"/>
      <c r="E376" s="168">
        <v>0.1875</v>
      </c>
      <c r="F376" s="176" t="s">
        <v>2894</v>
      </c>
      <c r="G376" s="168">
        <v>0.72777777777777775</v>
      </c>
      <c r="H376" s="621"/>
      <c r="I376" s="169"/>
      <c r="J376" s="176"/>
      <c r="K376" s="169"/>
      <c r="L376" s="610"/>
      <c r="M376" s="168">
        <v>0.1875</v>
      </c>
      <c r="N376" s="176" t="s">
        <v>2894</v>
      </c>
      <c r="O376" s="168">
        <v>0.22500000000000001</v>
      </c>
      <c r="P376" s="619"/>
      <c r="Q376" s="168">
        <v>0.22500000000000001</v>
      </c>
      <c r="R376" s="169" t="s">
        <v>2894</v>
      </c>
      <c r="S376" s="168">
        <v>0.77500000000000002</v>
      </c>
      <c r="T376" s="619"/>
      <c r="U376" s="182"/>
      <c r="V376" s="183"/>
      <c r="W376" s="182"/>
      <c r="X376" s="610"/>
      <c r="Y376" s="166" t="s">
        <v>2919</v>
      </c>
      <c r="Z376" s="168">
        <v>0.2076388888888889</v>
      </c>
      <c r="AA376" s="168">
        <v>0.45763888888888887</v>
      </c>
      <c r="AB376" s="168">
        <v>0.72430555555555554</v>
      </c>
      <c r="AC376" s="168">
        <v>0.9916666666666667</v>
      </c>
      <c r="AE376" s="611"/>
      <c r="AF376" s="176"/>
      <c r="AG376" s="180"/>
    </row>
    <row r="377" spans="1:33">
      <c r="A377" s="229">
        <v>15</v>
      </c>
      <c r="B377" s="172"/>
      <c r="C377" s="166" t="s">
        <v>2918</v>
      </c>
      <c r="D377" s="625"/>
      <c r="E377" s="168">
        <v>0.22152777777777777</v>
      </c>
      <c r="F377" s="176" t="s">
        <v>2894</v>
      </c>
      <c r="G377" s="168">
        <v>0.76180555555555562</v>
      </c>
      <c r="H377" s="621"/>
      <c r="I377" s="169"/>
      <c r="J377" s="176"/>
      <c r="K377" s="169"/>
      <c r="L377" s="610"/>
      <c r="M377" s="168">
        <v>0.22152777777777777</v>
      </c>
      <c r="N377" s="176" t="s">
        <v>2894</v>
      </c>
      <c r="O377" s="168">
        <v>0.22569444444444445</v>
      </c>
      <c r="P377" s="619"/>
      <c r="Q377" s="168">
        <v>0.22569444444444445</v>
      </c>
      <c r="R377" s="169" t="s">
        <v>2894</v>
      </c>
      <c r="S377" s="168">
        <v>0.77430555555555547</v>
      </c>
      <c r="T377" s="619"/>
      <c r="U377" s="182"/>
      <c r="V377" s="183"/>
      <c r="W377" s="182"/>
      <c r="X377" s="610"/>
      <c r="Y377" s="166" t="s">
        <v>2939</v>
      </c>
      <c r="Z377" s="168">
        <v>0.24166666666666667</v>
      </c>
      <c r="AA377" s="168">
        <v>0.4916666666666667</v>
      </c>
      <c r="AB377" s="168">
        <v>0.75</v>
      </c>
      <c r="AE377" s="611"/>
      <c r="AF377" s="176"/>
      <c r="AG377" s="180"/>
    </row>
    <row r="378" spans="1:33">
      <c r="A378" s="229">
        <v>16</v>
      </c>
      <c r="B378" s="172"/>
      <c r="C378" s="166" t="s">
        <v>2918</v>
      </c>
      <c r="D378" s="625"/>
      <c r="E378" s="168">
        <v>0.25555555555555559</v>
      </c>
      <c r="F378" s="176" t="s">
        <v>2894</v>
      </c>
      <c r="G378" s="168">
        <v>0.79652777777777783</v>
      </c>
      <c r="H378" s="621"/>
      <c r="I378" s="169"/>
      <c r="J378" s="176"/>
      <c r="K378" s="169"/>
      <c r="L378" s="610"/>
      <c r="M378" s="182"/>
      <c r="N378" s="183"/>
      <c r="O378" s="182"/>
      <c r="P378" s="619"/>
      <c r="Q378" s="168">
        <v>0.22638888888888889</v>
      </c>
      <c r="R378" s="169" t="s">
        <v>2894</v>
      </c>
      <c r="S378" s="168">
        <v>0.77361111111111114</v>
      </c>
      <c r="T378" s="619"/>
      <c r="U378" s="184">
        <v>0.77361111111111114</v>
      </c>
      <c r="V378" s="185" t="s">
        <v>2894</v>
      </c>
      <c r="W378" s="184">
        <v>0.79652777777777783</v>
      </c>
      <c r="X378" s="610"/>
      <c r="Y378" s="166" t="s">
        <v>2950</v>
      </c>
      <c r="AA378" s="168">
        <v>8.3333333333333332E-3</v>
      </c>
      <c r="AB378" s="168">
        <v>0.26666666666666666</v>
      </c>
      <c r="AC378" s="168">
        <v>0.52569444444444446</v>
      </c>
      <c r="AD378" s="168">
        <v>0.78402777777777777</v>
      </c>
      <c r="AE378" s="611"/>
      <c r="AF378" s="176"/>
      <c r="AG378" s="180"/>
    </row>
    <row r="379" spans="1:33">
      <c r="A379" s="229">
        <v>17</v>
      </c>
      <c r="B379" s="172"/>
      <c r="C379" s="166" t="s">
        <v>2918</v>
      </c>
      <c r="D379" s="625"/>
      <c r="E379" s="168">
        <v>0.28958333333333336</v>
      </c>
      <c r="F379" s="176" t="s">
        <v>2894</v>
      </c>
      <c r="G379" s="168">
        <v>0.8305555555555556</v>
      </c>
      <c r="H379" s="621"/>
      <c r="I379" s="169"/>
      <c r="J379" s="176"/>
      <c r="K379" s="169"/>
      <c r="L379" s="610"/>
      <c r="M379" s="182"/>
      <c r="N379" s="183"/>
      <c r="O379" s="182"/>
      <c r="P379" s="619"/>
      <c r="Q379" s="168">
        <v>0.22708333333333333</v>
      </c>
      <c r="R379" s="169" t="s">
        <v>2894</v>
      </c>
      <c r="S379" s="168">
        <v>0.7729166666666667</v>
      </c>
      <c r="T379" s="619"/>
      <c r="U379" s="184">
        <v>0.7729166666666667</v>
      </c>
      <c r="V379" s="185" t="s">
        <v>2894</v>
      </c>
      <c r="W379" s="184">
        <v>0.8305555555555556</v>
      </c>
      <c r="X379" s="610"/>
      <c r="Y379" s="166" t="s">
        <v>2939</v>
      </c>
      <c r="AA379" s="168">
        <v>4.3055555555555562E-2</v>
      </c>
      <c r="AB379" s="168">
        <v>0.30138888888888887</v>
      </c>
      <c r="AC379" s="168">
        <v>0.55972222222222223</v>
      </c>
      <c r="AD379" s="168">
        <v>0.81805555555555554</v>
      </c>
      <c r="AE379" s="611"/>
      <c r="AF379" s="176"/>
      <c r="AG379" s="180"/>
    </row>
    <row r="380" spans="1:33">
      <c r="A380" s="229">
        <v>18</v>
      </c>
      <c r="B380" s="172"/>
      <c r="C380" s="166" t="s">
        <v>2915</v>
      </c>
      <c r="D380" s="625"/>
      <c r="E380" s="168">
        <v>0.32361111111111113</v>
      </c>
      <c r="F380" s="176" t="s">
        <v>2894</v>
      </c>
      <c r="G380" s="168">
        <v>0.86458333333333337</v>
      </c>
      <c r="H380" s="621"/>
      <c r="I380" s="169"/>
      <c r="J380" s="176"/>
      <c r="K380" s="169"/>
      <c r="L380" s="610"/>
      <c r="M380" s="182"/>
      <c r="N380" s="183"/>
      <c r="O380" s="182"/>
      <c r="P380" s="619"/>
      <c r="Q380" s="168">
        <v>0.22777777777777777</v>
      </c>
      <c r="R380" s="169" t="s">
        <v>2894</v>
      </c>
      <c r="S380" s="168">
        <v>0.77222222222222225</v>
      </c>
      <c r="T380" s="619"/>
      <c r="U380" s="188">
        <v>0.77222222222222225</v>
      </c>
      <c r="V380" s="189" t="s">
        <v>2894</v>
      </c>
      <c r="W380" s="188">
        <v>0.86458333333333337</v>
      </c>
      <c r="X380" s="610"/>
      <c r="Y380" s="166" t="s">
        <v>2919</v>
      </c>
      <c r="AA380" s="168">
        <v>7.7083333333333337E-2</v>
      </c>
      <c r="AB380" s="168">
        <v>0.3354166666666667</v>
      </c>
      <c r="AC380" s="168">
        <v>0.59375</v>
      </c>
      <c r="AD380" s="168">
        <v>0.8520833333333333</v>
      </c>
      <c r="AE380" s="611"/>
      <c r="AF380" s="176"/>
      <c r="AG380" s="180"/>
    </row>
    <row r="381" spans="1:33">
      <c r="A381" s="229">
        <v>19</v>
      </c>
      <c r="B381" s="172"/>
      <c r="C381" s="166" t="s">
        <v>2915</v>
      </c>
      <c r="D381" s="625"/>
      <c r="E381" s="168">
        <v>0.3576388888888889</v>
      </c>
      <c r="F381" s="176" t="s">
        <v>2894</v>
      </c>
      <c r="G381" s="168">
        <v>0.89861111111111114</v>
      </c>
      <c r="H381" s="621"/>
      <c r="I381" s="169"/>
      <c r="J381" s="176"/>
      <c r="K381" s="169"/>
      <c r="L381" s="610"/>
      <c r="M381" s="182"/>
      <c r="N381" s="183"/>
      <c r="O381" s="182"/>
      <c r="P381" s="619"/>
      <c r="Q381" s="168">
        <v>0.22847222222222222</v>
      </c>
      <c r="R381" s="169" t="s">
        <v>2894</v>
      </c>
      <c r="S381" s="168">
        <v>0.7715277777777777</v>
      </c>
      <c r="T381" s="619"/>
      <c r="U381" s="188">
        <v>0.7715277777777777</v>
      </c>
      <c r="V381" s="189" t="s">
        <v>2894</v>
      </c>
      <c r="W381" s="188">
        <v>0.89861111111111114</v>
      </c>
      <c r="X381" s="610"/>
      <c r="Y381" s="166" t="s">
        <v>2910</v>
      </c>
      <c r="AA381" s="168">
        <v>0.1111111111111111</v>
      </c>
      <c r="AB381" s="168">
        <v>0.36944444444444446</v>
      </c>
      <c r="AC381" s="168">
        <v>0.62777777777777777</v>
      </c>
      <c r="AD381" s="168">
        <v>0.88611111111111107</v>
      </c>
      <c r="AE381" s="611"/>
      <c r="AF381" s="176"/>
      <c r="AG381" s="180"/>
    </row>
    <row r="382" spans="1:33">
      <c r="A382" s="229">
        <v>20</v>
      </c>
      <c r="B382" s="172"/>
      <c r="C382" s="166" t="s">
        <v>2915</v>
      </c>
      <c r="D382" s="625"/>
      <c r="E382" s="168">
        <v>0.39166666666666666</v>
      </c>
      <c r="F382" s="176" t="s">
        <v>2894</v>
      </c>
      <c r="G382" s="168">
        <v>0.93263888888888891</v>
      </c>
      <c r="H382" s="621"/>
      <c r="I382" s="169"/>
      <c r="J382" s="176"/>
      <c r="K382" s="169"/>
      <c r="L382" s="610"/>
      <c r="M382" s="182"/>
      <c r="N382" s="183"/>
      <c r="O382" s="182"/>
      <c r="P382" s="619"/>
      <c r="Q382" s="168">
        <v>0.22916666666666666</v>
      </c>
      <c r="R382" s="169" t="s">
        <v>2894</v>
      </c>
      <c r="S382" s="168">
        <v>0.77083333333333337</v>
      </c>
      <c r="T382" s="619"/>
      <c r="U382" s="188">
        <v>0.77083333333333337</v>
      </c>
      <c r="V382" s="189" t="s">
        <v>2894</v>
      </c>
      <c r="W382" s="188">
        <v>0.93263888888888891</v>
      </c>
      <c r="X382" s="610"/>
      <c r="Y382" s="166" t="s">
        <v>2910</v>
      </c>
      <c r="AA382" s="168">
        <v>0.1451388888888889</v>
      </c>
      <c r="AB382" s="168">
        <v>0.40347222222222223</v>
      </c>
      <c r="AC382" s="168">
        <v>0.66180555555555554</v>
      </c>
      <c r="AD382" s="168">
        <v>0.92013888888888884</v>
      </c>
      <c r="AE382" s="611"/>
      <c r="AF382" s="176"/>
      <c r="AG382" s="180"/>
    </row>
    <row r="383" spans="1:33" ht="3.75" customHeight="1">
      <c r="A383" s="192"/>
      <c r="B383" s="172"/>
      <c r="C383" s="192"/>
      <c r="D383" s="625"/>
      <c r="E383" s="192"/>
      <c r="F383" s="192"/>
      <c r="G383" s="192"/>
      <c r="H383" s="621"/>
      <c r="I383" s="192"/>
      <c r="J383" s="192"/>
      <c r="K383" s="192"/>
      <c r="L383" s="610"/>
      <c r="M383" s="192"/>
      <c r="N383" s="192"/>
      <c r="O383" s="192"/>
      <c r="P383" s="619"/>
      <c r="Q383" s="192"/>
      <c r="R383" s="192"/>
      <c r="S383" s="192"/>
      <c r="T383" s="619"/>
      <c r="U383" s="192"/>
      <c r="V383" s="192"/>
      <c r="W383" s="192"/>
      <c r="X383" s="610"/>
      <c r="Y383" s="192"/>
      <c r="Z383" s="192"/>
      <c r="AA383" s="192"/>
      <c r="AB383" s="192"/>
      <c r="AC383" s="192"/>
      <c r="AD383" s="192"/>
      <c r="AE383" s="611"/>
      <c r="AF383" s="192"/>
      <c r="AG383" s="192"/>
    </row>
    <row r="384" spans="1:33">
      <c r="A384" s="229">
        <v>21</v>
      </c>
      <c r="B384" s="172"/>
      <c r="C384" s="166" t="s">
        <v>2915</v>
      </c>
      <c r="D384" s="625"/>
      <c r="E384" s="168">
        <v>0.42569444444444443</v>
      </c>
      <c r="F384" s="176" t="s">
        <v>2894</v>
      </c>
      <c r="G384" s="168">
        <v>0.96666666666666667</v>
      </c>
      <c r="H384" s="621"/>
      <c r="I384" s="169"/>
      <c r="J384" s="176"/>
      <c r="K384" s="169"/>
      <c r="L384" s="610"/>
      <c r="M384" s="182"/>
      <c r="N384" s="183"/>
      <c r="O384" s="182"/>
      <c r="P384" s="619"/>
      <c r="Q384" s="168">
        <v>0.22916666666666666</v>
      </c>
      <c r="R384" s="169" t="s">
        <v>2894</v>
      </c>
      <c r="S384" s="168">
        <v>0.77083333333333337</v>
      </c>
      <c r="T384" s="619"/>
      <c r="U384" s="188">
        <v>0.77083333333333337</v>
      </c>
      <c r="V384" s="189" t="s">
        <v>2894</v>
      </c>
      <c r="W384" s="188">
        <v>0.96666666666666667</v>
      </c>
      <c r="X384" s="610"/>
      <c r="Y384" s="166" t="s">
        <v>2910</v>
      </c>
      <c r="AA384" s="168">
        <v>0.17916666666666667</v>
      </c>
      <c r="AB384" s="168">
        <v>0.4375</v>
      </c>
      <c r="AC384" s="168">
        <v>0.6958333333333333</v>
      </c>
      <c r="AD384" s="168">
        <v>0.95416666666666661</v>
      </c>
      <c r="AE384" s="611"/>
      <c r="AF384" s="177" t="s">
        <v>2917</v>
      </c>
      <c r="AG384" s="179" t="s">
        <v>2916</v>
      </c>
    </row>
    <row r="385" spans="1:33">
      <c r="A385" s="178">
        <v>22</v>
      </c>
      <c r="B385" s="172"/>
      <c r="C385" s="174" t="s">
        <v>2203</v>
      </c>
      <c r="D385" s="625"/>
      <c r="E385" s="168">
        <v>0.4597222222222222</v>
      </c>
      <c r="F385" s="176" t="s">
        <v>2894</v>
      </c>
      <c r="G385" s="175" t="s">
        <v>2893</v>
      </c>
      <c r="H385" s="621"/>
      <c r="I385" s="169"/>
      <c r="J385" s="176"/>
      <c r="K385" s="169"/>
      <c r="L385" s="610"/>
      <c r="M385" s="235"/>
      <c r="N385" s="236"/>
      <c r="O385" s="235"/>
      <c r="P385" s="619"/>
      <c r="Q385" s="168">
        <v>0.2298611111111111</v>
      </c>
      <c r="R385" s="169" t="s">
        <v>2894</v>
      </c>
      <c r="S385" s="168">
        <v>0.77013888888888893</v>
      </c>
      <c r="T385" s="619"/>
      <c r="U385" s="237"/>
      <c r="V385" s="236"/>
      <c r="W385" s="235"/>
      <c r="X385" s="610"/>
      <c r="Y385" s="166" t="s">
        <v>2905</v>
      </c>
      <c r="AA385" s="168">
        <v>0.21319444444444444</v>
      </c>
      <c r="AB385" s="168">
        <v>0.47152777777777777</v>
      </c>
      <c r="AC385" s="168">
        <v>0.72986111111111107</v>
      </c>
      <c r="AD385" s="168">
        <v>0.98819444444444438</v>
      </c>
      <c r="AE385" s="611"/>
      <c r="AF385" s="234" t="s">
        <v>2967</v>
      </c>
      <c r="AG385" s="233" t="s">
        <v>2966</v>
      </c>
    </row>
    <row r="386" spans="1:33">
      <c r="A386" s="178">
        <v>23</v>
      </c>
      <c r="B386" s="172"/>
      <c r="C386" s="174" t="s">
        <v>2203</v>
      </c>
      <c r="D386" s="625"/>
      <c r="E386" s="175" t="s">
        <v>2893</v>
      </c>
      <c r="F386" s="176" t="s">
        <v>2894</v>
      </c>
      <c r="G386" s="168">
        <v>6.9444444444444447E-4</v>
      </c>
      <c r="H386" s="621"/>
      <c r="I386" s="168">
        <v>0.49374999999999997</v>
      </c>
      <c r="J386" s="176" t="s">
        <v>2894</v>
      </c>
      <c r="K386" s="175" t="s">
        <v>2893</v>
      </c>
      <c r="L386" s="610"/>
      <c r="M386" s="235"/>
      <c r="N386" s="236"/>
      <c r="O386" s="237"/>
      <c r="P386" s="619"/>
      <c r="Q386" s="168">
        <v>0.23055555555555554</v>
      </c>
      <c r="R386" s="169" t="s">
        <v>2894</v>
      </c>
      <c r="S386" s="168">
        <v>0.76944444444444438</v>
      </c>
      <c r="T386" s="619"/>
      <c r="U386" s="237"/>
      <c r="V386" s="236"/>
      <c r="W386" s="235"/>
      <c r="X386" s="610"/>
      <c r="Y386" s="166" t="s">
        <v>2902</v>
      </c>
      <c r="AA386" s="168">
        <v>0.24722222222222223</v>
      </c>
      <c r="AB386" s="168">
        <v>0.50555555555555554</v>
      </c>
      <c r="AC386" s="168">
        <v>0.76388888888888884</v>
      </c>
      <c r="AE386" s="611"/>
      <c r="AF386" s="234" t="s">
        <v>2967</v>
      </c>
      <c r="AG386" s="233" t="s">
        <v>2966</v>
      </c>
    </row>
    <row r="387" spans="1:33">
      <c r="A387" s="178">
        <v>24</v>
      </c>
      <c r="B387" s="172"/>
      <c r="C387" s="174" t="s">
        <v>2203</v>
      </c>
      <c r="D387" s="625"/>
      <c r="E387" s="175" t="s">
        <v>2893</v>
      </c>
      <c r="F387" s="176" t="s">
        <v>2894</v>
      </c>
      <c r="G387" s="168">
        <v>3.4722222222222224E-2</v>
      </c>
      <c r="H387" s="621"/>
      <c r="I387" s="168">
        <v>0.52777777777777779</v>
      </c>
      <c r="J387" s="176" t="s">
        <v>2894</v>
      </c>
      <c r="K387" s="175" t="s">
        <v>2893</v>
      </c>
      <c r="L387" s="610"/>
      <c r="M387" s="235"/>
      <c r="N387" s="236"/>
      <c r="O387" s="237"/>
      <c r="P387" s="619"/>
      <c r="Q387" s="168">
        <v>0.23124999999999998</v>
      </c>
      <c r="R387" s="169" t="s">
        <v>2894</v>
      </c>
      <c r="S387" s="168">
        <v>0.76874999999999993</v>
      </c>
      <c r="T387" s="619"/>
      <c r="U387" s="237"/>
      <c r="V387" s="236"/>
      <c r="W387" s="235"/>
      <c r="X387" s="610"/>
      <c r="Y387" s="166" t="s">
        <v>2906</v>
      </c>
      <c r="Z387" s="168">
        <v>2.2222222222222223E-2</v>
      </c>
      <c r="AA387" s="168">
        <v>0.28125</v>
      </c>
      <c r="AB387" s="168">
        <v>0.5395833333333333</v>
      </c>
      <c r="AC387" s="168">
        <v>0.79791666666666661</v>
      </c>
      <c r="AE387" s="611"/>
      <c r="AF387" s="234" t="s">
        <v>2967</v>
      </c>
      <c r="AG387" s="233" t="s">
        <v>2966</v>
      </c>
    </row>
    <row r="388" spans="1:33">
      <c r="A388" s="229">
        <v>25</v>
      </c>
      <c r="B388" s="172"/>
      <c r="C388" s="166" t="s">
        <v>2911</v>
      </c>
      <c r="D388" s="625"/>
      <c r="E388" s="175" t="s">
        <v>2893</v>
      </c>
      <c r="F388" s="176" t="s">
        <v>2894</v>
      </c>
      <c r="G388" s="168">
        <v>6.8749999999999992E-2</v>
      </c>
      <c r="H388" s="621"/>
      <c r="I388" s="168">
        <v>0.5625</v>
      </c>
      <c r="J388" s="176" t="s">
        <v>2894</v>
      </c>
      <c r="K388" s="175" t="s">
        <v>2893</v>
      </c>
      <c r="L388" s="610"/>
      <c r="M388" s="175" t="s">
        <v>2893</v>
      </c>
      <c r="N388" s="189" t="s">
        <v>2894</v>
      </c>
      <c r="O388" s="188">
        <v>6.8749999999999992E-2</v>
      </c>
      <c r="P388" s="619"/>
      <c r="Q388" s="168">
        <v>0.23194444444444443</v>
      </c>
      <c r="R388" s="169" t="s">
        <v>2894</v>
      </c>
      <c r="S388" s="168">
        <v>0.7680555555555556</v>
      </c>
      <c r="T388" s="619"/>
      <c r="U388" s="188">
        <v>0.7680555555555556</v>
      </c>
      <c r="V388" s="189" t="s">
        <v>2894</v>
      </c>
      <c r="W388" s="175" t="s">
        <v>2893</v>
      </c>
      <c r="X388" s="610"/>
      <c r="Y388" s="166" t="s">
        <v>2910</v>
      </c>
      <c r="Z388" s="168">
        <v>5.6250000000000001E-2</v>
      </c>
      <c r="AA388" s="168">
        <v>0.31527777777777777</v>
      </c>
      <c r="AB388" s="168">
        <v>0.57361111111111118</v>
      </c>
      <c r="AC388" s="168">
        <v>0.83263888888888893</v>
      </c>
      <c r="AE388" s="611"/>
      <c r="AF388" s="176"/>
      <c r="AG388" s="180"/>
    </row>
    <row r="389" spans="1:33">
      <c r="A389" s="229">
        <v>26</v>
      </c>
      <c r="B389" s="172"/>
      <c r="C389" s="166" t="s">
        <v>2911</v>
      </c>
      <c r="D389" s="625"/>
      <c r="E389" s="175" t="s">
        <v>2893</v>
      </c>
      <c r="F389" s="176" t="s">
        <v>2894</v>
      </c>
      <c r="G389" s="168">
        <v>0.10277777777777779</v>
      </c>
      <c r="H389" s="621"/>
      <c r="I389" s="168">
        <v>0.59652777777777777</v>
      </c>
      <c r="J389" s="176" t="s">
        <v>2894</v>
      </c>
      <c r="K389" s="175" t="s">
        <v>2893</v>
      </c>
      <c r="L389" s="610"/>
      <c r="M389" s="175" t="s">
        <v>2893</v>
      </c>
      <c r="N389" s="189" t="s">
        <v>2894</v>
      </c>
      <c r="O389" s="188">
        <v>0.10277777777777779</v>
      </c>
      <c r="P389" s="619"/>
      <c r="Q389" s="168">
        <v>0.23263888888888887</v>
      </c>
      <c r="R389" s="169" t="s">
        <v>2894</v>
      </c>
      <c r="S389" s="168">
        <v>0.76736111111111116</v>
      </c>
      <c r="T389" s="619"/>
      <c r="U389" s="188">
        <v>0.76736111111111116</v>
      </c>
      <c r="V389" s="189" t="s">
        <v>2894</v>
      </c>
      <c r="W389" s="175" t="s">
        <v>2893</v>
      </c>
      <c r="X389" s="610"/>
      <c r="Y389" s="166" t="s">
        <v>2919</v>
      </c>
      <c r="Z389" s="168">
        <v>9.0972222222222218E-2</v>
      </c>
      <c r="AA389" s="168">
        <v>0.34930555555555554</v>
      </c>
      <c r="AB389" s="168">
        <v>0.60763888888888895</v>
      </c>
      <c r="AC389" s="168">
        <v>0.8666666666666667</v>
      </c>
      <c r="AE389" s="611"/>
      <c r="AF389" s="232"/>
      <c r="AG389" s="231"/>
    </row>
    <row r="390" spans="1:33">
      <c r="A390" s="229">
        <v>27</v>
      </c>
      <c r="B390" s="172"/>
      <c r="C390" s="166" t="s">
        <v>2911</v>
      </c>
      <c r="D390" s="625"/>
      <c r="E390" s="175" t="s">
        <v>2893</v>
      </c>
      <c r="F390" s="176" t="s">
        <v>2894</v>
      </c>
      <c r="G390" s="168">
        <v>0.13680555555555554</v>
      </c>
      <c r="H390" s="621"/>
      <c r="I390" s="168">
        <v>0.63055555555555554</v>
      </c>
      <c r="J390" s="176" t="s">
        <v>2894</v>
      </c>
      <c r="K390" s="175" t="s">
        <v>2893</v>
      </c>
      <c r="L390" s="610"/>
      <c r="M390" s="175" t="s">
        <v>2893</v>
      </c>
      <c r="N390" s="189" t="s">
        <v>2894</v>
      </c>
      <c r="O390" s="188">
        <v>0.13680555555555554</v>
      </c>
      <c r="P390" s="619"/>
      <c r="Q390" s="168">
        <v>0.23333333333333331</v>
      </c>
      <c r="R390" s="169" t="s">
        <v>2894</v>
      </c>
      <c r="S390" s="168">
        <v>0.76666666666666661</v>
      </c>
      <c r="T390" s="619"/>
      <c r="U390" s="188">
        <v>0.76666666666666661</v>
      </c>
      <c r="V390" s="189" t="s">
        <v>2894</v>
      </c>
      <c r="W390" s="175" t="s">
        <v>2893</v>
      </c>
      <c r="X390" s="610"/>
      <c r="Y390" s="166" t="s">
        <v>2919</v>
      </c>
      <c r="Z390" s="168">
        <v>0.125</v>
      </c>
      <c r="AA390" s="168">
        <v>0.3833333333333333</v>
      </c>
      <c r="AB390" s="168">
        <v>0.64166666666666672</v>
      </c>
      <c r="AC390" s="168">
        <v>0.90069444444444446</v>
      </c>
      <c r="AE390" s="611"/>
      <c r="AF390" s="232"/>
      <c r="AG390" s="231"/>
    </row>
    <row r="391" spans="1:33">
      <c r="A391" s="229">
        <v>28</v>
      </c>
      <c r="B391" s="172"/>
      <c r="C391" s="166" t="s">
        <v>2911</v>
      </c>
      <c r="D391" s="625"/>
      <c r="E391" s="175" t="s">
        <v>2893</v>
      </c>
      <c r="F391" s="176" t="s">
        <v>2894</v>
      </c>
      <c r="G391" s="168">
        <v>0.17152777777777775</v>
      </c>
      <c r="H391" s="621"/>
      <c r="I391" s="168">
        <v>0.6645833333333333</v>
      </c>
      <c r="J391" s="176" t="s">
        <v>2894</v>
      </c>
      <c r="K391" s="175" t="s">
        <v>2893</v>
      </c>
      <c r="L391" s="610"/>
      <c r="M391" s="175" t="s">
        <v>2893</v>
      </c>
      <c r="N391" s="189" t="s">
        <v>2894</v>
      </c>
      <c r="O391" s="188">
        <v>0.17152777777777775</v>
      </c>
      <c r="P391" s="619"/>
      <c r="Q391" s="168">
        <v>0.23402777777777781</v>
      </c>
      <c r="R391" s="169" t="s">
        <v>2894</v>
      </c>
      <c r="S391" s="168">
        <v>0.76597222222222217</v>
      </c>
      <c r="T391" s="619"/>
      <c r="U391" s="188">
        <v>0.76597222222222217</v>
      </c>
      <c r="V391" s="189" t="s">
        <v>2894</v>
      </c>
      <c r="W391" s="175" t="s">
        <v>2893</v>
      </c>
      <c r="X391" s="610"/>
      <c r="Y391" s="166" t="s">
        <v>2939</v>
      </c>
      <c r="Z391" s="168">
        <v>0.15902777777777777</v>
      </c>
      <c r="AA391" s="168">
        <v>0.41805555555555557</v>
      </c>
      <c r="AB391" s="168">
        <v>0.67638888888888893</v>
      </c>
      <c r="AC391" s="168">
        <v>0.93472222222222223</v>
      </c>
      <c r="AE391" s="611"/>
      <c r="AF391" s="176"/>
      <c r="AG391" s="180"/>
    </row>
    <row r="392" spans="1:33">
      <c r="A392" s="229">
        <v>29</v>
      </c>
      <c r="B392" s="172"/>
      <c r="C392" s="166" t="s">
        <v>2907</v>
      </c>
      <c r="D392" s="625"/>
      <c r="E392" s="175" t="s">
        <v>2893</v>
      </c>
      <c r="F392" s="176" t="s">
        <v>2894</v>
      </c>
      <c r="G392" s="168">
        <v>0.20555555555555557</v>
      </c>
      <c r="H392" s="621"/>
      <c r="I392" s="168">
        <v>0.69861111111111107</v>
      </c>
      <c r="J392" s="176" t="s">
        <v>2894</v>
      </c>
      <c r="K392" s="175" t="s">
        <v>2893</v>
      </c>
      <c r="L392" s="610"/>
      <c r="M392" s="175" t="s">
        <v>2893</v>
      </c>
      <c r="N392" s="185" t="s">
        <v>2894</v>
      </c>
      <c r="O392" s="184">
        <v>0.20555555555555557</v>
      </c>
      <c r="P392" s="619"/>
      <c r="Q392" s="168">
        <v>0.23472222222222219</v>
      </c>
      <c r="R392" s="169" t="s">
        <v>2894</v>
      </c>
      <c r="S392" s="168">
        <v>0.76527777777777783</v>
      </c>
      <c r="T392" s="619"/>
      <c r="U392" s="184">
        <v>0.76527777777777783</v>
      </c>
      <c r="V392" s="185" t="s">
        <v>2894</v>
      </c>
      <c r="W392" s="175" t="s">
        <v>2893</v>
      </c>
      <c r="X392" s="610"/>
      <c r="Y392" s="166" t="s">
        <v>2942</v>
      </c>
      <c r="Z392" s="168">
        <v>0.19305555555555554</v>
      </c>
      <c r="AA392" s="168">
        <v>0.45208333333333334</v>
      </c>
      <c r="AB392" s="168">
        <v>0.7104166666666667</v>
      </c>
      <c r="AC392" s="168">
        <v>0.96875</v>
      </c>
      <c r="AE392" s="611"/>
      <c r="AF392" s="176"/>
      <c r="AG392" s="180"/>
    </row>
    <row r="393" spans="1:33">
      <c r="A393" s="229">
        <v>30</v>
      </c>
      <c r="B393" s="172"/>
      <c r="C393" s="166" t="s">
        <v>2907</v>
      </c>
      <c r="D393" s="625"/>
      <c r="E393" s="175" t="s">
        <v>2893</v>
      </c>
      <c r="F393" s="176" t="s">
        <v>2894</v>
      </c>
      <c r="G393" s="168">
        <v>0.23958333333333334</v>
      </c>
      <c r="H393" s="621"/>
      <c r="I393" s="168">
        <v>0.73263888888888884</v>
      </c>
      <c r="J393" s="176" t="s">
        <v>2894</v>
      </c>
      <c r="K393" s="175" t="s">
        <v>2893</v>
      </c>
      <c r="L393" s="610"/>
      <c r="M393" s="175" t="s">
        <v>2893</v>
      </c>
      <c r="N393" s="185" t="s">
        <v>2894</v>
      </c>
      <c r="O393" s="184">
        <v>0.23541666666666669</v>
      </c>
      <c r="P393" s="619"/>
      <c r="Q393" s="168">
        <v>0.23541666666666669</v>
      </c>
      <c r="R393" s="169" t="s">
        <v>2894</v>
      </c>
      <c r="S393" s="168">
        <v>0.76458333333333339</v>
      </c>
      <c r="T393" s="619"/>
      <c r="U393" s="184">
        <v>0.76458333333333339</v>
      </c>
      <c r="V393" s="185" t="s">
        <v>2894</v>
      </c>
      <c r="W393" s="175" t="s">
        <v>2893</v>
      </c>
      <c r="X393" s="610"/>
      <c r="Y393" s="166" t="s">
        <v>2950</v>
      </c>
      <c r="Z393" s="168">
        <v>0.22708333333333333</v>
      </c>
      <c r="AA393" s="168">
        <v>0.4861111111111111</v>
      </c>
      <c r="AB393" s="168">
        <v>0.74444444444444446</v>
      </c>
      <c r="AE393" s="611"/>
      <c r="AF393" s="176"/>
      <c r="AG393" s="180"/>
    </row>
    <row r="394" spans="1:33" ht="3.75" customHeight="1">
      <c r="A394" s="171"/>
      <c r="B394" s="172"/>
      <c r="C394" s="171"/>
      <c r="D394" s="625"/>
      <c r="E394" s="171"/>
      <c r="F394" s="171"/>
      <c r="G394" s="171"/>
      <c r="H394" s="621"/>
      <c r="I394" s="171"/>
      <c r="J394" s="171"/>
      <c r="K394" s="171"/>
      <c r="L394" s="610"/>
      <c r="M394" s="171"/>
      <c r="N394" s="171"/>
      <c r="O394" s="171"/>
      <c r="P394" s="619"/>
      <c r="Q394" s="171"/>
      <c r="R394" s="171"/>
      <c r="S394" s="171"/>
      <c r="T394" s="619"/>
      <c r="U394" s="171"/>
      <c r="V394" s="171"/>
      <c r="W394" s="171"/>
      <c r="X394" s="610"/>
      <c r="Y394" s="171"/>
      <c r="Z394" s="171"/>
      <c r="AA394" s="171"/>
      <c r="AB394" s="171"/>
      <c r="AC394" s="171"/>
      <c r="AD394" s="171"/>
      <c r="AE394" s="611"/>
      <c r="AF394" s="171"/>
      <c r="AG394" s="171"/>
    </row>
    <row r="395" spans="1:33">
      <c r="A395" s="166"/>
      <c r="B395" s="166"/>
    </row>
    <row r="396" spans="1:33">
      <c r="A396" s="166"/>
      <c r="B396" s="166"/>
    </row>
    <row r="397" spans="1:33">
      <c r="A397" s="166"/>
      <c r="B397" s="166"/>
    </row>
    <row r="398" spans="1:33">
      <c r="A398" s="166"/>
      <c r="B398" s="166"/>
    </row>
    <row r="399" spans="1:33">
      <c r="A399" s="166"/>
      <c r="B399" s="166"/>
    </row>
    <row r="400" spans="1:33">
      <c r="A400" s="166"/>
      <c r="B400" s="166"/>
    </row>
    <row r="401" spans="1:33">
      <c r="A401" s="166"/>
      <c r="B401" s="166"/>
    </row>
    <row r="402" spans="1:33">
      <c r="A402" s="166"/>
      <c r="B402" s="166"/>
    </row>
    <row r="403" spans="1:33">
      <c r="A403" s="166"/>
      <c r="B403" s="166"/>
    </row>
    <row r="404" spans="1:33">
      <c r="A404" s="166"/>
      <c r="B404" s="166"/>
    </row>
    <row r="405" spans="1:33">
      <c r="A405" s="166"/>
      <c r="B405" s="166"/>
    </row>
    <row r="406" spans="1:33">
      <c r="A406" s="166"/>
      <c r="B406" s="166"/>
    </row>
    <row r="407" spans="1:33">
      <c r="A407" s="166"/>
      <c r="B407" s="166"/>
    </row>
    <row r="408" spans="1:33">
      <c r="A408" s="166"/>
      <c r="B408" s="166"/>
    </row>
    <row r="409" spans="1:33" s="209" customFormat="1" ht="23.25">
      <c r="A409" s="607" t="s">
        <v>2965</v>
      </c>
      <c r="B409" s="607"/>
      <c r="C409" s="607"/>
      <c r="D409" s="607"/>
      <c r="E409" s="607"/>
      <c r="F409" s="607"/>
      <c r="G409" s="607"/>
      <c r="H409" s="607"/>
      <c r="I409" s="607"/>
      <c r="J409" s="607"/>
      <c r="K409" s="607"/>
      <c r="L409" s="607"/>
      <c r="M409" s="607"/>
      <c r="N409" s="607"/>
      <c r="O409" s="607"/>
      <c r="P409" s="607"/>
      <c r="Q409" s="607"/>
      <c r="R409" s="607"/>
      <c r="S409" s="607"/>
      <c r="T409" s="607"/>
      <c r="U409" s="607"/>
      <c r="V409" s="607"/>
      <c r="W409" s="607"/>
      <c r="X409" s="607"/>
      <c r="Y409" s="607"/>
      <c r="Z409" s="607"/>
      <c r="AA409" s="607"/>
      <c r="AB409" s="607"/>
      <c r="AC409" s="607"/>
      <c r="AD409" s="607"/>
      <c r="AE409" s="607"/>
      <c r="AF409" s="607"/>
      <c r="AG409" s="607"/>
    </row>
    <row r="410" spans="1:33" s="204" customFormat="1" ht="12.75">
      <c r="A410" s="608" t="s">
        <v>2935</v>
      </c>
      <c r="B410" s="609" t="s">
        <v>2934</v>
      </c>
      <c r="C410" s="609"/>
      <c r="D410" s="609"/>
      <c r="E410" s="609"/>
      <c r="F410" s="609"/>
      <c r="G410" s="609"/>
      <c r="H410" s="609"/>
      <c r="I410" s="609"/>
      <c r="J410" s="609"/>
      <c r="K410" s="609"/>
      <c r="L410" s="610"/>
      <c r="M410" s="610" t="s">
        <v>2933</v>
      </c>
      <c r="N410" s="610"/>
      <c r="O410" s="610"/>
      <c r="P410" s="610"/>
      <c r="Q410" s="610"/>
      <c r="R410" s="610"/>
      <c r="S410" s="610"/>
      <c r="T410" s="610"/>
      <c r="U410" s="610"/>
      <c r="V410" s="610"/>
      <c r="W410" s="610"/>
      <c r="X410" s="610"/>
      <c r="Y410" s="611" t="s">
        <v>2932</v>
      </c>
      <c r="Z410" s="611"/>
      <c r="AA410" s="611"/>
      <c r="AB410" s="611"/>
      <c r="AC410" s="611"/>
      <c r="AD410" s="611"/>
      <c r="AE410" s="611"/>
      <c r="AF410" s="612" t="s">
        <v>2931</v>
      </c>
      <c r="AG410" s="612"/>
    </row>
    <row r="411" spans="1:33" s="204" customFormat="1" ht="12.75">
      <c r="A411" s="608"/>
      <c r="B411" s="609"/>
      <c r="C411" s="609"/>
      <c r="D411" s="609"/>
      <c r="E411" s="609"/>
      <c r="F411" s="609"/>
      <c r="G411" s="609"/>
      <c r="H411" s="609"/>
      <c r="I411" s="609"/>
      <c r="J411" s="609"/>
      <c r="K411" s="609"/>
      <c r="L411" s="610"/>
      <c r="M411" s="225"/>
      <c r="N411" s="226"/>
      <c r="O411" s="225"/>
      <c r="P411" s="610"/>
      <c r="Q411" s="613" t="s">
        <v>2930</v>
      </c>
      <c r="R411" s="613"/>
      <c r="S411" s="613"/>
      <c r="T411" s="610"/>
      <c r="U411" s="223"/>
      <c r="V411" s="224"/>
      <c r="W411" s="223"/>
      <c r="X411" s="610"/>
      <c r="Y411" s="611"/>
      <c r="Z411" s="611"/>
      <c r="AA411" s="611"/>
      <c r="AB411" s="611"/>
      <c r="AC411" s="611"/>
      <c r="AD411" s="611"/>
      <c r="AE411" s="611"/>
      <c r="AF411" s="612"/>
      <c r="AG411" s="612"/>
    </row>
    <row r="412" spans="1:33" s="194" customFormat="1" ht="11.25" customHeight="1">
      <c r="A412" s="608"/>
      <c r="B412" s="210"/>
      <c r="C412" s="222" t="s">
        <v>2929</v>
      </c>
      <c r="D412" s="614"/>
      <c r="E412" s="221" t="s">
        <v>2928</v>
      </c>
      <c r="F412" s="222"/>
      <c r="G412" s="221" t="s">
        <v>2927</v>
      </c>
      <c r="H412" s="614"/>
      <c r="I412" s="221" t="s">
        <v>2928</v>
      </c>
      <c r="J412" s="222"/>
      <c r="K412" s="221" t="s">
        <v>2927</v>
      </c>
      <c r="L412" s="610"/>
      <c r="M412" s="616" t="s">
        <v>2926</v>
      </c>
      <c r="N412" s="616"/>
      <c r="O412" s="616"/>
      <c r="P412" s="610"/>
      <c r="Q412" s="219" t="s">
        <v>2928</v>
      </c>
      <c r="R412" s="220"/>
      <c r="S412" s="219" t="s">
        <v>2927</v>
      </c>
      <c r="T412" s="610"/>
      <c r="U412" s="616" t="s">
        <v>2926</v>
      </c>
      <c r="V412" s="616"/>
      <c r="W412" s="616"/>
      <c r="X412" s="610"/>
      <c r="Y412" s="218" t="s">
        <v>2925</v>
      </c>
      <c r="Z412" s="197" t="s">
        <v>2923</v>
      </c>
      <c r="AA412" s="197" t="s">
        <v>2924</v>
      </c>
      <c r="AB412" s="197" t="s">
        <v>2923</v>
      </c>
      <c r="AC412" s="197" t="s">
        <v>2924</v>
      </c>
      <c r="AD412" s="197" t="s">
        <v>2923</v>
      </c>
      <c r="AE412" s="611"/>
      <c r="AF412" s="217" t="s">
        <v>2922</v>
      </c>
      <c r="AG412" s="216" t="s">
        <v>2921</v>
      </c>
    </row>
    <row r="413" spans="1:33" ht="11.25" customHeight="1">
      <c r="A413" s="229">
        <v>1</v>
      </c>
      <c r="B413" s="210"/>
      <c r="C413" s="166" t="s">
        <v>2907</v>
      </c>
      <c r="D413" s="614"/>
      <c r="E413" s="175" t="s">
        <v>2893</v>
      </c>
      <c r="F413" s="176" t="s">
        <v>2894</v>
      </c>
      <c r="G413" s="168">
        <v>0.27361111111111108</v>
      </c>
      <c r="H413" s="614"/>
      <c r="I413" s="168">
        <v>0.76666666666666661</v>
      </c>
      <c r="J413" s="176" t="s">
        <v>2894</v>
      </c>
      <c r="K413" s="175" t="s">
        <v>2893</v>
      </c>
      <c r="L413" s="610"/>
      <c r="M413" s="175" t="s">
        <v>2893</v>
      </c>
      <c r="N413" s="185" t="s">
        <v>2894</v>
      </c>
      <c r="O413" s="184">
        <v>0.23611111111111113</v>
      </c>
      <c r="P413" s="610"/>
      <c r="Q413" s="168">
        <v>0.23611111111111113</v>
      </c>
      <c r="R413" s="169" t="s">
        <v>2894</v>
      </c>
      <c r="S413" s="168">
        <v>0.76388888888888884</v>
      </c>
      <c r="T413" s="610"/>
      <c r="U413" s="184">
        <v>0.76666666666666661</v>
      </c>
      <c r="V413" s="185" t="s">
        <v>2894</v>
      </c>
      <c r="W413" s="175" t="s">
        <v>2893</v>
      </c>
      <c r="X413" s="610"/>
      <c r="Y413" s="166" t="s">
        <v>2942</v>
      </c>
      <c r="AA413" s="168">
        <v>2.7777777777777779E-3</v>
      </c>
      <c r="AB413" s="168">
        <v>0.26111111111111113</v>
      </c>
      <c r="AC413" s="168">
        <v>0.52013888888888882</v>
      </c>
      <c r="AD413" s="168">
        <v>0.77847222222222223</v>
      </c>
      <c r="AE413" s="611"/>
      <c r="AF413" s="176"/>
      <c r="AG413" s="180"/>
    </row>
    <row r="414" spans="1:33">
      <c r="A414" s="229">
        <v>2</v>
      </c>
      <c r="B414" s="210"/>
      <c r="C414" s="166" t="s">
        <v>2903</v>
      </c>
      <c r="D414" s="614"/>
      <c r="E414" s="175" t="s">
        <v>2893</v>
      </c>
      <c r="F414" s="176" t="s">
        <v>2894</v>
      </c>
      <c r="G414" s="168">
        <v>0.30763888888888891</v>
      </c>
      <c r="H414" s="614"/>
      <c r="I414" s="168">
        <v>0.80069444444444438</v>
      </c>
      <c r="J414" s="176" t="s">
        <v>2894</v>
      </c>
      <c r="K414" s="175" t="s">
        <v>2893</v>
      </c>
      <c r="L414" s="610"/>
      <c r="M414" s="175" t="s">
        <v>2893</v>
      </c>
      <c r="N414" s="176" t="s">
        <v>2894</v>
      </c>
      <c r="O414" s="168">
        <v>0.23680555555555557</v>
      </c>
      <c r="P414" s="610"/>
      <c r="Q414" s="168">
        <v>0.23680555555555557</v>
      </c>
      <c r="R414" s="169" t="s">
        <v>2894</v>
      </c>
      <c r="S414" s="168">
        <v>0.7631944444444444</v>
      </c>
      <c r="T414" s="610"/>
      <c r="U414" s="168">
        <v>0.80069444444444438</v>
      </c>
      <c r="V414" s="176" t="s">
        <v>2894</v>
      </c>
      <c r="W414" s="175" t="s">
        <v>2893</v>
      </c>
      <c r="X414" s="610"/>
      <c r="Y414" s="166" t="s">
        <v>2939</v>
      </c>
      <c r="AA414" s="168">
        <v>3.6805555555555557E-2</v>
      </c>
      <c r="AB414" s="168">
        <v>0.2951388888888889</v>
      </c>
      <c r="AC414" s="168">
        <v>0.5541666666666667</v>
      </c>
      <c r="AD414" s="168">
        <v>0.8125</v>
      </c>
      <c r="AE414" s="611"/>
      <c r="AF414" s="176"/>
      <c r="AG414" s="180"/>
    </row>
    <row r="415" spans="1:33">
      <c r="A415" s="229">
        <v>3</v>
      </c>
      <c r="B415" s="210"/>
      <c r="C415" s="166" t="s">
        <v>2903</v>
      </c>
      <c r="D415" s="614"/>
      <c r="E415" s="175" t="s">
        <v>2893</v>
      </c>
      <c r="F415" s="176" t="s">
        <v>2894</v>
      </c>
      <c r="G415" s="168">
        <v>0.34166666666666662</v>
      </c>
      <c r="H415" s="614"/>
      <c r="I415" s="168">
        <v>0.83472222222222225</v>
      </c>
      <c r="J415" s="176" t="s">
        <v>2894</v>
      </c>
      <c r="K415" s="175" t="s">
        <v>2893</v>
      </c>
      <c r="L415" s="610"/>
      <c r="M415" s="175" t="s">
        <v>2893</v>
      </c>
      <c r="N415" s="176" t="s">
        <v>2894</v>
      </c>
      <c r="O415" s="168">
        <v>0.23750000000000002</v>
      </c>
      <c r="P415" s="610"/>
      <c r="Q415" s="168">
        <v>0.23750000000000002</v>
      </c>
      <c r="R415" s="169" t="s">
        <v>2894</v>
      </c>
      <c r="S415" s="168">
        <v>0.76250000000000007</v>
      </c>
      <c r="T415" s="610"/>
      <c r="U415" s="168">
        <v>0.83472222222222225</v>
      </c>
      <c r="V415" s="176" t="s">
        <v>2894</v>
      </c>
      <c r="W415" s="175" t="s">
        <v>2893</v>
      </c>
      <c r="X415" s="610"/>
      <c r="Y415" s="166" t="s">
        <v>2919</v>
      </c>
      <c r="AA415" s="168">
        <v>7.0833333333333331E-2</v>
      </c>
      <c r="AB415" s="168">
        <v>0.32916666666666666</v>
      </c>
      <c r="AC415" s="168">
        <v>0.58819444444444446</v>
      </c>
      <c r="AD415" s="168">
        <v>0.84652777777777777</v>
      </c>
      <c r="AE415" s="611"/>
      <c r="AF415" s="176"/>
      <c r="AG415" s="180"/>
    </row>
    <row r="416" spans="1:33">
      <c r="A416" s="229">
        <v>4</v>
      </c>
      <c r="B416" s="210"/>
      <c r="C416" s="166" t="s">
        <v>2903</v>
      </c>
      <c r="D416" s="614"/>
      <c r="E416" s="175" t="s">
        <v>2893</v>
      </c>
      <c r="F416" s="176" t="s">
        <v>2894</v>
      </c>
      <c r="G416" s="168">
        <v>0.3756944444444445</v>
      </c>
      <c r="H416" s="614"/>
      <c r="I416" s="168">
        <v>0.86875000000000002</v>
      </c>
      <c r="J416" s="176" t="s">
        <v>2894</v>
      </c>
      <c r="K416" s="175" t="s">
        <v>2893</v>
      </c>
      <c r="L416" s="610"/>
      <c r="M416" s="175" t="s">
        <v>2893</v>
      </c>
      <c r="N416" s="176" t="s">
        <v>2894</v>
      </c>
      <c r="O416" s="168">
        <v>0.23819444444444446</v>
      </c>
      <c r="P416" s="610"/>
      <c r="Q416" s="168">
        <v>0.23819444444444446</v>
      </c>
      <c r="R416" s="169" t="s">
        <v>2894</v>
      </c>
      <c r="S416" s="168">
        <v>0.76180555555555562</v>
      </c>
      <c r="T416" s="610"/>
      <c r="U416" s="168">
        <v>0.86875000000000002</v>
      </c>
      <c r="V416" s="176" t="s">
        <v>2894</v>
      </c>
      <c r="W416" s="175" t="s">
        <v>2893</v>
      </c>
      <c r="X416" s="610"/>
      <c r="Y416" s="166" t="s">
        <v>2919</v>
      </c>
      <c r="AA416" s="168">
        <v>0.10486111111111111</v>
      </c>
      <c r="AB416" s="168">
        <v>0.36319444444444443</v>
      </c>
      <c r="AC416" s="168">
        <v>0.62222222222222223</v>
      </c>
      <c r="AD416" s="168">
        <v>0.88055555555555554</v>
      </c>
      <c r="AE416" s="611"/>
      <c r="AF416" s="176"/>
      <c r="AG416" s="180"/>
    </row>
    <row r="417" spans="1:33">
      <c r="A417" s="229">
        <v>5</v>
      </c>
      <c r="B417" s="210"/>
      <c r="C417" s="166" t="s">
        <v>2903</v>
      </c>
      <c r="D417" s="614"/>
      <c r="E417" s="175" t="s">
        <v>2893</v>
      </c>
      <c r="F417" s="176" t="s">
        <v>2894</v>
      </c>
      <c r="G417" s="168">
        <v>0.40972222222222227</v>
      </c>
      <c r="H417" s="614"/>
      <c r="I417" s="168">
        <v>0.90277777777777779</v>
      </c>
      <c r="J417" s="176" t="s">
        <v>2894</v>
      </c>
      <c r="K417" s="175" t="s">
        <v>2893</v>
      </c>
      <c r="L417" s="610"/>
      <c r="M417" s="175" t="s">
        <v>2893</v>
      </c>
      <c r="N417" s="176" t="s">
        <v>2894</v>
      </c>
      <c r="O417" s="168">
        <v>0.2388888888888889</v>
      </c>
      <c r="P417" s="610"/>
      <c r="Q417" s="168">
        <v>0.2388888888888889</v>
      </c>
      <c r="R417" s="169" t="s">
        <v>2894</v>
      </c>
      <c r="S417" s="168">
        <v>0.76111111111111107</v>
      </c>
      <c r="T417" s="610"/>
      <c r="U417" s="168">
        <v>0.90277777777777779</v>
      </c>
      <c r="V417" s="176" t="s">
        <v>2894</v>
      </c>
      <c r="W417" s="175" t="s">
        <v>2893</v>
      </c>
      <c r="X417" s="610"/>
      <c r="Y417" s="166" t="s">
        <v>2910</v>
      </c>
      <c r="AA417" s="168">
        <v>0.1388888888888889</v>
      </c>
      <c r="AB417" s="168">
        <v>0.3972222222222222</v>
      </c>
      <c r="AC417" s="168">
        <v>0.65625</v>
      </c>
      <c r="AD417" s="168">
        <v>0.9145833333333333</v>
      </c>
      <c r="AE417" s="611"/>
      <c r="AF417" s="176"/>
      <c r="AG417" s="180"/>
    </row>
    <row r="418" spans="1:33">
      <c r="A418" s="229">
        <v>6</v>
      </c>
      <c r="B418" s="210"/>
      <c r="C418" s="166" t="s">
        <v>2899</v>
      </c>
      <c r="D418" s="614"/>
      <c r="E418" s="175" t="s">
        <v>2893</v>
      </c>
      <c r="F418" s="176" t="s">
        <v>2894</v>
      </c>
      <c r="G418" s="168">
        <v>0.44375000000000003</v>
      </c>
      <c r="H418" s="614"/>
      <c r="I418" s="168">
        <v>0.9375</v>
      </c>
      <c r="J418" s="176" t="s">
        <v>2894</v>
      </c>
      <c r="K418" s="175" t="s">
        <v>2893</v>
      </c>
      <c r="L418" s="610"/>
      <c r="M418" s="175" t="s">
        <v>2893</v>
      </c>
      <c r="N418" s="176" t="s">
        <v>2894</v>
      </c>
      <c r="O418" s="168">
        <v>0.23958333333333334</v>
      </c>
      <c r="P418" s="610"/>
      <c r="Q418" s="168">
        <v>0.23958333333333334</v>
      </c>
      <c r="R418" s="169" t="s">
        <v>2894</v>
      </c>
      <c r="S418" s="168">
        <v>0.76041666666666663</v>
      </c>
      <c r="T418" s="610"/>
      <c r="U418" s="168">
        <v>0.9375</v>
      </c>
      <c r="V418" s="176" t="s">
        <v>2894</v>
      </c>
      <c r="W418" s="175" t="s">
        <v>2893</v>
      </c>
      <c r="X418" s="610"/>
      <c r="Y418" s="166" t="s">
        <v>2906</v>
      </c>
      <c r="AA418" s="168">
        <v>0.17291666666666669</v>
      </c>
      <c r="AB418" s="168">
        <v>0.43124999999999997</v>
      </c>
      <c r="AC418" s="168">
        <v>0.69027777777777777</v>
      </c>
      <c r="AD418" s="168">
        <v>0.94861111111111107</v>
      </c>
      <c r="AE418" s="611"/>
      <c r="AF418" s="227" t="s">
        <v>2962</v>
      </c>
      <c r="AG418" s="179" t="s">
        <v>2964</v>
      </c>
    </row>
    <row r="419" spans="1:33">
      <c r="A419" s="178">
        <v>7</v>
      </c>
      <c r="B419" s="210"/>
      <c r="C419" s="174" t="s">
        <v>2899</v>
      </c>
      <c r="D419" s="614"/>
      <c r="E419" s="175" t="s">
        <v>2893</v>
      </c>
      <c r="F419" s="176" t="s">
        <v>2894</v>
      </c>
      <c r="G419" s="168">
        <v>0.4777777777777778</v>
      </c>
      <c r="H419" s="614"/>
      <c r="I419" s="168">
        <v>0.97152777777777777</v>
      </c>
      <c r="J419" s="176" t="s">
        <v>2894</v>
      </c>
      <c r="K419" s="175" t="s">
        <v>2893</v>
      </c>
      <c r="L419" s="610"/>
      <c r="M419" s="175" t="s">
        <v>2893</v>
      </c>
      <c r="N419" s="176" t="s">
        <v>2894</v>
      </c>
      <c r="O419" s="168">
        <v>0.24027777777777778</v>
      </c>
      <c r="P419" s="610"/>
      <c r="Q419" s="168">
        <v>0.24027777777777778</v>
      </c>
      <c r="R419" s="169" t="s">
        <v>2894</v>
      </c>
      <c r="S419" s="168">
        <v>0.7597222222222223</v>
      </c>
      <c r="T419" s="610"/>
      <c r="U419" s="168">
        <v>0.97152777777777777</v>
      </c>
      <c r="V419" s="176" t="s">
        <v>2894</v>
      </c>
      <c r="W419" s="175" t="s">
        <v>2893</v>
      </c>
      <c r="X419" s="610"/>
      <c r="Y419" s="166" t="s">
        <v>2905</v>
      </c>
      <c r="AA419" s="168">
        <v>0.2076388888888889</v>
      </c>
      <c r="AB419" s="168">
        <v>0.46597222222222223</v>
      </c>
      <c r="AC419" s="168">
        <v>0.72430555555555554</v>
      </c>
      <c r="AD419" s="168">
        <v>0.98263888888888884</v>
      </c>
      <c r="AE419" s="611"/>
      <c r="AF419" s="227" t="s">
        <v>2962</v>
      </c>
      <c r="AG419" s="230" t="s">
        <v>2963</v>
      </c>
    </row>
    <row r="420" spans="1:33">
      <c r="A420" s="229">
        <v>8</v>
      </c>
      <c r="B420" s="210"/>
      <c r="C420" s="166" t="s">
        <v>2899</v>
      </c>
      <c r="D420" s="614"/>
      <c r="E420" s="175" t="s">
        <v>2893</v>
      </c>
      <c r="F420" s="176" t="s">
        <v>2894</v>
      </c>
      <c r="G420" s="168">
        <v>0.51180555555555551</v>
      </c>
      <c r="H420" s="614"/>
      <c r="I420" s="169"/>
      <c r="J420" s="176"/>
      <c r="K420" s="169"/>
      <c r="L420" s="610"/>
      <c r="M420" s="175" t="s">
        <v>2893</v>
      </c>
      <c r="N420" s="176" t="s">
        <v>2894</v>
      </c>
      <c r="O420" s="168">
        <v>0.24097222222222223</v>
      </c>
      <c r="P420" s="610"/>
      <c r="Q420" s="168">
        <v>0.24097222222222223</v>
      </c>
      <c r="R420" s="169" t="s">
        <v>2894</v>
      </c>
      <c r="S420" s="168">
        <v>0.75902777777777775</v>
      </c>
      <c r="T420" s="610"/>
      <c r="U420" s="182"/>
      <c r="V420" s="183"/>
      <c r="W420" s="182"/>
      <c r="X420" s="610"/>
      <c r="Y420" s="166" t="s">
        <v>2910</v>
      </c>
      <c r="AA420" s="168">
        <v>0.24166666666666667</v>
      </c>
      <c r="AB420" s="168">
        <v>0.5</v>
      </c>
      <c r="AC420" s="168">
        <v>0.7583333333333333</v>
      </c>
      <c r="AE420" s="611"/>
      <c r="AF420" s="227" t="s">
        <v>2962</v>
      </c>
      <c r="AG420" s="179" t="s">
        <v>2961</v>
      </c>
    </row>
    <row r="421" spans="1:33">
      <c r="A421" s="229">
        <v>9</v>
      </c>
      <c r="B421" s="210"/>
      <c r="C421" s="176" t="s">
        <v>2895</v>
      </c>
      <c r="D421" s="614"/>
      <c r="E421" s="168">
        <v>5.5555555555555558E-3</v>
      </c>
      <c r="F421" s="176" t="s">
        <v>2894</v>
      </c>
      <c r="G421" s="168">
        <v>0.54652777777777783</v>
      </c>
      <c r="H421" s="614"/>
      <c r="I421" s="169"/>
      <c r="J421" s="176"/>
      <c r="K421" s="169"/>
      <c r="L421" s="610"/>
      <c r="M421" s="168">
        <v>5.5555555555555558E-3</v>
      </c>
      <c r="N421" s="176" t="s">
        <v>2894</v>
      </c>
      <c r="O421" s="168">
        <v>0.24166666666666667</v>
      </c>
      <c r="P421" s="610"/>
      <c r="Q421" s="168">
        <v>0.24166666666666667</v>
      </c>
      <c r="R421" s="169" t="s">
        <v>2894</v>
      </c>
      <c r="S421" s="168">
        <v>0.7583333333333333</v>
      </c>
      <c r="T421" s="610"/>
      <c r="U421" s="182"/>
      <c r="V421" s="183"/>
      <c r="W421" s="182"/>
      <c r="X421" s="610"/>
      <c r="Y421" s="166" t="s">
        <v>2919</v>
      </c>
      <c r="Z421" s="168">
        <v>1.6666666666666666E-2</v>
      </c>
      <c r="AA421" s="168">
        <v>0.27569444444444446</v>
      </c>
      <c r="AB421" s="168">
        <v>0.52430555555555558</v>
      </c>
      <c r="AC421" s="168">
        <v>0.7729166666666667</v>
      </c>
      <c r="AE421" s="611"/>
      <c r="AF421" s="176"/>
      <c r="AG421" s="180"/>
    </row>
    <row r="422" spans="1:33">
      <c r="A422" s="229">
        <v>10</v>
      </c>
      <c r="B422" s="210"/>
      <c r="C422" s="176" t="s">
        <v>2895</v>
      </c>
      <c r="D422" s="614"/>
      <c r="E422" s="168">
        <v>3.9583333333333331E-2</v>
      </c>
      <c r="F422" s="176" t="s">
        <v>2894</v>
      </c>
      <c r="G422" s="168">
        <v>0.5805555555555556</v>
      </c>
      <c r="H422" s="614"/>
      <c r="I422" s="169"/>
      <c r="J422" s="176"/>
      <c r="K422" s="169"/>
      <c r="L422" s="610"/>
      <c r="M422" s="168">
        <v>3.9583333333333331E-2</v>
      </c>
      <c r="N422" s="176" t="s">
        <v>2894</v>
      </c>
      <c r="O422" s="168">
        <v>0.24236111111111111</v>
      </c>
      <c r="P422" s="610"/>
      <c r="Q422" s="168">
        <v>0.24236111111111111</v>
      </c>
      <c r="R422" s="169" t="s">
        <v>2894</v>
      </c>
      <c r="S422" s="168">
        <v>0.75763888888888886</v>
      </c>
      <c r="T422" s="610"/>
      <c r="U422" s="182"/>
      <c r="V422" s="183"/>
      <c r="W422" s="182"/>
      <c r="X422" s="610"/>
      <c r="Y422" s="166" t="s">
        <v>2939</v>
      </c>
      <c r="Z422" s="168">
        <v>4.0972222222222222E-2</v>
      </c>
      <c r="AA422" s="168">
        <v>0.30972222222222223</v>
      </c>
      <c r="AB422" s="168">
        <v>0.56805555555555554</v>
      </c>
      <c r="AC422" s="168">
        <v>0.82708333333333339</v>
      </c>
      <c r="AE422" s="611"/>
      <c r="AF422" s="176"/>
      <c r="AG422" s="180"/>
    </row>
    <row r="423" spans="1:33" ht="3.75" customHeight="1">
      <c r="A423" s="192"/>
      <c r="B423" s="210"/>
      <c r="C423" s="192"/>
      <c r="D423" s="614"/>
      <c r="E423" s="192"/>
      <c r="F423" s="192"/>
      <c r="G423" s="192"/>
      <c r="H423" s="614"/>
      <c r="I423" s="192"/>
      <c r="J423" s="192"/>
      <c r="K423" s="192"/>
      <c r="L423" s="610"/>
      <c r="M423" s="192"/>
      <c r="N423" s="192"/>
      <c r="O423" s="192"/>
      <c r="P423" s="610"/>
      <c r="Q423" s="192"/>
      <c r="R423" s="192"/>
      <c r="S423" s="192"/>
      <c r="T423" s="610"/>
      <c r="U423" s="192"/>
      <c r="V423" s="192"/>
      <c r="W423" s="192"/>
      <c r="X423" s="610"/>
      <c r="Y423" s="192"/>
      <c r="Z423" s="192"/>
      <c r="AA423" s="192"/>
      <c r="AB423" s="192"/>
      <c r="AC423" s="192"/>
      <c r="AD423" s="192"/>
      <c r="AE423" s="611"/>
      <c r="AF423" s="192"/>
      <c r="AG423" s="192"/>
    </row>
    <row r="424" spans="1:33">
      <c r="A424" s="229">
        <v>11</v>
      </c>
      <c r="B424" s="210"/>
      <c r="C424" s="176" t="s">
        <v>2895</v>
      </c>
      <c r="D424" s="614"/>
      <c r="E424" s="168">
        <v>7.3611111111111113E-2</v>
      </c>
      <c r="F424" s="176" t="s">
        <v>2894</v>
      </c>
      <c r="G424" s="168">
        <v>0.61458333333333337</v>
      </c>
      <c r="H424" s="614"/>
      <c r="I424" s="169"/>
      <c r="J424" s="176"/>
      <c r="K424" s="169"/>
      <c r="L424" s="610"/>
      <c r="M424" s="168">
        <v>7.3611111111111113E-2</v>
      </c>
      <c r="N424" s="176" t="s">
        <v>2894</v>
      </c>
      <c r="O424" s="168">
        <v>0.24305555555555555</v>
      </c>
      <c r="P424" s="610"/>
      <c r="Q424" s="168">
        <v>0.24305555555555555</v>
      </c>
      <c r="R424" s="169" t="s">
        <v>2894</v>
      </c>
      <c r="S424" s="168">
        <v>0.75694444444444453</v>
      </c>
      <c r="T424" s="610"/>
      <c r="U424" s="182"/>
      <c r="V424" s="183"/>
      <c r="W424" s="182"/>
      <c r="X424" s="610"/>
      <c r="Y424" s="166" t="s">
        <v>2939</v>
      </c>
      <c r="Z424" s="191">
        <v>8.5416666666666655E-2</v>
      </c>
      <c r="AA424" s="168">
        <v>0.34375</v>
      </c>
      <c r="AB424" s="168">
        <v>0.61041666666666672</v>
      </c>
      <c r="AC424" s="168">
        <v>0.87777777777777777</v>
      </c>
      <c r="AE424" s="611"/>
      <c r="AF424" s="176"/>
      <c r="AG424" s="180"/>
    </row>
    <row r="425" spans="1:33">
      <c r="A425" s="229">
        <v>12</v>
      </c>
      <c r="B425" s="210"/>
      <c r="C425" s="176" t="s">
        <v>2895</v>
      </c>
      <c r="D425" s="614"/>
      <c r="E425" s="168">
        <v>0.1076388888888889</v>
      </c>
      <c r="F425" s="176" t="s">
        <v>2894</v>
      </c>
      <c r="G425" s="168">
        <v>0.64861111111111114</v>
      </c>
      <c r="H425" s="614"/>
      <c r="I425" s="169"/>
      <c r="J425" s="176"/>
      <c r="K425" s="169"/>
      <c r="L425" s="610"/>
      <c r="M425" s="168">
        <v>0.1076388888888889</v>
      </c>
      <c r="N425" s="176" t="s">
        <v>2894</v>
      </c>
      <c r="O425" s="168">
        <v>0.24374999999999999</v>
      </c>
      <c r="P425" s="610"/>
      <c r="Q425" s="168">
        <v>0.24374999999999999</v>
      </c>
      <c r="R425" s="169" t="s">
        <v>2894</v>
      </c>
      <c r="S425" s="168">
        <v>0.75624999999999998</v>
      </c>
      <c r="T425" s="610"/>
      <c r="U425" s="182"/>
      <c r="V425" s="183"/>
      <c r="W425" s="182"/>
      <c r="X425" s="610"/>
      <c r="Y425" s="166" t="s">
        <v>2942</v>
      </c>
      <c r="Z425" s="168">
        <v>0.1277777777777778</v>
      </c>
      <c r="AA425" s="168">
        <v>0.37777777777777777</v>
      </c>
      <c r="AB425" s="168">
        <v>0.64444444444444449</v>
      </c>
      <c r="AC425" s="168">
        <v>0.91180555555555554</v>
      </c>
      <c r="AE425" s="611"/>
      <c r="AF425" s="176"/>
      <c r="AG425" s="180"/>
    </row>
    <row r="426" spans="1:33">
      <c r="A426" s="229">
        <v>13</v>
      </c>
      <c r="B426" s="210"/>
      <c r="C426" s="166" t="s">
        <v>2918</v>
      </c>
      <c r="D426" s="614"/>
      <c r="E426" s="168">
        <v>0.14166666666666666</v>
      </c>
      <c r="F426" s="176" t="s">
        <v>2894</v>
      </c>
      <c r="G426" s="168">
        <v>0.68263888888888891</v>
      </c>
      <c r="H426" s="614"/>
      <c r="I426" s="169"/>
      <c r="J426" s="176"/>
      <c r="K426" s="169"/>
      <c r="L426" s="610"/>
      <c r="M426" s="184">
        <v>0.14166666666666666</v>
      </c>
      <c r="N426" s="185" t="s">
        <v>2894</v>
      </c>
      <c r="O426" s="184">
        <v>0.24444444444444446</v>
      </c>
      <c r="P426" s="610"/>
      <c r="Q426" s="168">
        <v>0.24444444444444446</v>
      </c>
      <c r="R426" s="169" t="s">
        <v>2894</v>
      </c>
      <c r="S426" s="168">
        <v>0.75555555555555554</v>
      </c>
      <c r="T426" s="610"/>
      <c r="U426" s="182"/>
      <c r="V426" s="183"/>
      <c r="W426" s="182"/>
      <c r="X426" s="610"/>
      <c r="Y426" s="166" t="s">
        <v>2950</v>
      </c>
      <c r="Z426" s="168">
        <v>0.16180555555555556</v>
      </c>
      <c r="AA426" s="168">
        <v>0.41180555555555554</v>
      </c>
      <c r="AB426" s="168">
        <v>0.67847222222222225</v>
      </c>
      <c r="AC426" s="168">
        <v>0.9458333333333333</v>
      </c>
      <c r="AE426" s="611"/>
      <c r="AF426" s="176"/>
      <c r="AG426" s="180"/>
    </row>
    <row r="427" spans="1:33">
      <c r="A427" s="229">
        <v>14</v>
      </c>
      <c r="B427" s="210"/>
      <c r="C427" s="166" t="s">
        <v>2918</v>
      </c>
      <c r="D427" s="614"/>
      <c r="E427" s="168">
        <v>0.17569444444444446</v>
      </c>
      <c r="F427" s="176" t="s">
        <v>2894</v>
      </c>
      <c r="G427" s="168">
        <v>0.71666666666666667</v>
      </c>
      <c r="H427" s="614"/>
      <c r="I427" s="169"/>
      <c r="J427" s="176"/>
      <c r="K427" s="169"/>
      <c r="L427" s="610"/>
      <c r="M427" s="184">
        <v>0.17569444444444446</v>
      </c>
      <c r="N427" s="185" t="s">
        <v>2894</v>
      </c>
      <c r="O427" s="184">
        <v>0.24513888888888888</v>
      </c>
      <c r="P427" s="610"/>
      <c r="Q427" s="168">
        <v>0.24513888888888888</v>
      </c>
      <c r="R427" s="169" t="s">
        <v>2894</v>
      </c>
      <c r="S427" s="168">
        <v>0.75486111111111109</v>
      </c>
      <c r="T427" s="610"/>
      <c r="U427" s="182"/>
      <c r="V427" s="183"/>
      <c r="W427" s="182"/>
      <c r="X427" s="610"/>
      <c r="Y427" s="166" t="s">
        <v>2957</v>
      </c>
      <c r="Z427" s="168">
        <v>0.19583333333333333</v>
      </c>
      <c r="AA427" s="168">
        <v>0.4458333333333333</v>
      </c>
      <c r="AB427" s="168">
        <v>0.71250000000000002</v>
      </c>
      <c r="AC427" s="168">
        <v>0.97986111111111107</v>
      </c>
      <c r="AE427" s="611"/>
      <c r="AF427" s="176"/>
      <c r="AG427" s="180"/>
    </row>
    <row r="428" spans="1:33">
      <c r="A428" s="229">
        <v>15</v>
      </c>
      <c r="B428" s="210"/>
      <c r="C428" s="166" t="s">
        <v>2918</v>
      </c>
      <c r="D428" s="614"/>
      <c r="E428" s="168">
        <v>0.20972222222222223</v>
      </c>
      <c r="F428" s="176" t="s">
        <v>2894</v>
      </c>
      <c r="G428" s="168">
        <v>0.75069444444444444</v>
      </c>
      <c r="H428" s="614"/>
      <c r="I428" s="169"/>
      <c r="J428" s="176"/>
      <c r="K428" s="169"/>
      <c r="L428" s="610"/>
      <c r="M428" s="184">
        <v>0.20972222222222223</v>
      </c>
      <c r="N428" s="185" t="s">
        <v>2894</v>
      </c>
      <c r="O428" s="184">
        <v>0.24583333333333335</v>
      </c>
      <c r="P428" s="610"/>
      <c r="Q428" s="168">
        <v>0.24583333333333335</v>
      </c>
      <c r="R428" s="169" t="s">
        <v>2894</v>
      </c>
      <c r="S428" s="168">
        <v>0.75416666666666676</v>
      </c>
      <c r="T428" s="610"/>
      <c r="U428" s="182"/>
      <c r="V428" s="183"/>
      <c r="W428" s="182"/>
      <c r="X428" s="610"/>
      <c r="Y428" s="166" t="s">
        <v>2950</v>
      </c>
      <c r="Z428" s="168">
        <v>0.2298611111111111</v>
      </c>
      <c r="AA428" s="168">
        <v>0.47986111111111113</v>
      </c>
      <c r="AB428" s="168">
        <v>0.73819444444444438</v>
      </c>
      <c r="AC428" s="168">
        <v>0.99722222222222223</v>
      </c>
      <c r="AE428" s="611"/>
      <c r="AF428" s="176"/>
      <c r="AG428" s="180"/>
    </row>
    <row r="429" spans="1:33">
      <c r="A429" s="229">
        <v>16</v>
      </c>
      <c r="B429" s="210"/>
      <c r="C429" s="166" t="s">
        <v>2915</v>
      </c>
      <c r="D429" s="614"/>
      <c r="E429" s="168">
        <v>0.24374999999999999</v>
      </c>
      <c r="F429" s="176" t="s">
        <v>2894</v>
      </c>
      <c r="G429" s="168">
        <v>0.78472222222222221</v>
      </c>
      <c r="H429" s="614"/>
      <c r="I429" s="169"/>
      <c r="J429" s="176"/>
      <c r="K429" s="169"/>
      <c r="L429" s="610"/>
      <c r="M429" s="188">
        <v>0.24374999999999999</v>
      </c>
      <c r="N429" s="189" t="s">
        <v>2894</v>
      </c>
      <c r="O429" s="188">
        <v>0.24652777777777779</v>
      </c>
      <c r="P429" s="610"/>
      <c r="Q429" s="168">
        <v>0.24652777777777779</v>
      </c>
      <c r="R429" s="169" t="s">
        <v>2894</v>
      </c>
      <c r="S429" s="168">
        <v>0.75347222222222221</v>
      </c>
      <c r="T429" s="610"/>
      <c r="U429" s="188">
        <v>0.75347222222222221</v>
      </c>
      <c r="V429" s="189" t="s">
        <v>2894</v>
      </c>
      <c r="W429" s="188">
        <v>0.78472222222222221</v>
      </c>
      <c r="X429" s="610"/>
      <c r="Y429" s="166" t="s">
        <v>2942</v>
      </c>
      <c r="Z429" s="168">
        <v>0.25555555555555559</v>
      </c>
      <c r="AA429" s="168">
        <v>0.51388888888888895</v>
      </c>
      <c r="AB429" s="168">
        <v>0.77222222222222225</v>
      </c>
      <c r="AE429" s="611"/>
      <c r="AF429" s="176"/>
      <c r="AG429" s="180"/>
    </row>
    <row r="430" spans="1:33">
      <c r="A430" s="229">
        <v>17</v>
      </c>
      <c r="B430" s="210"/>
      <c r="C430" s="166" t="s">
        <v>2915</v>
      </c>
      <c r="D430" s="614"/>
      <c r="E430" s="168">
        <v>0.27777777777777779</v>
      </c>
      <c r="F430" s="176" t="s">
        <v>2894</v>
      </c>
      <c r="G430" s="168">
        <v>0.81874999999999998</v>
      </c>
      <c r="H430" s="614"/>
      <c r="I430" s="169"/>
      <c r="J430" s="176"/>
      <c r="K430" s="169"/>
      <c r="L430" s="610"/>
      <c r="M430" s="182"/>
      <c r="N430" s="183"/>
      <c r="O430" s="182"/>
      <c r="P430" s="610"/>
      <c r="Q430" s="168">
        <v>0.24722222222222223</v>
      </c>
      <c r="R430" s="169" t="s">
        <v>2894</v>
      </c>
      <c r="S430" s="168">
        <v>0.75277777777777777</v>
      </c>
      <c r="T430" s="610"/>
      <c r="U430" s="188">
        <v>0.75277777777777777</v>
      </c>
      <c r="V430" s="189" t="s">
        <v>2894</v>
      </c>
      <c r="W430" s="188">
        <v>0.81874999999999998</v>
      </c>
      <c r="X430" s="610"/>
      <c r="Y430" s="166" t="s">
        <v>2939</v>
      </c>
      <c r="AA430" s="168">
        <v>3.125E-2</v>
      </c>
      <c r="AB430" s="168">
        <v>0.28958333333333336</v>
      </c>
      <c r="AC430" s="168">
        <v>0.54791666666666672</v>
      </c>
      <c r="AD430" s="168">
        <v>0.80625000000000002</v>
      </c>
      <c r="AE430" s="611"/>
      <c r="AF430" s="176"/>
      <c r="AG430" s="180"/>
    </row>
    <row r="431" spans="1:33">
      <c r="A431" s="229">
        <v>18</v>
      </c>
      <c r="B431" s="210"/>
      <c r="C431" s="166" t="s">
        <v>2915</v>
      </c>
      <c r="D431" s="614"/>
      <c r="E431" s="168">
        <v>0.3125</v>
      </c>
      <c r="F431" s="176" t="s">
        <v>2894</v>
      </c>
      <c r="G431" s="168">
        <v>0.85277777777777775</v>
      </c>
      <c r="H431" s="614"/>
      <c r="I431" s="169"/>
      <c r="J431" s="176"/>
      <c r="K431" s="169"/>
      <c r="L431" s="610"/>
      <c r="M431" s="182"/>
      <c r="N431" s="183"/>
      <c r="O431" s="182"/>
      <c r="P431" s="610"/>
      <c r="Q431" s="168">
        <v>0.24791666666666667</v>
      </c>
      <c r="R431" s="169" t="s">
        <v>2894</v>
      </c>
      <c r="S431" s="168">
        <v>0.75208333333333333</v>
      </c>
      <c r="T431" s="610"/>
      <c r="U431" s="188">
        <v>0.75208333333333333</v>
      </c>
      <c r="V431" s="189" t="s">
        <v>2894</v>
      </c>
      <c r="W431" s="188">
        <v>0.85277777777777775</v>
      </c>
      <c r="X431" s="610"/>
      <c r="Y431" s="166" t="s">
        <v>2939</v>
      </c>
      <c r="AA431" s="168">
        <v>6.5277777777777782E-2</v>
      </c>
      <c r="AB431" s="168">
        <v>0.32361111111111113</v>
      </c>
      <c r="AC431" s="168">
        <v>0.58263888888888882</v>
      </c>
      <c r="AD431" s="168">
        <v>0.84097222222222223</v>
      </c>
      <c r="AE431" s="611"/>
      <c r="AF431" s="176"/>
      <c r="AG431" s="180"/>
    </row>
    <row r="432" spans="1:33">
      <c r="A432" s="229">
        <v>19</v>
      </c>
      <c r="B432" s="210"/>
      <c r="C432" s="166" t="s">
        <v>2915</v>
      </c>
      <c r="D432" s="614"/>
      <c r="E432" s="168">
        <v>0.34652777777777777</v>
      </c>
      <c r="F432" s="176" t="s">
        <v>2894</v>
      </c>
      <c r="G432" s="168">
        <v>0.88680555555555562</v>
      </c>
      <c r="H432" s="614"/>
      <c r="I432" s="169"/>
      <c r="J432" s="176"/>
      <c r="K432" s="169"/>
      <c r="L432" s="610"/>
      <c r="M432" s="182"/>
      <c r="N432" s="183"/>
      <c r="O432" s="182"/>
      <c r="P432" s="610"/>
      <c r="Q432" s="168">
        <v>0.24861111111111112</v>
      </c>
      <c r="R432" s="169" t="s">
        <v>2894</v>
      </c>
      <c r="S432" s="168">
        <v>0.75138888888888899</v>
      </c>
      <c r="T432" s="610"/>
      <c r="U432" s="188">
        <v>0.75138888888888899</v>
      </c>
      <c r="V432" s="189" t="s">
        <v>2894</v>
      </c>
      <c r="W432" s="188">
        <v>0.88680555555555562</v>
      </c>
      <c r="X432" s="610"/>
      <c r="Y432" s="166" t="s">
        <v>2919</v>
      </c>
      <c r="AA432" s="168">
        <v>9.930555555555555E-2</v>
      </c>
      <c r="AB432" s="168">
        <v>0.3576388888888889</v>
      </c>
      <c r="AC432" s="168">
        <v>0.6166666666666667</v>
      </c>
      <c r="AD432" s="168">
        <v>0.875</v>
      </c>
      <c r="AE432" s="611"/>
      <c r="AF432" s="177" t="s">
        <v>2917</v>
      </c>
      <c r="AG432" s="179" t="s">
        <v>2916</v>
      </c>
    </row>
    <row r="433" spans="1:33">
      <c r="A433" s="178">
        <v>20</v>
      </c>
      <c r="B433" s="210"/>
      <c r="C433" s="174" t="s">
        <v>2203</v>
      </c>
      <c r="D433" s="614"/>
      <c r="E433" s="168">
        <v>0.38055555555555554</v>
      </c>
      <c r="F433" s="176" t="s">
        <v>2894</v>
      </c>
      <c r="G433" s="168">
        <v>0.92152777777777783</v>
      </c>
      <c r="H433" s="614"/>
      <c r="I433" s="169"/>
      <c r="J433" s="176"/>
      <c r="K433" s="169"/>
      <c r="L433" s="610"/>
      <c r="M433" s="182"/>
      <c r="N433" s="183"/>
      <c r="O433" s="182"/>
      <c r="P433" s="610"/>
      <c r="Q433" s="168">
        <v>0.24930555555555556</v>
      </c>
      <c r="R433" s="169" t="s">
        <v>2894</v>
      </c>
      <c r="S433" s="168">
        <v>0.75069444444444444</v>
      </c>
      <c r="T433" s="610"/>
      <c r="U433" s="190"/>
      <c r="V433" s="183"/>
      <c r="W433" s="190"/>
      <c r="X433" s="610"/>
      <c r="Y433" s="166" t="s">
        <v>2910</v>
      </c>
      <c r="AA433" s="168">
        <v>0.13333333333333333</v>
      </c>
      <c r="AB433" s="168">
        <v>0.39166666666666666</v>
      </c>
      <c r="AC433" s="168">
        <v>0.65069444444444446</v>
      </c>
      <c r="AD433" s="168">
        <v>0.90902777777777777</v>
      </c>
      <c r="AE433" s="611"/>
      <c r="AF433" s="174" t="s">
        <v>2959</v>
      </c>
      <c r="AG433" s="173" t="s">
        <v>2958</v>
      </c>
    </row>
    <row r="434" spans="1:33" ht="3.75" customHeight="1">
      <c r="A434" s="228"/>
      <c r="B434" s="210"/>
      <c r="C434" s="228"/>
      <c r="D434" s="614"/>
      <c r="E434" s="228"/>
      <c r="F434" s="228"/>
      <c r="G434" s="228"/>
      <c r="H434" s="614"/>
      <c r="I434" s="228"/>
      <c r="J434" s="228"/>
      <c r="K434" s="228"/>
      <c r="L434" s="610"/>
      <c r="M434" s="228"/>
      <c r="N434" s="228"/>
      <c r="O434" s="228"/>
      <c r="P434" s="610"/>
      <c r="Q434" s="228"/>
      <c r="R434" s="228"/>
      <c r="S434" s="228"/>
      <c r="T434" s="610"/>
      <c r="U434" s="228"/>
      <c r="V434" s="228"/>
      <c r="W434" s="228"/>
      <c r="X434" s="610"/>
      <c r="Y434" s="228"/>
      <c r="Z434" s="228"/>
      <c r="AA434" s="228"/>
      <c r="AB434" s="228"/>
      <c r="AC434" s="228"/>
      <c r="AD434" s="228"/>
      <c r="AE434" s="611"/>
      <c r="AF434" s="228"/>
      <c r="AG434" s="228"/>
    </row>
    <row r="435" spans="1:33" ht="11.25" customHeight="1">
      <c r="A435" s="178">
        <v>21</v>
      </c>
      <c r="B435" s="210"/>
      <c r="C435" s="174" t="s">
        <v>2203</v>
      </c>
      <c r="D435" s="614"/>
      <c r="E435" s="168">
        <v>0.4145833333333333</v>
      </c>
      <c r="F435" s="176" t="s">
        <v>2894</v>
      </c>
      <c r="G435" s="168">
        <v>0.9555555555555556</v>
      </c>
      <c r="H435" s="614"/>
      <c r="I435" s="169"/>
      <c r="J435" s="176"/>
      <c r="K435" s="169"/>
      <c r="L435" s="610"/>
      <c r="M435" s="182"/>
      <c r="N435" s="183"/>
      <c r="O435" s="182"/>
      <c r="P435" s="610"/>
      <c r="Q435" s="168">
        <v>0.25</v>
      </c>
      <c r="R435" s="169" t="s">
        <v>2894</v>
      </c>
      <c r="S435" s="168">
        <v>0.75</v>
      </c>
      <c r="T435" s="610"/>
      <c r="U435" s="190"/>
      <c r="V435" s="183"/>
      <c r="W435" s="190"/>
      <c r="X435" s="610"/>
      <c r="Y435" s="166" t="s">
        <v>2906</v>
      </c>
      <c r="AA435" s="168">
        <v>0.16805555555555554</v>
      </c>
      <c r="AB435" s="168">
        <v>0.42638888888888887</v>
      </c>
      <c r="AC435" s="168">
        <v>0.68472222222222223</v>
      </c>
      <c r="AD435" s="168">
        <v>0.94305555555555554</v>
      </c>
      <c r="AE435" s="611"/>
      <c r="AF435" s="174" t="s">
        <v>2960</v>
      </c>
      <c r="AG435" s="173" t="s">
        <v>2908</v>
      </c>
    </row>
    <row r="436" spans="1:33">
      <c r="A436" s="178">
        <v>22</v>
      </c>
      <c r="B436" s="210"/>
      <c r="C436" s="174" t="s">
        <v>2203</v>
      </c>
      <c r="D436" s="614"/>
      <c r="E436" s="168">
        <v>0.44861111111111113</v>
      </c>
      <c r="F436" s="176" t="s">
        <v>2894</v>
      </c>
      <c r="G436" s="168">
        <v>0.98958333333333337</v>
      </c>
      <c r="H436" s="614"/>
      <c r="I436" s="169"/>
      <c r="J436" s="176"/>
      <c r="K436" s="169"/>
      <c r="L436" s="610"/>
      <c r="M436" s="182"/>
      <c r="N436" s="183"/>
      <c r="O436" s="182"/>
      <c r="P436" s="610"/>
      <c r="Q436" s="168">
        <v>0.25069444444444444</v>
      </c>
      <c r="R436" s="169" t="s">
        <v>2894</v>
      </c>
      <c r="S436" s="168">
        <v>0.74930555555555556</v>
      </c>
      <c r="T436" s="610"/>
      <c r="U436" s="190"/>
      <c r="V436" s="183"/>
      <c r="W436" s="190"/>
      <c r="X436" s="610"/>
      <c r="Y436" s="166" t="s">
        <v>2910</v>
      </c>
      <c r="AA436" s="168">
        <v>0.20208333333333331</v>
      </c>
      <c r="AB436" s="168">
        <v>0.4604166666666667</v>
      </c>
      <c r="AC436" s="168">
        <v>0.71875</v>
      </c>
      <c r="AD436" s="168">
        <v>0.9770833333333333</v>
      </c>
      <c r="AE436" s="611"/>
      <c r="AF436" s="174" t="s">
        <v>2959</v>
      </c>
      <c r="AG436" s="173" t="s">
        <v>2958</v>
      </c>
    </row>
    <row r="437" spans="1:33">
      <c r="A437" s="187">
        <v>23</v>
      </c>
      <c r="B437" s="210"/>
      <c r="C437" s="166" t="s">
        <v>2911</v>
      </c>
      <c r="D437" s="614"/>
      <c r="E437" s="168">
        <v>0.4826388888888889</v>
      </c>
      <c r="F437" s="176" t="s">
        <v>2894</v>
      </c>
      <c r="G437" s="175" t="s">
        <v>2893</v>
      </c>
      <c r="H437" s="614"/>
      <c r="I437" s="169"/>
      <c r="J437" s="176"/>
      <c r="K437" s="169"/>
      <c r="L437" s="610"/>
      <c r="M437" s="182"/>
      <c r="N437" s="183"/>
      <c r="O437" s="182"/>
      <c r="P437" s="610"/>
      <c r="Q437" s="168">
        <v>0.25138888888888888</v>
      </c>
      <c r="R437" s="169" t="s">
        <v>2894</v>
      </c>
      <c r="S437" s="168">
        <v>0.74861111111111101</v>
      </c>
      <c r="T437" s="610"/>
      <c r="U437" s="188">
        <v>0.74861111111111101</v>
      </c>
      <c r="V437" s="189" t="s">
        <v>2894</v>
      </c>
      <c r="W437" s="175" t="s">
        <v>2893</v>
      </c>
      <c r="X437" s="610"/>
      <c r="Y437" s="166" t="s">
        <v>2919</v>
      </c>
      <c r="AA437" s="168">
        <v>0.23611111111111113</v>
      </c>
      <c r="AB437" s="168">
        <v>0.49444444444444446</v>
      </c>
      <c r="AC437" s="168">
        <v>0.75277777777777777</v>
      </c>
      <c r="AE437" s="611"/>
      <c r="AF437" s="176"/>
      <c r="AG437" s="180"/>
    </row>
    <row r="438" spans="1:33">
      <c r="A438" s="187">
        <v>24</v>
      </c>
      <c r="B438" s="210"/>
      <c r="C438" s="166" t="s">
        <v>2911</v>
      </c>
      <c r="D438" s="614"/>
      <c r="E438" s="175" t="s">
        <v>2893</v>
      </c>
      <c r="F438" s="176" t="s">
        <v>2894</v>
      </c>
      <c r="G438" s="168">
        <v>2.361111111111111E-2</v>
      </c>
      <c r="H438" s="614"/>
      <c r="I438" s="168">
        <v>0.51666666666666672</v>
      </c>
      <c r="J438" s="176" t="s">
        <v>2894</v>
      </c>
      <c r="K438" s="175" t="s">
        <v>2893</v>
      </c>
      <c r="L438" s="610"/>
      <c r="M438" s="175" t="s">
        <v>2893</v>
      </c>
      <c r="N438" s="189" t="s">
        <v>2894</v>
      </c>
      <c r="O438" s="188">
        <v>2.361111111111111E-2</v>
      </c>
      <c r="P438" s="610"/>
      <c r="Q438" s="168">
        <v>0.25208333333333333</v>
      </c>
      <c r="R438" s="169" t="s">
        <v>2894</v>
      </c>
      <c r="S438" s="168">
        <v>0.74791666666666667</v>
      </c>
      <c r="T438" s="610"/>
      <c r="U438" s="188">
        <v>0.74791666666666667</v>
      </c>
      <c r="V438" s="189" t="s">
        <v>2894</v>
      </c>
      <c r="W438" s="175" t="s">
        <v>2893</v>
      </c>
      <c r="X438" s="610"/>
      <c r="Y438" s="166" t="s">
        <v>2939</v>
      </c>
      <c r="Z438" s="168">
        <v>1.1111111111111112E-2</v>
      </c>
      <c r="AA438" s="168">
        <v>0.27013888888888887</v>
      </c>
      <c r="AB438" s="168">
        <v>0.52847222222222223</v>
      </c>
      <c r="AC438" s="168">
        <v>0.78680555555555554</v>
      </c>
      <c r="AE438" s="611"/>
      <c r="AF438" s="176"/>
      <c r="AG438" s="180"/>
    </row>
    <row r="439" spans="1:33">
      <c r="A439" s="187">
        <v>25</v>
      </c>
      <c r="B439" s="210"/>
      <c r="C439" s="166" t="s">
        <v>2911</v>
      </c>
      <c r="D439" s="614"/>
      <c r="E439" s="175" t="s">
        <v>2893</v>
      </c>
      <c r="F439" s="176" t="s">
        <v>2894</v>
      </c>
      <c r="G439" s="168">
        <v>5.7638888888888885E-2</v>
      </c>
      <c r="H439" s="614"/>
      <c r="I439" s="168">
        <v>0.55069444444444449</v>
      </c>
      <c r="J439" s="176" t="s">
        <v>2894</v>
      </c>
      <c r="K439" s="175" t="s">
        <v>2893</v>
      </c>
      <c r="L439" s="610"/>
      <c r="M439" s="175" t="s">
        <v>2893</v>
      </c>
      <c r="N439" s="189" t="s">
        <v>2894</v>
      </c>
      <c r="O439" s="188">
        <v>5.7638888888888885E-2</v>
      </c>
      <c r="P439" s="610"/>
      <c r="Q439" s="168">
        <v>0.25277777777777777</v>
      </c>
      <c r="R439" s="169" t="s">
        <v>2894</v>
      </c>
      <c r="S439" s="168">
        <v>0.74722222222222223</v>
      </c>
      <c r="T439" s="610"/>
      <c r="U439" s="188">
        <v>0.74722222222222223</v>
      </c>
      <c r="V439" s="189" t="s">
        <v>2894</v>
      </c>
      <c r="W439" s="175" t="s">
        <v>2893</v>
      </c>
      <c r="X439" s="610"/>
      <c r="Y439" s="166" t="s">
        <v>2939</v>
      </c>
      <c r="Z439" s="168">
        <v>4.5138888888888888E-2</v>
      </c>
      <c r="AA439" s="168">
        <v>0.30416666666666664</v>
      </c>
      <c r="AB439" s="168">
        <v>0.5625</v>
      </c>
      <c r="AC439" s="168">
        <v>0.8208333333333333</v>
      </c>
      <c r="AE439" s="611"/>
      <c r="AF439" s="176"/>
      <c r="AG439" s="180"/>
    </row>
    <row r="440" spans="1:33">
      <c r="A440" s="187">
        <v>26</v>
      </c>
      <c r="B440" s="210"/>
      <c r="C440" s="166" t="s">
        <v>2911</v>
      </c>
      <c r="D440" s="614"/>
      <c r="E440" s="175" t="s">
        <v>2893</v>
      </c>
      <c r="F440" s="176" t="s">
        <v>2894</v>
      </c>
      <c r="G440" s="168">
        <v>9.1666666666666674E-2</v>
      </c>
      <c r="H440" s="614"/>
      <c r="I440" s="168">
        <v>0.58472222222222225</v>
      </c>
      <c r="J440" s="176" t="s">
        <v>2894</v>
      </c>
      <c r="K440" s="175" t="s">
        <v>2893</v>
      </c>
      <c r="L440" s="610"/>
      <c r="M440" s="175" t="s">
        <v>2893</v>
      </c>
      <c r="N440" s="189" t="s">
        <v>2894</v>
      </c>
      <c r="O440" s="188">
        <v>9.1666666666666674E-2</v>
      </c>
      <c r="P440" s="610"/>
      <c r="Q440" s="168">
        <v>0.25347222222222221</v>
      </c>
      <c r="R440" s="169" t="s">
        <v>2894</v>
      </c>
      <c r="S440" s="168">
        <v>0.74652777777777779</v>
      </c>
      <c r="T440" s="610"/>
      <c r="U440" s="188">
        <v>0.74652777777777779</v>
      </c>
      <c r="V440" s="189" t="s">
        <v>2894</v>
      </c>
      <c r="W440" s="175" t="s">
        <v>2893</v>
      </c>
      <c r="X440" s="610"/>
      <c r="Y440" s="166" t="s">
        <v>2942</v>
      </c>
      <c r="Z440" s="168">
        <v>7.9166666666666663E-2</v>
      </c>
      <c r="AA440" s="168">
        <v>0.33819444444444446</v>
      </c>
      <c r="AB440" s="168">
        <v>0.59652777777777777</v>
      </c>
      <c r="AC440" s="168">
        <v>0.85486111111111107</v>
      </c>
      <c r="AE440" s="611"/>
      <c r="AF440" s="176"/>
      <c r="AG440" s="180"/>
    </row>
    <row r="441" spans="1:33">
      <c r="A441" s="187">
        <v>27</v>
      </c>
      <c r="B441" s="210"/>
      <c r="C441" s="166" t="s">
        <v>2907</v>
      </c>
      <c r="D441" s="614"/>
      <c r="E441" s="175" t="s">
        <v>2893</v>
      </c>
      <c r="F441" s="176" t="s">
        <v>2894</v>
      </c>
      <c r="G441" s="168">
        <v>0.12569444444444444</v>
      </c>
      <c r="H441" s="614"/>
      <c r="I441" s="168">
        <v>0.61875000000000002</v>
      </c>
      <c r="J441" s="176" t="s">
        <v>2894</v>
      </c>
      <c r="K441" s="175" t="s">
        <v>2893</v>
      </c>
      <c r="L441" s="610"/>
      <c r="M441" s="175" t="s">
        <v>2893</v>
      </c>
      <c r="N441" s="185" t="s">
        <v>2894</v>
      </c>
      <c r="O441" s="184">
        <v>0.12569444444444444</v>
      </c>
      <c r="P441" s="610"/>
      <c r="Q441" s="168">
        <v>0.25416666666666665</v>
      </c>
      <c r="R441" s="169" t="s">
        <v>2894</v>
      </c>
      <c r="S441" s="168">
        <v>0.74583333333333324</v>
      </c>
      <c r="T441" s="610"/>
      <c r="U441" s="184">
        <v>0.74583333333333324</v>
      </c>
      <c r="V441" s="185" t="s">
        <v>2894</v>
      </c>
      <c r="W441" s="175" t="s">
        <v>2893</v>
      </c>
      <c r="X441" s="610"/>
      <c r="Y441" s="166" t="s">
        <v>2950</v>
      </c>
      <c r="Z441" s="168">
        <v>0.11319444444444444</v>
      </c>
      <c r="AA441" s="168">
        <v>0.37222222222222223</v>
      </c>
      <c r="AB441" s="168">
        <v>0.63055555555555554</v>
      </c>
      <c r="AC441" s="168">
        <v>0.88888888888888884</v>
      </c>
      <c r="AE441" s="611"/>
      <c r="AF441" s="176"/>
      <c r="AG441" s="180"/>
    </row>
    <row r="442" spans="1:33">
      <c r="A442" s="187">
        <v>28</v>
      </c>
      <c r="B442" s="210"/>
      <c r="C442" s="166" t="s">
        <v>2907</v>
      </c>
      <c r="D442" s="614"/>
      <c r="E442" s="175" t="s">
        <v>2893</v>
      </c>
      <c r="F442" s="176" t="s">
        <v>2894</v>
      </c>
      <c r="G442" s="168">
        <v>0.15972222222222224</v>
      </c>
      <c r="H442" s="614"/>
      <c r="I442" s="168">
        <v>0.65277777777777779</v>
      </c>
      <c r="J442" s="176" t="s">
        <v>2894</v>
      </c>
      <c r="K442" s="175" t="s">
        <v>2893</v>
      </c>
      <c r="L442" s="610"/>
      <c r="M442" s="175" t="s">
        <v>2893</v>
      </c>
      <c r="N442" s="185" t="s">
        <v>2894</v>
      </c>
      <c r="O442" s="184">
        <v>0.15972222222222224</v>
      </c>
      <c r="P442" s="610"/>
      <c r="Q442" s="168">
        <v>0.25486111111111109</v>
      </c>
      <c r="R442" s="169" t="s">
        <v>2894</v>
      </c>
      <c r="S442" s="168">
        <v>0.74513888888888891</v>
      </c>
      <c r="T442" s="610"/>
      <c r="U442" s="184">
        <v>0.74513888888888891</v>
      </c>
      <c r="V442" s="185" t="s">
        <v>2894</v>
      </c>
      <c r="W442" s="175" t="s">
        <v>2893</v>
      </c>
      <c r="X442" s="610"/>
      <c r="Y442" s="166" t="s">
        <v>2957</v>
      </c>
      <c r="Z442" s="168">
        <v>0.14722222222222223</v>
      </c>
      <c r="AA442" s="168">
        <v>0.40625</v>
      </c>
      <c r="AB442" s="168">
        <v>0.6645833333333333</v>
      </c>
      <c r="AC442" s="168">
        <v>0.92291666666666661</v>
      </c>
      <c r="AE442" s="611"/>
      <c r="AF442" s="176"/>
      <c r="AG442" s="180"/>
    </row>
    <row r="443" spans="1:33">
      <c r="A443" s="187">
        <v>29</v>
      </c>
      <c r="B443" s="210"/>
      <c r="C443" s="166" t="s">
        <v>2907</v>
      </c>
      <c r="D443" s="614"/>
      <c r="E443" s="175" t="s">
        <v>2893</v>
      </c>
      <c r="F443" s="176" t="s">
        <v>2894</v>
      </c>
      <c r="G443" s="168">
        <v>0.19375000000000001</v>
      </c>
      <c r="H443" s="614"/>
      <c r="I443" s="168">
        <v>0.6875</v>
      </c>
      <c r="J443" s="176" t="s">
        <v>2894</v>
      </c>
      <c r="K443" s="175" t="s">
        <v>2893</v>
      </c>
      <c r="L443" s="610"/>
      <c r="M443" s="175" t="s">
        <v>2893</v>
      </c>
      <c r="N443" s="185" t="s">
        <v>2894</v>
      </c>
      <c r="O443" s="184">
        <v>0.19375000000000001</v>
      </c>
      <c r="P443" s="610"/>
      <c r="Q443" s="168">
        <v>0.25555555555555559</v>
      </c>
      <c r="R443" s="169" t="s">
        <v>2894</v>
      </c>
      <c r="S443" s="168">
        <v>0.74444444444444446</v>
      </c>
      <c r="T443" s="610"/>
      <c r="U443" s="184">
        <v>0.74444444444444446</v>
      </c>
      <c r="V443" s="185" t="s">
        <v>2894</v>
      </c>
      <c r="W443" s="175" t="s">
        <v>2893</v>
      </c>
      <c r="X443" s="610"/>
      <c r="Y443" s="166" t="s">
        <v>2950</v>
      </c>
      <c r="Z443" s="168">
        <v>0.18124999999999999</v>
      </c>
      <c r="AA443" s="168">
        <v>0.44027777777777777</v>
      </c>
      <c r="AB443" s="168">
        <v>0.69861111111111107</v>
      </c>
      <c r="AC443" s="168">
        <v>0.95763888888888893</v>
      </c>
      <c r="AE443" s="611"/>
      <c r="AF443" s="176"/>
      <c r="AG443" s="180"/>
    </row>
    <row r="444" spans="1:33">
      <c r="A444" s="187">
        <v>30</v>
      </c>
      <c r="B444" s="210"/>
      <c r="C444" s="166" t="s">
        <v>2903</v>
      </c>
      <c r="D444" s="614"/>
      <c r="E444" s="175" t="s">
        <v>2893</v>
      </c>
      <c r="F444" s="176" t="s">
        <v>2894</v>
      </c>
      <c r="G444" s="168">
        <v>0.22777777777777777</v>
      </c>
      <c r="H444" s="614"/>
      <c r="I444" s="168">
        <v>0.72152777777777777</v>
      </c>
      <c r="J444" s="176" t="s">
        <v>2894</v>
      </c>
      <c r="K444" s="175" t="s">
        <v>2893</v>
      </c>
      <c r="L444" s="610"/>
      <c r="M444" s="175" t="s">
        <v>2893</v>
      </c>
      <c r="N444" s="176" t="s">
        <v>2894</v>
      </c>
      <c r="O444" s="168">
        <v>0.22777777777777777</v>
      </c>
      <c r="P444" s="610"/>
      <c r="Q444" s="168">
        <v>0.25625000000000003</v>
      </c>
      <c r="R444" s="169" t="s">
        <v>2894</v>
      </c>
      <c r="S444" s="168">
        <v>0.74375000000000002</v>
      </c>
      <c r="T444" s="610"/>
      <c r="U444" s="168">
        <v>0.74375000000000002</v>
      </c>
      <c r="V444" s="176" t="s">
        <v>2894</v>
      </c>
      <c r="W444" s="175" t="s">
        <v>2893</v>
      </c>
      <c r="X444" s="610"/>
      <c r="Y444" s="166" t="s">
        <v>2942</v>
      </c>
      <c r="Z444" s="168">
        <v>0.21597222222222223</v>
      </c>
      <c r="AA444" s="168">
        <v>0.47430555555555554</v>
      </c>
      <c r="AB444" s="168">
        <v>0.73263888888888884</v>
      </c>
      <c r="AC444" s="168">
        <v>0.9916666666666667</v>
      </c>
      <c r="AE444" s="611"/>
      <c r="AF444" s="176"/>
      <c r="AG444" s="180"/>
    </row>
    <row r="445" spans="1:33" ht="3.75" customHeight="1">
      <c r="A445" s="214"/>
      <c r="B445" s="210"/>
      <c r="C445" s="214"/>
      <c r="D445" s="614"/>
      <c r="E445" s="214"/>
      <c r="F445" s="214"/>
      <c r="G445" s="214"/>
      <c r="H445" s="614"/>
      <c r="I445" s="214"/>
      <c r="J445" s="214"/>
      <c r="K445" s="214"/>
      <c r="L445" s="610"/>
      <c r="M445" s="214"/>
      <c r="N445" s="214"/>
      <c r="O445" s="214"/>
      <c r="P445" s="610"/>
      <c r="Q445" s="214"/>
      <c r="R445" s="214"/>
      <c r="S445" s="214"/>
      <c r="T445" s="610"/>
      <c r="U445" s="214"/>
      <c r="V445" s="214"/>
      <c r="W445" s="214"/>
      <c r="X445" s="610"/>
      <c r="Y445" s="214"/>
      <c r="Z445" s="214"/>
      <c r="AA445" s="214"/>
      <c r="AB445" s="214"/>
      <c r="AC445" s="214"/>
      <c r="AD445" s="214"/>
      <c r="AE445" s="611"/>
      <c r="AF445" s="214"/>
      <c r="AG445" s="214"/>
    </row>
    <row r="446" spans="1:33">
      <c r="A446" s="213"/>
      <c r="B446" s="210"/>
      <c r="C446" s="174" t="s">
        <v>2903</v>
      </c>
      <c r="D446" s="614"/>
      <c r="E446" s="175" t="s">
        <v>2893</v>
      </c>
      <c r="F446" s="176" t="s">
        <v>2894</v>
      </c>
      <c r="G446" s="168">
        <v>0.26180555555555557</v>
      </c>
      <c r="H446" s="614"/>
      <c r="I446" s="168">
        <v>0.75555555555555554</v>
      </c>
      <c r="J446" s="176" t="s">
        <v>2894</v>
      </c>
      <c r="K446" s="175" t="s">
        <v>2893</v>
      </c>
      <c r="L446" s="610"/>
      <c r="M446" s="175" t="s">
        <v>2893</v>
      </c>
      <c r="N446" s="176" t="s">
        <v>2894</v>
      </c>
      <c r="O446" s="168">
        <v>0.25694444444444448</v>
      </c>
      <c r="P446" s="610"/>
      <c r="Q446" s="168">
        <v>0.25694444444444448</v>
      </c>
      <c r="R446" s="169" t="s">
        <v>2894</v>
      </c>
      <c r="S446" s="168">
        <v>0.74305555555555547</v>
      </c>
      <c r="T446" s="610"/>
      <c r="U446" s="168">
        <v>0.75555555555555554</v>
      </c>
      <c r="V446" s="176" t="s">
        <v>2894</v>
      </c>
      <c r="W446" s="175" t="s">
        <v>2893</v>
      </c>
      <c r="X446" s="610"/>
      <c r="Y446" s="166" t="s">
        <v>2939</v>
      </c>
      <c r="Z446" s="168">
        <v>0.25416666666666665</v>
      </c>
      <c r="AA446" s="168">
        <v>0.5083333333333333</v>
      </c>
      <c r="AB446" s="168">
        <v>0.75416666666666676</v>
      </c>
      <c r="AE446" s="611"/>
      <c r="AF446" s="177" t="s">
        <v>2956</v>
      </c>
      <c r="AG446" s="173" t="s">
        <v>2955</v>
      </c>
    </row>
    <row r="447" spans="1:33" ht="3.75" customHeight="1">
      <c r="A447" s="171"/>
      <c r="B447" s="210"/>
      <c r="C447" s="171"/>
      <c r="D447" s="614"/>
      <c r="E447" s="171"/>
      <c r="F447" s="171"/>
      <c r="G447" s="171"/>
      <c r="H447" s="614"/>
      <c r="I447" s="171"/>
      <c r="J447" s="171"/>
      <c r="K447" s="171"/>
      <c r="L447" s="610"/>
      <c r="M447" s="171"/>
      <c r="N447" s="171"/>
      <c r="O447" s="171"/>
      <c r="P447" s="610"/>
      <c r="Q447" s="171"/>
      <c r="R447" s="171"/>
      <c r="S447" s="171"/>
      <c r="T447" s="610"/>
      <c r="U447" s="171"/>
      <c r="V447" s="171"/>
      <c r="W447" s="171"/>
      <c r="X447" s="610"/>
      <c r="Y447" s="171"/>
      <c r="Z447" s="171"/>
      <c r="AA447" s="171"/>
      <c r="AB447" s="171"/>
      <c r="AC447" s="171"/>
      <c r="AD447" s="171"/>
      <c r="AE447" s="611"/>
      <c r="AF447" s="171"/>
      <c r="AG447" s="171"/>
    </row>
    <row r="448" spans="1:33">
      <c r="A448" s="166"/>
      <c r="B448" s="166"/>
    </row>
    <row r="449" spans="1:33">
      <c r="A449" s="166"/>
      <c r="B449" s="166"/>
    </row>
    <row r="450" spans="1:33">
      <c r="A450" s="166"/>
      <c r="B450" s="166"/>
    </row>
    <row r="451" spans="1:33">
      <c r="A451" s="166"/>
      <c r="B451" s="166"/>
    </row>
    <row r="452" spans="1:33">
      <c r="A452" s="166"/>
      <c r="B452" s="166"/>
    </row>
    <row r="453" spans="1:33">
      <c r="A453" s="166"/>
      <c r="B453" s="166"/>
    </row>
    <row r="454" spans="1:33">
      <c r="A454" s="166"/>
      <c r="B454" s="166"/>
    </row>
    <row r="455" spans="1:33">
      <c r="A455" s="166"/>
      <c r="B455" s="166"/>
    </row>
    <row r="456" spans="1:33">
      <c r="A456" s="166"/>
      <c r="B456" s="166"/>
    </row>
    <row r="457" spans="1:33">
      <c r="A457" s="166"/>
      <c r="B457" s="166"/>
    </row>
    <row r="458" spans="1:33">
      <c r="A458" s="166"/>
      <c r="B458" s="166"/>
    </row>
    <row r="459" spans="1:33">
      <c r="A459" s="166"/>
      <c r="B459" s="166"/>
    </row>
    <row r="460" spans="1:33" s="209" customFormat="1" ht="23.25">
      <c r="A460" s="607" t="s">
        <v>2954</v>
      </c>
      <c r="B460" s="607"/>
      <c r="C460" s="607"/>
      <c r="D460" s="607"/>
      <c r="E460" s="607"/>
      <c r="F460" s="607"/>
      <c r="G460" s="607"/>
      <c r="H460" s="607"/>
      <c r="I460" s="607"/>
      <c r="J460" s="607"/>
      <c r="K460" s="607"/>
      <c r="L460" s="607"/>
      <c r="M460" s="607"/>
      <c r="N460" s="607"/>
      <c r="O460" s="607"/>
      <c r="P460" s="607"/>
      <c r="Q460" s="607"/>
      <c r="R460" s="607"/>
      <c r="S460" s="607"/>
      <c r="T460" s="607"/>
      <c r="U460" s="607"/>
      <c r="V460" s="607"/>
      <c r="W460" s="607"/>
      <c r="X460" s="607"/>
      <c r="Y460" s="607"/>
      <c r="Z460" s="607"/>
      <c r="AA460" s="607"/>
      <c r="AB460" s="607"/>
      <c r="AC460" s="607"/>
      <c r="AD460" s="607"/>
      <c r="AE460" s="607"/>
      <c r="AF460" s="607"/>
      <c r="AG460" s="607"/>
    </row>
    <row r="461" spans="1:33" s="204" customFormat="1" ht="12.75">
      <c r="A461" s="617" t="s">
        <v>2935</v>
      </c>
      <c r="B461" s="618" t="s">
        <v>2934</v>
      </c>
      <c r="C461" s="618"/>
      <c r="D461" s="618"/>
      <c r="E461" s="618"/>
      <c r="F461" s="618"/>
      <c r="G461" s="618"/>
      <c r="H461" s="618"/>
      <c r="I461" s="618"/>
      <c r="J461" s="618"/>
      <c r="K461" s="618"/>
      <c r="L461" s="610"/>
      <c r="M461" s="610" t="s">
        <v>2933</v>
      </c>
      <c r="N461" s="610"/>
      <c r="O461" s="610"/>
      <c r="P461" s="610"/>
      <c r="Q461" s="610"/>
      <c r="R461" s="610"/>
      <c r="S461" s="610"/>
      <c r="T461" s="610"/>
      <c r="U461" s="610"/>
      <c r="V461" s="610"/>
      <c r="W461" s="610"/>
      <c r="X461" s="610"/>
      <c r="Y461" s="611" t="s">
        <v>2932</v>
      </c>
      <c r="Z461" s="611"/>
      <c r="AA461" s="611"/>
      <c r="AB461" s="611"/>
      <c r="AC461" s="611"/>
      <c r="AD461" s="611"/>
      <c r="AE461" s="611"/>
      <c r="AF461" s="612" t="s">
        <v>2931</v>
      </c>
      <c r="AG461" s="612"/>
    </row>
    <row r="462" spans="1:33" s="204" customFormat="1" ht="12.75">
      <c r="A462" s="617"/>
      <c r="B462" s="618"/>
      <c r="C462" s="618"/>
      <c r="D462" s="618"/>
      <c r="E462" s="618"/>
      <c r="F462" s="618"/>
      <c r="G462" s="618"/>
      <c r="H462" s="618"/>
      <c r="I462" s="618"/>
      <c r="J462" s="618"/>
      <c r="K462" s="618"/>
      <c r="L462" s="610"/>
      <c r="M462" s="207"/>
      <c r="N462" s="208"/>
      <c r="O462" s="207"/>
      <c r="P462" s="619"/>
      <c r="Q462" s="620" t="s">
        <v>2930</v>
      </c>
      <c r="R462" s="620"/>
      <c r="S462" s="620"/>
      <c r="T462" s="619"/>
      <c r="U462" s="205"/>
      <c r="V462" s="206"/>
      <c r="W462" s="205"/>
      <c r="X462" s="610"/>
      <c r="Y462" s="611"/>
      <c r="Z462" s="611"/>
      <c r="AA462" s="611"/>
      <c r="AB462" s="611"/>
      <c r="AC462" s="611"/>
      <c r="AD462" s="611"/>
      <c r="AE462" s="611"/>
      <c r="AF462" s="612"/>
      <c r="AG462" s="612"/>
    </row>
    <row r="463" spans="1:33" s="194" customFormat="1" ht="11.25" customHeight="1">
      <c r="A463" s="617"/>
      <c r="B463" s="172"/>
      <c r="C463" s="203" t="s">
        <v>2929</v>
      </c>
      <c r="D463" s="621"/>
      <c r="E463" s="202" t="s">
        <v>2928</v>
      </c>
      <c r="F463" s="203"/>
      <c r="G463" s="202" t="s">
        <v>2927</v>
      </c>
      <c r="H463" s="621"/>
      <c r="I463" s="202" t="s">
        <v>2928</v>
      </c>
      <c r="J463" s="203"/>
      <c r="K463" s="202" t="s">
        <v>2927</v>
      </c>
      <c r="L463" s="610"/>
      <c r="M463" s="622" t="s">
        <v>2926</v>
      </c>
      <c r="N463" s="622"/>
      <c r="O463" s="622"/>
      <c r="P463" s="619"/>
      <c r="Q463" s="200" t="s">
        <v>2928</v>
      </c>
      <c r="R463" s="201"/>
      <c r="S463" s="200" t="s">
        <v>2927</v>
      </c>
      <c r="T463" s="619"/>
      <c r="U463" s="622" t="s">
        <v>2926</v>
      </c>
      <c r="V463" s="622"/>
      <c r="W463" s="622"/>
      <c r="X463" s="610"/>
      <c r="Y463" s="199" t="s">
        <v>2925</v>
      </c>
      <c r="Z463" s="198" t="s">
        <v>2923</v>
      </c>
      <c r="AA463" s="198" t="s">
        <v>2924</v>
      </c>
      <c r="AB463" s="198" t="s">
        <v>2923</v>
      </c>
      <c r="AC463" s="198" t="s">
        <v>2924</v>
      </c>
      <c r="AD463" s="197" t="s">
        <v>2923</v>
      </c>
      <c r="AE463" s="611"/>
      <c r="AF463" s="217" t="s">
        <v>2922</v>
      </c>
      <c r="AG463" s="216" t="s">
        <v>2921</v>
      </c>
    </row>
    <row r="464" spans="1:33" ht="11.25" customHeight="1">
      <c r="A464" s="187">
        <v>1</v>
      </c>
      <c r="B464" s="172"/>
      <c r="C464" s="166" t="s">
        <v>2903</v>
      </c>
      <c r="D464" s="621"/>
      <c r="E464" s="175" t="s">
        <v>2893</v>
      </c>
      <c r="F464" s="176" t="s">
        <v>2894</v>
      </c>
      <c r="G464" s="168">
        <v>0.29652777777777778</v>
      </c>
      <c r="H464" s="621"/>
      <c r="I464" s="168">
        <v>0.7895833333333333</v>
      </c>
      <c r="J464" s="176" t="s">
        <v>2894</v>
      </c>
      <c r="K464" s="175" t="s">
        <v>2893</v>
      </c>
      <c r="L464" s="610"/>
      <c r="M464" s="175" t="s">
        <v>2893</v>
      </c>
      <c r="N464" s="176" t="s">
        <v>2894</v>
      </c>
      <c r="O464" s="168">
        <v>0.25763888888888892</v>
      </c>
      <c r="P464" s="619"/>
      <c r="Q464" s="168">
        <v>0.25763888888888892</v>
      </c>
      <c r="R464" s="169" t="s">
        <v>2894</v>
      </c>
      <c r="S464" s="168">
        <v>0.74236111111111114</v>
      </c>
      <c r="T464" s="619"/>
      <c r="U464" s="168">
        <v>0.7895833333333333</v>
      </c>
      <c r="V464" s="176" t="s">
        <v>2894</v>
      </c>
      <c r="W464" s="175" t="s">
        <v>2893</v>
      </c>
      <c r="X464" s="610"/>
      <c r="Y464" s="166" t="s">
        <v>2939</v>
      </c>
      <c r="AA464" s="168">
        <v>2.5694444444444447E-2</v>
      </c>
      <c r="AB464" s="168">
        <v>0.28402777777777777</v>
      </c>
      <c r="AC464" s="168">
        <v>0.54305555555555551</v>
      </c>
      <c r="AD464" s="168">
        <v>0.80138888888888893</v>
      </c>
      <c r="AE464" s="611"/>
      <c r="AF464" s="176"/>
      <c r="AG464" s="180"/>
    </row>
    <row r="465" spans="1:33">
      <c r="A465" s="187">
        <v>2</v>
      </c>
      <c r="B465" s="172"/>
      <c r="C465" s="166" t="s">
        <v>2903</v>
      </c>
      <c r="D465" s="621"/>
      <c r="E465" s="175" t="s">
        <v>2893</v>
      </c>
      <c r="F465" s="176" t="s">
        <v>2894</v>
      </c>
      <c r="G465" s="168">
        <v>0.33055555555555555</v>
      </c>
      <c r="H465" s="621"/>
      <c r="I465" s="168">
        <v>0.82361111111111107</v>
      </c>
      <c r="J465" s="176" t="s">
        <v>2894</v>
      </c>
      <c r="K465" s="175" t="s">
        <v>2893</v>
      </c>
      <c r="L465" s="610"/>
      <c r="M465" s="175" t="s">
        <v>2893</v>
      </c>
      <c r="N465" s="176" t="s">
        <v>2894</v>
      </c>
      <c r="O465" s="168">
        <v>0.25833333333333336</v>
      </c>
      <c r="P465" s="619"/>
      <c r="Q465" s="168">
        <v>0.25833333333333336</v>
      </c>
      <c r="R465" s="169" t="s">
        <v>2894</v>
      </c>
      <c r="S465" s="168">
        <v>0.7416666666666667</v>
      </c>
      <c r="T465" s="619"/>
      <c r="U465" s="168">
        <v>0.82361111111111107</v>
      </c>
      <c r="V465" s="176" t="s">
        <v>2894</v>
      </c>
      <c r="W465" s="175" t="s">
        <v>2893</v>
      </c>
      <c r="X465" s="610"/>
      <c r="Y465" s="166" t="s">
        <v>2919</v>
      </c>
      <c r="AA465" s="168">
        <v>5.9722222222222225E-2</v>
      </c>
      <c r="AB465" s="168">
        <v>0.31805555555555554</v>
      </c>
      <c r="AC465" s="168">
        <v>0.57708333333333328</v>
      </c>
      <c r="AD465" s="168">
        <v>0.8354166666666667</v>
      </c>
      <c r="AE465" s="611"/>
      <c r="AF465" s="176"/>
      <c r="AG465" s="180"/>
    </row>
    <row r="466" spans="1:33">
      <c r="A466" s="178">
        <v>3</v>
      </c>
      <c r="B466" s="172"/>
      <c r="C466" s="174" t="s">
        <v>2899</v>
      </c>
      <c r="D466" s="621"/>
      <c r="E466" s="175" t="s">
        <v>2893</v>
      </c>
      <c r="F466" s="176" t="s">
        <v>2894</v>
      </c>
      <c r="G466" s="168">
        <v>0.36458333333333331</v>
      </c>
      <c r="H466" s="621"/>
      <c r="I466" s="168">
        <v>0.85763888888888884</v>
      </c>
      <c r="J466" s="176" t="s">
        <v>2894</v>
      </c>
      <c r="K466" s="175" t="s">
        <v>2893</v>
      </c>
      <c r="L466" s="610"/>
      <c r="M466" s="175" t="s">
        <v>2893</v>
      </c>
      <c r="N466" s="176" t="s">
        <v>2894</v>
      </c>
      <c r="O466" s="168">
        <v>0.2590277777777778</v>
      </c>
      <c r="P466" s="619"/>
      <c r="Q466" s="168">
        <v>0.2590277777777778</v>
      </c>
      <c r="R466" s="169" t="s">
        <v>2894</v>
      </c>
      <c r="S466" s="168">
        <v>0.74097222222222225</v>
      </c>
      <c r="T466" s="619"/>
      <c r="U466" s="168">
        <v>0.85763888888888884</v>
      </c>
      <c r="V466" s="176" t="s">
        <v>2894</v>
      </c>
      <c r="W466" s="175" t="s">
        <v>2893</v>
      </c>
      <c r="X466" s="610"/>
      <c r="Y466" s="166" t="s">
        <v>2910</v>
      </c>
      <c r="AA466" s="168">
        <v>9.375E-2</v>
      </c>
      <c r="AB466" s="168">
        <v>0.3520833333333333</v>
      </c>
      <c r="AC466" s="168">
        <v>0.61111111111111105</v>
      </c>
      <c r="AD466" s="168">
        <v>0.86944444444444446</v>
      </c>
      <c r="AE466" s="611"/>
      <c r="AF466" s="227" t="s">
        <v>2952</v>
      </c>
      <c r="AG466" s="179" t="s">
        <v>2951</v>
      </c>
    </row>
    <row r="467" spans="1:33">
      <c r="A467" s="178">
        <v>4</v>
      </c>
      <c r="B467" s="172"/>
      <c r="C467" s="174" t="s">
        <v>2899</v>
      </c>
      <c r="D467" s="621"/>
      <c r="E467" s="175" t="s">
        <v>2893</v>
      </c>
      <c r="F467" s="176" t="s">
        <v>2894</v>
      </c>
      <c r="G467" s="168">
        <v>0.39861111111111108</v>
      </c>
      <c r="H467" s="621"/>
      <c r="I467" s="168">
        <v>0.89166666666666661</v>
      </c>
      <c r="J467" s="176" t="s">
        <v>2894</v>
      </c>
      <c r="K467" s="175" t="s">
        <v>2893</v>
      </c>
      <c r="L467" s="610"/>
      <c r="M467" s="175" t="s">
        <v>2893</v>
      </c>
      <c r="N467" s="176" t="s">
        <v>2894</v>
      </c>
      <c r="O467" s="168">
        <v>0.25972222222222224</v>
      </c>
      <c r="P467" s="619"/>
      <c r="Q467" s="168">
        <v>0.25972222222222224</v>
      </c>
      <c r="R467" s="169" t="s">
        <v>2894</v>
      </c>
      <c r="S467" s="168">
        <v>0.7402777777777777</v>
      </c>
      <c r="T467" s="619"/>
      <c r="U467" s="168">
        <v>0.89166666666666661</v>
      </c>
      <c r="V467" s="176" t="s">
        <v>2894</v>
      </c>
      <c r="W467" s="175" t="s">
        <v>2893</v>
      </c>
      <c r="X467" s="610"/>
      <c r="Y467" s="166" t="s">
        <v>2905</v>
      </c>
      <c r="AA467" s="168">
        <v>0.1277777777777778</v>
      </c>
      <c r="AB467" s="168">
        <v>0.38611111111111113</v>
      </c>
      <c r="AC467" s="168">
        <v>0.64513888888888882</v>
      </c>
      <c r="AD467" s="168">
        <v>0.90347222222222223</v>
      </c>
      <c r="AE467" s="611"/>
      <c r="AF467" s="227" t="s">
        <v>2952</v>
      </c>
      <c r="AG467" s="179" t="s">
        <v>2953</v>
      </c>
    </row>
    <row r="468" spans="1:33">
      <c r="A468" s="178">
        <v>5</v>
      </c>
      <c r="B468" s="172"/>
      <c r="C468" s="174" t="s">
        <v>2899</v>
      </c>
      <c r="D468" s="621"/>
      <c r="E468" s="175" t="s">
        <v>2893</v>
      </c>
      <c r="F468" s="176" t="s">
        <v>2894</v>
      </c>
      <c r="G468" s="168">
        <v>0.43263888888888885</v>
      </c>
      <c r="H468" s="621"/>
      <c r="I468" s="168">
        <v>0.92569444444444438</v>
      </c>
      <c r="J468" s="176" t="s">
        <v>2894</v>
      </c>
      <c r="K468" s="175" t="s">
        <v>2893</v>
      </c>
      <c r="L468" s="610"/>
      <c r="M468" s="175" t="s">
        <v>2893</v>
      </c>
      <c r="N468" s="176" t="s">
        <v>2894</v>
      </c>
      <c r="O468" s="168">
        <v>0.26041666666666669</v>
      </c>
      <c r="P468" s="619"/>
      <c r="Q468" s="168">
        <v>0.26041666666666669</v>
      </c>
      <c r="R468" s="169" t="s">
        <v>2894</v>
      </c>
      <c r="S468" s="168">
        <v>0.73958333333333337</v>
      </c>
      <c r="T468" s="619"/>
      <c r="U468" s="168">
        <v>0.92569444444444438</v>
      </c>
      <c r="V468" s="176" t="s">
        <v>2894</v>
      </c>
      <c r="W468" s="175" t="s">
        <v>2893</v>
      </c>
      <c r="X468" s="610"/>
      <c r="Y468" s="166" t="s">
        <v>2906</v>
      </c>
      <c r="AA468" s="168">
        <v>0.16180555555555556</v>
      </c>
      <c r="AB468" s="168">
        <v>0.4201388888888889</v>
      </c>
      <c r="AC468" s="168">
        <v>0.6791666666666667</v>
      </c>
      <c r="AD468" s="168">
        <v>0.9375</v>
      </c>
      <c r="AE468" s="611"/>
      <c r="AF468" s="227" t="s">
        <v>2952</v>
      </c>
      <c r="AG468" s="179" t="s">
        <v>2951</v>
      </c>
    </row>
    <row r="469" spans="1:33">
      <c r="A469" s="187">
        <v>6</v>
      </c>
      <c r="B469" s="172"/>
      <c r="C469" s="176" t="s">
        <v>2895</v>
      </c>
      <c r="D469" s="621"/>
      <c r="E469" s="175" t="s">
        <v>2893</v>
      </c>
      <c r="F469" s="176" t="s">
        <v>2894</v>
      </c>
      <c r="G469" s="168">
        <v>0.46666666666666662</v>
      </c>
      <c r="H469" s="621"/>
      <c r="I469" s="168">
        <v>0.95972222222222225</v>
      </c>
      <c r="J469" s="176" t="s">
        <v>2894</v>
      </c>
      <c r="K469" s="175" t="s">
        <v>2893</v>
      </c>
      <c r="L469" s="610"/>
      <c r="M469" s="175" t="s">
        <v>2893</v>
      </c>
      <c r="N469" s="176" t="s">
        <v>2894</v>
      </c>
      <c r="O469" s="168">
        <v>0.26111111111111113</v>
      </c>
      <c r="P469" s="619"/>
      <c r="Q469" s="168">
        <v>0.26111111111111113</v>
      </c>
      <c r="R469" s="169" t="s">
        <v>2894</v>
      </c>
      <c r="S469" s="168">
        <v>0.73888888888888893</v>
      </c>
      <c r="T469" s="619"/>
      <c r="U469" s="168">
        <v>0.95972222222222225</v>
      </c>
      <c r="V469" s="176" t="s">
        <v>2894</v>
      </c>
      <c r="W469" s="175" t="s">
        <v>2893</v>
      </c>
      <c r="X469" s="610"/>
      <c r="Y469" s="166" t="s">
        <v>2910</v>
      </c>
      <c r="AA469" s="168">
        <v>0.19583333333333333</v>
      </c>
      <c r="AB469" s="168">
        <v>0.45416666666666666</v>
      </c>
      <c r="AC469" s="168">
        <v>0.71319444444444446</v>
      </c>
      <c r="AD469" s="168">
        <v>0.97152777777777777</v>
      </c>
      <c r="AE469" s="611"/>
      <c r="AF469" s="176"/>
      <c r="AG469" s="180"/>
    </row>
    <row r="470" spans="1:33">
      <c r="A470" s="187">
        <v>7</v>
      </c>
      <c r="B470" s="172"/>
      <c r="C470" s="176" t="s">
        <v>2895</v>
      </c>
      <c r="D470" s="621"/>
      <c r="E470" s="175" t="s">
        <v>2893</v>
      </c>
      <c r="F470" s="176" t="s">
        <v>2894</v>
      </c>
      <c r="G470" s="168">
        <v>0.50069444444444444</v>
      </c>
      <c r="H470" s="621"/>
      <c r="I470" s="168">
        <v>0.99375000000000002</v>
      </c>
      <c r="J470" s="176" t="s">
        <v>2894</v>
      </c>
      <c r="K470" s="175" t="s">
        <v>2893</v>
      </c>
      <c r="L470" s="610"/>
      <c r="M470" s="175" t="s">
        <v>2893</v>
      </c>
      <c r="N470" s="176" t="s">
        <v>2894</v>
      </c>
      <c r="O470" s="168">
        <v>0.26180555555555557</v>
      </c>
      <c r="P470" s="619"/>
      <c r="Q470" s="168">
        <v>0.26180555555555557</v>
      </c>
      <c r="R470" s="169" t="s">
        <v>2894</v>
      </c>
      <c r="S470" s="168">
        <v>0.73819444444444438</v>
      </c>
      <c r="T470" s="619"/>
      <c r="U470" s="168">
        <v>0.99375000000000002</v>
      </c>
      <c r="V470" s="176" t="s">
        <v>2894</v>
      </c>
      <c r="W470" s="175" t="s">
        <v>2893</v>
      </c>
      <c r="X470" s="610"/>
      <c r="Y470" s="166" t="s">
        <v>2919</v>
      </c>
      <c r="AA470" s="168">
        <v>0.2298611111111111</v>
      </c>
      <c r="AB470" s="168">
        <v>0.48819444444444443</v>
      </c>
      <c r="AC470" s="168">
        <v>0.74722222222222223</v>
      </c>
      <c r="AE470" s="611"/>
      <c r="AF470" s="176"/>
      <c r="AG470" s="180"/>
    </row>
    <row r="471" spans="1:33">
      <c r="A471" s="187">
        <v>8</v>
      </c>
      <c r="B471" s="172"/>
      <c r="C471" s="176" t="s">
        <v>2895</v>
      </c>
      <c r="D471" s="621"/>
      <c r="E471" s="175" t="s">
        <v>2893</v>
      </c>
      <c r="F471" s="176" t="s">
        <v>2894</v>
      </c>
      <c r="G471" s="168">
        <v>0.53472222222222221</v>
      </c>
      <c r="H471" s="621"/>
      <c r="I471" s="169"/>
      <c r="J471" s="176"/>
      <c r="K471" s="169"/>
      <c r="L471" s="610"/>
      <c r="M471" s="175" t="s">
        <v>2893</v>
      </c>
      <c r="N471" s="176" t="s">
        <v>2894</v>
      </c>
      <c r="O471" s="168">
        <v>0.26250000000000001</v>
      </c>
      <c r="P471" s="619"/>
      <c r="Q471" s="168">
        <v>0.26250000000000001</v>
      </c>
      <c r="R471" s="169" t="s">
        <v>2894</v>
      </c>
      <c r="S471" s="168">
        <v>0.73749999999999993</v>
      </c>
      <c r="T471" s="619"/>
      <c r="U471" s="182"/>
      <c r="V471" s="183"/>
      <c r="W471" s="182"/>
      <c r="X471" s="610"/>
      <c r="Y471" s="166" t="s">
        <v>2919</v>
      </c>
      <c r="Z471" s="168">
        <v>5.5555555555555558E-3</v>
      </c>
      <c r="AA471" s="168">
        <v>0.2638888888888889</v>
      </c>
      <c r="AB471" s="168">
        <v>0.52222222222222225</v>
      </c>
      <c r="AC471" s="168">
        <v>0.78125</v>
      </c>
      <c r="AE471" s="611"/>
      <c r="AF471" s="176"/>
      <c r="AG471" s="180"/>
    </row>
    <row r="472" spans="1:33">
      <c r="A472" s="187">
        <v>9</v>
      </c>
      <c r="B472" s="172"/>
      <c r="C472" s="176" t="s">
        <v>2895</v>
      </c>
      <c r="D472" s="621"/>
      <c r="E472" s="168">
        <v>2.7777777777777776E-2</v>
      </c>
      <c r="F472" s="176" t="s">
        <v>2894</v>
      </c>
      <c r="G472" s="168">
        <v>0.56874999999999998</v>
      </c>
      <c r="H472" s="621"/>
      <c r="I472" s="169"/>
      <c r="J472" s="176"/>
      <c r="K472" s="169"/>
      <c r="L472" s="610"/>
      <c r="M472" s="168">
        <v>2.7777777777777776E-2</v>
      </c>
      <c r="N472" s="176" t="s">
        <v>2894</v>
      </c>
      <c r="O472" s="168">
        <v>0.26319444444444445</v>
      </c>
      <c r="P472" s="619"/>
      <c r="Q472" s="168">
        <v>0.26319444444444445</v>
      </c>
      <c r="R472" s="169" t="s">
        <v>2894</v>
      </c>
      <c r="S472" s="168">
        <v>0.7368055555555556</v>
      </c>
      <c r="T472" s="619"/>
      <c r="U472" s="182"/>
      <c r="V472" s="183"/>
      <c r="W472" s="182"/>
      <c r="X472" s="610"/>
      <c r="Y472" s="166" t="s">
        <v>2939</v>
      </c>
      <c r="Z472" s="168">
        <v>3.9583333333333331E-2</v>
      </c>
      <c r="AA472" s="168">
        <v>0.29791666666666666</v>
      </c>
      <c r="AB472" s="168">
        <v>0.54097222222222219</v>
      </c>
      <c r="AC472" s="168">
        <v>0.78402777777777777</v>
      </c>
      <c r="AE472" s="611"/>
      <c r="AF472" s="176"/>
      <c r="AG472" s="180"/>
    </row>
    <row r="473" spans="1:33">
      <c r="A473" s="187">
        <v>10</v>
      </c>
      <c r="B473" s="172"/>
      <c r="C473" s="166" t="s">
        <v>2918</v>
      </c>
      <c r="D473" s="621"/>
      <c r="E473" s="168">
        <v>6.25E-2</v>
      </c>
      <c r="F473" s="176" t="s">
        <v>2894</v>
      </c>
      <c r="G473" s="168">
        <v>0.60277777777777775</v>
      </c>
      <c r="H473" s="621"/>
      <c r="I473" s="169"/>
      <c r="J473" s="176"/>
      <c r="K473" s="169"/>
      <c r="L473" s="610"/>
      <c r="M473" s="184">
        <v>6.25E-2</v>
      </c>
      <c r="N473" s="185" t="s">
        <v>2894</v>
      </c>
      <c r="O473" s="184">
        <v>0.2638888888888889</v>
      </c>
      <c r="P473" s="619"/>
      <c r="Q473" s="168">
        <v>0.2638888888888889</v>
      </c>
      <c r="R473" s="169" t="s">
        <v>2894</v>
      </c>
      <c r="S473" s="168">
        <v>0.73611111111111116</v>
      </c>
      <c r="T473" s="619"/>
      <c r="U473" s="182"/>
      <c r="V473" s="183"/>
      <c r="W473" s="182"/>
      <c r="X473" s="610"/>
      <c r="Y473" s="166" t="s">
        <v>2942</v>
      </c>
      <c r="Z473" s="168">
        <v>5.8333333333333327E-2</v>
      </c>
      <c r="AA473" s="168">
        <v>0.33263888888888887</v>
      </c>
      <c r="AB473" s="168">
        <v>0.59097222222222223</v>
      </c>
      <c r="AC473" s="168">
        <v>0.84930555555555554</v>
      </c>
      <c r="AE473" s="611"/>
      <c r="AF473" s="176"/>
      <c r="AG473" s="180"/>
    </row>
    <row r="474" spans="1:33" ht="3.75" customHeight="1">
      <c r="A474" s="192"/>
      <c r="B474" s="172"/>
      <c r="C474" s="192"/>
      <c r="D474" s="621"/>
      <c r="E474" s="192"/>
      <c r="F474" s="192"/>
      <c r="G474" s="192"/>
      <c r="H474" s="621"/>
      <c r="I474" s="192"/>
      <c r="J474" s="192"/>
      <c r="K474" s="192"/>
      <c r="L474" s="610"/>
      <c r="M474" s="192"/>
      <c r="N474" s="192"/>
      <c r="O474" s="192"/>
      <c r="P474" s="619"/>
      <c r="Q474" s="192"/>
      <c r="R474" s="192"/>
      <c r="S474" s="192"/>
      <c r="T474" s="619"/>
      <c r="U474" s="192"/>
      <c r="V474" s="192"/>
      <c r="W474" s="192"/>
      <c r="X474" s="610"/>
      <c r="Y474" s="192"/>
      <c r="Z474" s="192"/>
      <c r="AA474" s="192"/>
      <c r="AB474" s="192"/>
      <c r="AC474" s="192"/>
      <c r="AD474" s="192"/>
      <c r="AE474" s="611"/>
      <c r="AF474" s="192"/>
      <c r="AG474" s="192"/>
    </row>
    <row r="475" spans="1:33">
      <c r="A475" s="187">
        <v>11</v>
      </c>
      <c r="B475" s="172"/>
      <c r="C475" s="166" t="s">
        <v>2918</v>
      </c>
      <c r="D475" s="621"/>
      <c r="E475" s="168">
        <v>9.6527777777777768E-2</v>
      </c>
      <c r="F475" s="176" t="s">
        <v>2894</v>
      </c>
      <c r="G475" s="168">
        <v>0.63680555555555551</v>
      </c>
      <c r="H475" s="621"/>
      <c r="I475" s="169"/>
      <c r="J475" s="176"/>
      <c r="K475" s="169"/>
      <c r="L475" s="610"/>
      <c r="M475" s="184">
        <v>9.6527777777777768E-2</v>
      </c>
      <c r="N475" s="185" t="s">
        <v>2894</v>
      </c>
      <c r="O475" s="184">
        <v>0.26458333333333334</v>
      </c>
      <c r="P475" s="619"/>
      <c r="Q475" s="168">
        <v>0.26458333333333334</v>
      </c>
      <c r="R475" s="169" t="s">
        <v>2894</v>
      </c>
      <c r="S475" s="168">
        <v>0.73541666666666661</v>
      </c>
      <c r="T475" s="619"/>
      <c r="U475" s="182"/>
      <c r="V475" s="183"/>
      <c r="W475" s="182"/>
      <c r="X475" s="610"/>
      <c r="Y475" s="166" t="s">
        <v>2950</v>
      </c>
      <c r="Z475" s="168">
        <v>0.1076388888888889</v>
      </c>
      <c r="AA475" s="168">
        <v>0.3666666666666667</v>
      </c>
      <c r="AB475" s="168">
        <v>0.6333333333333333</v>
      </c>
      <c r="AC475" s="168">
        <v>0.90069444444444446</v>
      </c>
      <c r="AE475" s="611"/>
      <c r="AF475" s="176"/>
      <c r="AG475" s="180"/>
    </row>
    <row r="476" spans="1:33">
      <c r="A476" s="187">
        <v>12</v>
      </c>
      <c r="B476" s="172"/>
      <c r="C476" s="166" t="s">
        <v>2918</v>
      </c>
      <c r="D476" s="621"/>
      <c r="E476" s="168">
        <v>0.13055555555555556</v>
      </c>
      <c r="F476" s="176" t="s">
        <v>2894</v>
      </c>
      <c r="G476" s="168">
        <v>0.67152777777777783</v>
      </c>
      <c r="H476" s="621"/>
      <c r="I476" s="169"/>
      <c r="J476" s="176"/>
      <c r="K476" s="169"/>
      <c r="L476" s="610"/>
      <c r="M476" s="184">
        <v>0.13055555555555556</v>
      </c>
      <c r="N476" s="185" t="s">
        <v>2894</v>
      </c>
      <c r="O476" s="184">
        <v>0.26527777777777778</v>
      </c>
      <c r="P476" s="619"/>
      <c r="Q476" s="168">
        <v>0.26527777777777778</v>
      </c>
      <c r="R476" s="169" t="s">
        <v>2894</v>
      </c>
      <c r="S476" s="168">
        <v>0.73472222222222217</v>
      </c>
      <c r="T476" s="619"/>
      <c r="U476" s="182"/>
      <c r="V476" s="183"/>
      <c r="W476" s="182"/>
      <c r="X476" s="610"/>
      <c r="Y476" s="166" t="s">
        <v>2942</v>
      </c>
      <c r="Z476" s="168">
        <v>0.15069444444444444</v>
      </c>
      <c r="AA476" s="168">
        <v>0.40069444444444446</v>
      </c>
      <c r="AB476" s="168">
        <v>0.66736111111111107</v>
      </c>
      <c r="AC476" s="168">
        <v>0.93472222222222223</v>
      </c>
      <c r="AE476" s="611"/>
      <c r="AF476" s="176"/>
      <c r="AG476" s="180"/>
    </row>
    <row r="477" spans="1:33">
      <c r="A477" s="187">
        <v>13</v>
      </c>
      <c r="B477" s="172"/>
      <c r="C477" s="166" t="s">
        <v>2915</v>
      </c>
      <c r="D477" s="621"/>
      <c r="E477" s="168">
        <v>0.16458333333333333</v>
      </c>
      <c r="F477" s="176" t="s">
        <v>2894</v>
      </c>
      <c r="G477" s="168">
        <v>0.7055555555555556</v>
      </c>
      <c r="H477" s="621"/>
      <c r="I477" s="169"/>
      <c r="J477" s="176"/>
      <c r="K477" s="169"/>
      <c r="L477" s="610"/>
      <c r="M477" s="188">
        <v>0.16458333333333333</v>
      </c>
      <c r="N477" s="189" t="s">
        <v>2894</v>
      </c>
      <c r="O477" s="188">
        <v>0.26597222222222222</v>
      </c>
      <c r="P477" s="619"/>
      <c r="Q477" s="168">
        <v>0.26597222222222222</v>
      </c>
      <c r="R477" s="169" t="s">
        <v>2894</v>
      </c>
      <c r="S477" s="168">
        <v>0.73402777777777783</v>
      </c>
      <c r="T477" s="619"/>
      <c r="U477" s="182"/>
      <c r="V477" s="183"/>
      <c r="W477" s="182"/>
      <c r="X477" s="610"/>
      <c r="Y477" s="166" t="s">
        <v>2939</v>
      </c>
      <c r="Z477" s="168">
        <v>0.18472222222222223</v>
      </c>
      <c r="AA477" s="168">
        <v>0.43472222222222223</v>
      </c>
      <c r="AB477" s="168">
        <v>0.70138888888888884</v>
      </c>
      <c r="AC477" s="168">
        <v>0.96875</v>
      </c>
      <c r="AE477" s="611"/>
      <c r="AF477" s="176"/>
      <c r="AG477" s="180"/>
    </row>
    <row r="478" spans="1:33">
      <c r="A478" s="187">
        <v>14</v>
      </c>
      <c r="B478" s="172"/>
      <c r="C478" s="166" t="s">
        <v>2915</v>
      </c>
      <c r="D478" s="621"/>
      <c r="E478" s="168">
        <v>0.1986111111111111</v>
      </c>
      <c r="F478" s="176" t="s">
        <v>2894</v>
      </c>
      <c r="G478" s="168">
        <v>0.73958333333333337</v>
      </c>
      <c r="H478" s="621"/>
      <c r="I478" s="169"/>
      <c r="J478" s="176"/>
      <c r="K478" s="169"/>
      <c r="L478" s="610"/>
      <c r="M478" s="188">
        <v>0.1986111111111111</v>
      </c>
      <c r="N478" s="189" t="s">
        <v>2894</v>
      </c>
      <c r="O478" s="188">
        <v>0.26666666666666666</v>
      </c>
      <c r="P478" s="619"/>
      <c r="Q478" s="168">
        <v>0.26666666666666666</v>
      </c>
      <c r="R478" s="169" t="s">
        <v>2894</v>
      </c>
      <c r="S478" s="168">
        <v>0.73333333333333339</v>
      </c>
      <c r="T478" s="619"/>
      <c r="U478" s="188">
        <v>0.73333333333333339</v>
      </c>
      <c r="V478" s="189" t="s">
        <v>2894</v>
      </c>
      <c r="W478" s="188">
        <v>0.73958333333333337</v>
      </c>
      <c r="X478" s="610"/>
      <c r="Y478" s="166" t="s">
        <v>2919</v>
      </c>
      <c r="Z478" s="168">
        <v>0.21875</v>
      </c>
      <c r="AA478" s="168">
        <v>0.46875</v>
      </c>
      <c r="AB478" s="168">
        <v>0.7270833333333333</v>
      </c>
      <c r="AC478" s="168">
        <v>0.98611111111111116</v>
      </c>
      <c r="AE478" s="611"/>
      <c r="AF478" s="176"/>
      <c r="AG478" s="180"/>
    </row>
    <row r="479" spans="1:33">
      <c r="A479" s="178">
        <v>15</v>
      </c>
      <c r="B479" s="172"/>
      <c r="C479" s="174" t="s">
        <v>2915</v>
      </c>
      <c r="D479" s="621"/>
      <c r="E479" s="168">
        <v>0.23263888888888887</v>
      </c>
      <c r="F479" s="176" t="s">
        <v>2894</v>
      </c>
      <c r="G479" s="168">
        <v>0.77361111111111114</v>
      </c>
      <c r="H479" s="621"/>
      <c r="I479" s="169"/>
      <c r="J479" s="176"/>
      <c r="K479" s="169"/>
      <c r="L479" s="610"/>
      <c r="M479" s="188">
        <v>0.23263888888888887</v>
      </c>
      <c r="N479" s="189" t="s">
        <v>2894</v>
      </c>
      <c r="O479" s="188">
        <v>0.2673611111111111</v>
      </c>
      <c r="P479" s="619"/>
      <c r="Q479" s="168">
        <v>0.2673611111111111</v>
      </c>
      <c r="R479" s="169" t="s">
        <v>2894</v>
      </c>
      <c r="S479" s="168">
        <v>0.73263888888888884</v>
      </c>
      <c r="T479" s="619"/>
      <c r="U479" s="188">
        <v>0.73263888888888884</v>
      </c>
      <c r="V479" s="189" t="s">
        <v>2894</v>
      </c>
      <c r="W479" s="188">
        <v>0.77361111111111114</v>
      </c>
      <c r="X479" s="610"/>
      <c r="Y479" s="166" t="s">
        <v>2919</v>
      </c>
      <c r="Z479" s="168">
        <v>0.24444444444444446</v>
      </c>
      <c r="AA479" s="168">
        <v>0.50277777777777777</v>
      </c>
      <c r="AB479" s="168">
        <v>0.76111111111111107</v>
      </c>
      <c r="AE479" s="611"/>
      <c r="AF479" s="174" t="s">
        <v>2949</v>
      </c>
      <c r="AG479" s="173" t="s">
        <v>2948</v>
      </c>
    </row>
    <row r="480" spans="1:33">
      <c r="A480" s="187">
        <v>16</v>
      </c>
      <c r="B480" s="172"/>
      <c r="C480" s="166" t="s">
        <v>2915</v>
      </c>
      <c r="D480" s="621"/>
      <c r="E480" s="168">
        <v>0.26666666666666666</v>
      </c>
      <c r="F480" s="176" t="s">
        <v>2894</v>
      </c>
      <c r="G480" s="168">
        <v>0.80763888888888891</v>
      </c>
      <c r="H480" s="621"/>
      <c r="I480" s="169"/>
      <c r="J480" s="176"/>
      <c r="K480" s="169"/>
      <c r="L480" s="610"/>
      <c r="M480" s="188">
        <v>0.26666666666666666</v>
      </c>
      <c r="N480" s="189" t="s">
        <v>2894</v>
      </c>
      <c r="O480" s="188">
        <v>0.26805555555555555</v>
      </c>
      <c r="P480" s="619"/>
      <c r="Q480" s="168">
        <v>0.26805555555555555</v>
      </c>
      <c r="R480" s="169" t="s">
        <v>2894</v>
      </c>
      <c r="S480" s="168">
        <v>0.7319444444444444</v>
      </c>
      <c r="T480" s="619"/>
      <c r="U480" s="188">
        <v>0.7319444444444444</v>
      </c>
      <c r="V480" s="189" t="s">
        <v>2894</v>
      </c>
      <c r="W480" s="188">
        <v>0.80763888888888891</v>
      </c>
      <c r="X480" s="610"/>
      <c r="Y480" s="166" t="s">
        <v>2910</v>
      </c>
      <c r="AA480" s="168">
        <v>2.013888888888889E-2</v>
      </c>
      <c r="AB480" s="168">
        <v>0.27847222222222223</v>
      </c>
      <c r="AC480" s="168">
        <v>0.53680555555555554</v>
      </c>
      <c r="AD480" s="168">
        <v>0.79513888888888884</v>
      </c>
      <c r="AE480" s="611"/>
      <c r="AF480" s="177" t="s">
        <v>2917</v>
      </c>
      <c r="AG480" s="179" t="s">
        <v>2916</v>
      </c>
    </row>
    <row r="481" spans="1:33">
      <c r="A481" s="178">
        <v>17</v>
      </c>
      <c r="B481" s="172"/>
      <c r="C481" s="174" t="s">
        <v>2203</v>
      </c>
      <c r="D481" s="621"/>
      <c r="E481" s="168">
        <v>0.30069444444444443</v>
      </c>
      <c r="F481" s="176" t="s">
        <v>2894</v>
      </c>
      <c r="G481" s="168">
        <v>0.84166666666666667</v>
      </c>
      <c r="H481" s="621"/>
      <c r="I481" s="169"/>
      <c r="J481" s="176"/>
      <c r="K481" s="169"/>
      <c r="L481" s="610"/>
      <c r="M481" s="182"/>
      <c r="N481" s="183"/>
      <c r="O481" s="182"/>
      <c r="P481" s="619"/>
      <c r="Q481" s="168">
        <v>0.26874999999999999</v>
      </c>
      <c r="R481" s="169" t="s">
        <v>2894</v>
      </c>
      <c r="S481" s="168">
        <v>0.73125000000000007</v>
      </c>
      <c r="T481" s="619"/>
      <c r="U481" s="190"/>
      <c r="V481" s="183"/>
      <c r="W481" s="190"/>
      <c r="X481" s="610"/>
      <c r="Y481" s="166" t="s">
        <v>2906</v>
      </c>
      <c r="AA481" s="168">
        <v>5.4166666666666669E-2</v>
      </c>
      <c r="AB481" s="168">
        <v>0.3125</v>
      </c>
      <c r="AC481" s="168">
        <v>0.5708333333333333</v>
      </c>
      <c r="AD481" s="168">
        <v>0.82916666666666661</v>
      </c>
      <c r="AE481" s="611"/>
      <c r="AF481" s="174" t="s">
        <v>2947</v>
      </c>
      <c r="AG481" s="173" t="s">
        <v>2946</v>
      </c>
    </row>
    <row r="482" spans="1:33">
      <c r="A482" s="178">
        <v>18</v>
      </c>
      <c r="B482" s="172"/>
      <c r="C482" s="174" t="s">
        <v>2203</v>
      </c>
      <c r="D482" s="621"/>
      <c r="E482" s="168">
        <v>0.3347222222222222</v>
      </c>
      <c r="F482" s="176" t="s">
        <v>2894</v>
      </c>
      <c r="G482" s="168">
        <v>0.87569444444444444</v>
      </c>
      <c r="H482" s="621"/>
      <c r="I482" s="169"/>
      <c r="J482" s="176"/>
      <c r="K482" s="169"/>
      <c r="L482" s="610"/>
      <c r="M482" s="182"/>
      <c r="N482" s="183"/>
      <c r="O482" s="182"/>
      <c r="P482" s="619"/>
      <c r="Q482" s="168">
        <v>0.26944444444444443</v>
      </c>
      <c r="R482" s="169" t="s">
        <v>2894</v>
      </c>
      <c r="S482" s="168">
        <v>0.73055555555555562</v>
      </c>
      <c r="T482" s="619"/>
      <c r="U482" s="190"/>
      <c r="V482" s="183"/>
      <c r="W482" s="190"/>
      <c r="X482" s="610"/>
      <c r="Y482" s="166" t="s">
        <v>2902</v>
      </c>
      <c r="AA482" s="168">
        <v>8.819444444444445E-2</v>
      </c>
      <c r="AB482" s="168">
        <v>0.34652777777777777</v>
      </c>
      <c r="AC482" s="168">
        <v>0.60486111111111118</v>
      </c>
      <c r="AD482" s="168">
        <v>0.86319444444444438</v>
      </c>
      <c r="AE482" s="611"/>
      <c r="AF482" s="174" t="s">
        <v>2947</v>
      </c>
      <c r="AG482" s="173" t="s">
        <v>2946</v>
      </c>
    </row>
    <row r="483" spans="1:33">
      <c r="A483" s="178">
        <v>19</v>
      </c>
      <c r="B483" s="172"/>
      <c r="C483" s="174" t="s">
        <v>2203</v>
      </c>
      <c r="D483" s="621"/>
      <c r="E483" s="168">
        <v>0.36874999999999997</v>
      </c>
      <c r="F483" s="176" t="s">
        <v>2894</v>
      </c>
      <c r="G483" s="168">
        <v>0.90972222222222221</v>
      </c>
      <c r="H483" s="621"/>
      <c r="I483" s="169"/>
      <c r="J483" s="176"/>
      <c r="K483" s="169"/>
      <c r="L483" s="610"/>
      <c r="M483" s="182"/>
      <c r="N483" s="183"/>
      <c r="O483" s="182"/>
      <c r="P483" s="619"/>
      <c r="Q483" s="168">
        <v>0.27013888888888887</v>
      </c>
      <c r="R483" s="169" t="s">
        <v>2894</v>
      </c>
      <c r="S483" s="168">
        <v>0.72986111111111107</v>
      </c>
      <c r="T483" s="619"/>
      <c r="U483" s="190"/>
      <c r="V483" s="183"/>
      <c r="W483" s="190"/>
      <c r="X483" s="610"/>
      <c r="Y483" s="166" t="s">
        <v>2905</v>
      </c>
      <c r="AA483" s="168">
        <v>0.12222222222222223</v>
      </c>
      <c r="AB483" s="168">
        <v>0.38055555555555554</v>
      </c>
      <c r="AC483" s="168">
        <v>0.63888888888888895</v>
      </c>
      <c r="AD483" s="168">
        <v>0.89722222222222225</v>
      </c>
      <c r="AE483" s="611"/>
      <c r="AF483" s="174" t="s">
        <v>2947</v>
      </c>
      <c r="AG483" s="173" t="s">
        <v>2946</v>
      </c>
    </row>
    <row r="484" spans="1:33">
      <c r="A484" s="187">
        <v>20</v>
      </c>
      <c r="B484" s="172"/>
      <c r="C484" s="166" t="s">
        <v>2911</v>
      </c>
      <c r="D484" s="621"/>
      <c r="E484" s="168">
        <v>0.40277777777777773</v>
      </c>
      <c r="F484" s="176" t="s">
        <v>2894</v>
      </c>
      <c r="G484" s="168">
        <v>0.94374999999999998</v>
      </c>
      <c r="H484" s="621"/>
      <c r="I484" s="169"/>
      <c r="J484" s="176"/>
      <c r="K484" s="169"/>
      <c r="L484" s="610"/>
      <c r="M484" s="182"/>
      <c r="N484" s="183"/>
      <c r="O484" s="182"/>
      <c r="P484" s="619"/>
      <c r="Q484" s="168">
        <v>0.27083333333333331</v>
      </c>
      <c r="R484" s="169" t="s">
        <v>2894</v>
      </c>
      <c r="S484" s="168">
        <v>0.72916666666666663</v>
      </c>
      <c r="T484" s="619"/>
      <c r="U484" s="168">
        <v>0.72916666666666663</v>
      </c>
      <c r="V484" s="176" t="s">
        <v>2894</v>
      </c>
      <c r="W484" s="168">
        <v>0.94374999999999998</v>
      </c>
      <c r="X484" s="610"/>
      <c r="Y484" s="166" t="s">
        <v>2910</v>
      </c>
      <c r="AA484" s="168">
        <v>0.15625</v>
      </c>
      <c r="AB484" s="168">
        <v>0.4145833333333333</v>
      </c>
      <c r="AC484" s="168">
        <v>0.67291666666666661</v>
      </c>
      <c r="AD484" s="168">
        <v>0.93125000000000002</v>
      </c>
      <c r="AE484" s="611"/>
      <c r="AF484" s="176"/>
      <c r="AG484" s="180"/>
    </row>
    <row r="485" spans="1:33" ht="3.75" customHeight="1">
      <c r="A485" s="192"/>
      <c r="B485" s="172"/>
      <c r="C485" s="192"/>
      <c r="D485" s="621"/>
      <c r="E485" s="192"/>
      <c r="F485" s="192"/>
      <c r="G485" s="192"/>
      <c r="H485" s="621"/>
      <c r="I485" s="192"/>
      <c r="J485" s="192"/>
      <c r="K485" s="192"/>
      <c r="L485" s="610"/>
      <c r="M485" s="192"/>
      <c r="N485" s="192"/>
      <c r="O485" s="192"/>
      <c r="P485" s="619"/>
      <c r="Q485" s="192"/>
      <c r="R485" s="192"/>
      <c r="S485" s="192"/>
      <c r="T485" s="619"/>
      <c r="U485" s="192"/>
      <c r="V485" s="192"/>
      <c r="W485" s="192"/>
      <c r="X485" s="610"/>
      <c r="Y485" s="192"/>
      <c r="Z485" s="192"/>
      <c r="AA485" s="192"/>
      <c r="AB485" s="192"/>
      <c r="AC485" s="192"/>
      <c r="AD485" s="192"/>
      <c r="AE485" s="611"/>
      <c r="AF485" s="192"/>
      <c r="AG485" s="192"/>
    </row>
    <row r="486" spans="1:33">
      <c r="A486" s="187">
        <v>21</v>
      </c>
      <c r="B486" s="172"/>
      <c r="C486" s="166" t="s">
        <v>2911</v>
      </c>
      <c r="D486" s="621"/>
      <c r="E486" s="168">
        <v>0.4375</v>
      </c>
      <c r="F486" s="176" t="s">
        <v>2894</v>
      </c>
      <c r="G486" s="168">
        <v>0.97777777777777775</v>
      </c>
      <c r="H486" s="621"/>
      <c r="I486" s="169"/>
      <c r="J486" s="176"/>
      <c r="K486" s="169"/>
      <c r="L486" s="610"/>
      <c r="M486" s="182"/>
      <c r="N486" s="183"/>
      <c r="O486" s="182"/>
      <c r="P486" s="619"/>
      <c r="Q486" s="168">
        <v>0.27083333333333331</v>
      </c>
      <c r="R486" s="169" t="s">
        <v>2894</v>
      </c>
      <c r="S486" s="168">
        <v>0.72916666666666663</v>
      </c>
      <c r="T486" s="619"/>
      <c r="U486" s="188">
        <v>0.72916666666666663</v>
      </c>
      <c r="V486" s="189" t="s">
        <v>2894</v>
      </c>
      <c r="W486" s="188">
        <v>0.97777777777777775</v>
      </c>
      <c r="X486" s="610"/>
      <c r="Y486" s="166" t="s">
        <v>2910</v>
      </c>
      <c r="AA486" s="168">
        <v>0.19027777777777777</v>
      </c>
      <c r="AB486" s="168">
        <v>0.44861111111111113</v>
      </c>
      <c r="AC486" s="168">
        <v>0.70763888888888893</v>
      </c>
      <c r="AD486" s="168">
        <v>0.96597222222222223</v>
      </c>
      <c r="AE486" s="611"/>
    </row>
    <row r="487" spans="1:33">
      <c r="A487" s="187">
        <v>22</v>
      </c>
      <c r="B487" s="172"/>
      <c r="C487" s="166" t="s">
        <v>2911</v>
      </c>
      <c r="D487" s="621"/>
      <c r="E487" s="168">
        <v>0.47152777777777777</v>
      </c>
      <c r="F487" s="176" t="s">
        <v>2894</v>
      </c>
      <c r="G487" s="175" t="s">
        <v>2893</v>
      </c>
      <c r="H487" s="621"/>
      <c r="I487" s="169"/>
      <c r="J487" s="176"/>
      <c r="K487" s="169"/>
      <c r="L487" s="610"/>
      <c r="M487" s="182"/>
      <c r="N487" s="183"/>
      <c r="O487" s="182"/>
      <c r="P487" s="619"/>
      <c r="Q487" s="168">
        <v>0.27152777777777776</v>
      </c>
      <c r="R487" s="169" t="s">
        <v>2894</v>
      </c>
      <c r="S487" s="168">
        <v>0.7284722222222223</v>
      </c>
      <c r="T487" s="619"/>
      <c r="U487" s="188">
        <v>0.7284722222222223</v>
      </c>
      <c r="V487" s="189" t="s">
        <v>2894</v>
      </c>
      <c r="W487" s="175" t="s">
        <v>2893</v>
      </c>
      <c r="X487" s="610"/>
      <c r="Y487" s="166" t="s">
        <v>2910</v>
      </c>
      <c r="AA487" s="168">
        <v>0.22430555555555556</v>
      </c>
      <c r="AB487" s="168">
        <v>0.4826388888888889</v>
      </c>
      <c r="AC487" s="168">
        <v>0.7416666666666667</v>
      </c>
      <c r="AE487" s="611"/>
    </row>
    <row r="488" spans="1:33">
      <c r="A488" s="187">
        <v>23</v>
      </c>
      <c r="B488" s="172"/>
      <c r="C488" s="166" t="s">
        <v>2911</v>
      </c>
      <c r="D488" s="621"/>
      <c r="E488" s="175" t="s">
        <v>2893</v>
      </c>
      <c r="F488" s="176" t="s">
        <v>2894</v>
      </c>
      <c r="G488" s="168">
        <v>1.1805555555555555E-2</v>
      </c>
      <c r="H488" s="621"/>
      <c r="I488" s="168">
        <v>0.50555555555555554</v>
      </c>
      <c r="J488" s="176" t="s">
        <v>2894</v>
      </c>
      <c r="K488" s="175" t="s">
        <v>2893</v>
      </c>
      <c r="L488" s="610"/>
      <c r="M488" s="175" t="s">
        <v>2893</v>
      </c>
      <c r="N488" s="189" t="s">
        <v>2894</v>
      </c>
      <c r="O488" s="188">
        <v>1.1805555555555555E-2</v>
      </c>
      <c r="P488" s="619"/>
      <c r="Q488" s="168">
        <v>0.2722222222222222</v>
      </c>
      <c r="R488" s="169" t="s">
        <v>2894</v>
      </c>
      <c r="S488" s="168">
        <v>0.72777777777777775</v>
      </c>
      <c r="T488" s="619"/>
      <c r="U488" s="188">
        <v>0.72777777777777775</v>
      </c>
      <c r="V488" s="189" t="s">
        <v>2894</v>
      </c>
      <c r="W488" s="175" t="s">
        <v>2893</v>
      </c>
      <c r="X488" s="610"/>
      <c r="Y488" s="166" t="s">
        <v>2919</v>
      </c>
      <c r="Z488" s="168">
        <v>0</v>
      </c>
      <c r="AA488" s="168">
        <v>0.25833333333333336</v>
      </c>
      <c r="AB488" s="168">
        <v>0.51666666666666672</v>
      </c>
      <c r="AC488" s="168">
        <v>0.77569444444444446</v>
      </c>
      <c r="AE488" s="611"/>
      <c r="AF488" s="176"/>
      <c r="AG488" s="180"/>
    </row>
    <row r="489" spans="1:33">
      <c r="A489" s="187">
        <v>24</v>
      </c>
      <c r="B489" s="172"/>
      <c r="C489" s="166" t="s">
        <v>2907</v>
      </c>
      <c r="D489" s="621"/>
      <c r="E489" s="175" t="s">
        <v>2893</v>
      </c>
      <c r="F489" s="176" t="s">
        <v>2894</v>
      </c>
      <c r="G489" s="168">
        <v>4.6527777777777779E-2</v>
      </c>
      <c r="H489" s="621"/>
      <c r="I489" s="168">
        <v>0.5395833333333333</v>
      </c>
      <c r="J489" s="176" t="s">
        <v>2894</v>
      </c>
      <c r="K489" s="175" t="s">
        <v>2893</v>
      </c>
      <c r="L489" s="610"/>
      <c r="M489" s="175" t="s">
        <v>2893</v>
      </c>
      <c r="N489" s="185" t="s">
        <v>2894</v>
      </c>
      <c r="O489" s="184">
        <v>4.6527777777777779E-2</v>
      </c>
      <c r="P489" s="619"/>
      <c r="Q489" s="168">
        <v>0.27291666666666664</v>
      </c>
      <c r="R489" s="169" t="s">
        <v>2894</v>
      </c>
      <c r="S489" s="168">
        <v>0.7270833333333333</v>
      </c>
      <c r="T489" s="619"/>
      <c r="U489" s="184">
        <v>0.7270833333333333</v>
      </c>
      <c r="V489" s="185" t="s">
        <v>2894</v>
      </c>
      <c r="W489" s="175" t="s">
        <v>2893</v>
      </c>
      <c r="X489" s="610"/>
      <c r="Y489" s="166" t="s">
        <v>2939</v>
      </c>
      <c r="Z489" s="168">
        <v>3.4027777777777775E-2</v>
      </c>
      <c r="AA489" s="168">
        <v>0.29305555555555557</v>
      </c>
      <c r="AB489" s="168">
        <v>0.55138888888888882</v>
      </c>
      <c r="AC489" s="168">
        <v>0.80972222222222223</v>
      </c>
      <c r="AE489" s="611"/>
      <c r="AF489" s="176"/>
      <c r="AG489" s="180"/>
    </row>
    <row r="490" spans="1:33">
      <c r="A490" s="187">
        <v>25</v>
      </c>
      <c r="B490" s="172"/>
      <c r="C490" s="166" t="s">
        <v>2907</v>
      </c>
      <c r="D490" s="621"/>
      <c r="E490" s="175" t="s">
        <v>2893</v>
      </c>
      <c r="F490" s="176" t="s">
        <v>2894</v>
      </c>
      <c r="G490" s="168">
        <v>8.0555555555555561E-2</v>
      </c>
      <c r="H490" s="621"/>
      <c r="I490" s="168">
        <v>0.57361111111111118</v>
      </c>
      <c r="J490" s="176" t="s">
        <v>2894</v>
      </c>
      <c r="K490" s="175" t="s">
        <v>2893</v>
      </c>
      <c r="L490" s="610"/>
      <c r="M490" s="175" t="s">
        <v>2893</v>
      </c>
      <c r="N490" s="185" t="s">
        <v>2894</v>
      </c>
      <c r="O490" s="184">
        <v>8.0555555555555561E-2</v>
      </c>
      <c r="P490" s="619"/>
      <c r="Q490" s="168">
        <v>0.27361111111111108</v>
      </c>
      <c r="R490" s="169" t="s">
        <v>2894</v>
      </c>
      <c r="S490" s="168">
        <v>0.72638888888888886</v>
      </c>
      <c r="T490" s="619"/>
      <c r="U490" s="184">
        <v>0.72638888888888886</v>
      </c>
      <c r="V490" s="185" t="s">
        <v>2894</v>
      </c>
      <c r="W490" s="175" t="s">
        <v>2893</v>
      </c>
      <c r="X490" s="610"/>
      <c r="Y490" s="166" t="s">
        <v>2942</v>
      </c>
      <c r="Z490" s="168">
        <v>6.805555555555555E-2</v>
      </c>
      <c r="AA490" s="168">
        <v>0.32708333333333334</v>
      </c>
      <c r="AB490" s="168">
        <v>0.5854166666666667</v>
      </c>
      <c r="AC490" s="168">
        <v>0.84375</v>
      </c>
      <c r="AE490" s="611"/>
      <c r="AF490" s="176"/>
      <c r="AG490" s="180"/>
    </row>
    <row r="491" spans="1:33">
      <c r="A491" s="187">
        <v>26</v>
      </c>
      <c r="B491" s="172"/>
      <c r="C491" s="166" t="s">
        <v>2907</v>
      </c>
      <c r="D491" s="621"/>
      <c r="E491" s="175" t="s">
        <v>2893</v>
      </c>
      <c r="F491" s="176" t="s">
        <v>2894</v>
      </c>
      <c r="G491" s="168">
        <v>0.11458333333333333</v>
      </c>
      <c r="H491" s="621"/>
      <c r="I491" s="168">
        <v>0.60763888888888895</v>
      </c>
      <c r="J491" s="176" t="s">
        <v>2894</v>
      </c>
      <c r="K491" s="175" t="s">
        <v>2893</v>
      </c>
      <c r="L491" s="610"/>
      <c r="M491" s="175" t="s">
        <v>2893</v>
      </c>
      <c r="N491" s="185" t="s">
        <v>2894</v>
      </c>
      <c r="O491" s="184">
        <v>0.11458333333333333</v>
      </c>
      <c r="P491" s="619"/>
      <c r="Q491" s="168">
        <v>0.27430555555555552</v>
      </c>
      <c r="R491" s="169" t="s">
        <v>2894</v>
      </c>
      <c r="S491" s="168">
        <v>0.72569444444444453</v>
      </c>
      <c r="T491" s="619"/>
      <c r="U491" s="184">
        <v>0.72569444444444453</v>
      </c>
      <c r="V491" s="185" t="s">
        <v>2894</v>
      </c>
      <c r="W491" s="175" t="s">
        <v>2893</v>
      </c>
      <c r="X491" s="610"/>
      <c r="Y491" s="166" t="s">
        <v>2939</v>
      </c>
      <c r="Z491" s="168">
        <v>0.10208333333333335</v>
      </c>
      <c r="AA491" s="168">
        <v>0.3611111111111111</v>
      </c>
      <c r="AB491" s="168">
        <v>0.61944444444444446</v>
      </c>
      <c r="AC491" s="168">
        <v>0.87777777777777777</v>
      </c>
      <c r="AE491" s="611"/>
      <c r="AF491" s="176"/>
      <c r="AG491" s="180"/>
    </row>
    <row r="492" spans="1:33">
      <c r="A492" s="187">
        <v>27</v>
      </c>
      <c r="B492" s="172"/>
      <c r="C492" s="166" t="s">
        <v>2903</v>
      </c>
      <c r="D492" s="621"/>
      <c r="E492" s="175" t="s">
        <v>2893</v>
      </c>
      <c r="F492" s="176" t="s">
        <v>2894</v>
      </c>
      <c r="G492" s="168">
        <v>0.14861111111111111</v>
      </c>
      <c r="H492" s="621"/>
      <c r="I492" s="168">
        <v>0.64166666666666672</v>
      </c>
      <c r="J492" s="176" t="s">
        <v>2894</v>
      </c>
      <c r="K492" s="175" t="s">
        <v>2893</v>
      </c>
      <c r="L492" s="610"/>
      <c r="M492" s="175" t="s">
        <v>2893</v>
      </c>
      <c r="N492" s="176" t="s">
        <v>2894</v>
      </c>
      <c r="O492" s="168">
        <v>0.14861111111111111</v>
      </c>
      <c r="P492" s="619"/>
      <c r="Q492" s="168">
        <v>0.27499999999999997</v>
      </c>
      <c r="R492" s="169" t="s">
        <v>2894</v>
      </c>
      <c r="S492" s="168">
        <v>0.72499999999999998</v>
      </c>
      <c r="T492" s="619"/>
      <c r="U492" s="168">
        <v>0.72499999999999998</v>
      </c>
      <c r="V492" s="176" t="s">
        <v>2894</v>
      </c>
      <c r="W492" s="175" t="s">
        <v>2893</v>
      </c>
      <c r="X492" s="610"/>
      <c r="Y492" s="166" t="s">
        <v>2919</v>
      </c>
      <c r="Z492" s="168">
        <v>0.1361111111111111</v>
      </c>
      <c r="AA492" s="168">
        <v>0.39513888888888887</v>
      </c>
      <c r="AB492" s="168">
        <v>0.65347222222222223</v>
      </c>
      <c r="AC492" s="168">
        <v>0.91180555555555554</v>
      </c>
      <c r="AE492" s="611"/>
      <c r="AF492" s="176"/>
      <c r="AG492" s="180"/>
    </row>
    <row r="493" spans="1:33">
      <c r="A493" s="187">
        <v>28</v>
      </c>
      <c r="B493" s="172"/>
      <c r="C493" s="166" t="s">
        <v>2903</v>
      </c>
      <c r="D493" s="621"/>
      <c r="E493" s="175" t="s">
        <v>2893</v>
      </c>
      <c r="F493" s="176" t="s">
        <v>2894</v>
      </c>
      <c r="G493" s="168">
        <v>0.18263888888888891</v>
      </c>
      <c r="H493" s="621"/>
      <c r="I493" s="168">
        <v>0.67569444444444438</v>
      </c>
      <c r="J493" s="176" t="s">
        <v>2894</v>
      </c>
      <c r="K493" s="175" t="s">
        <v>2893</v>
      </c>
      <c r="L493" s="610"/>
      <c r="M493" s="175" t="s">
        <v>2893</v>
      </c>
      <c r="N493" s="176" t="s">
        <v>2894</v>
      </c>
      <c r="O493" s="168">
        <v>0.18263888888888891</v>
      </c>
      <c r="P493" s="619"/>
      <c r="Q493" s="168">
        <v>0.27569444444444446</v>
      </c>
      <c r="R493" s="169" t="s">
        <v>2894</v>
      </c>
      <c r="S493" s="168">
        <v>0.72430555555555554</v>
      </c>
      <c r="T493" s="619"/>
      <c r="U493" s="168">
        <v>0.72430555555555554</v>
      </c>
      <c r="V493" s="176" t="s">
        <v>2894</v>
      </c>
      <c r="W493" s="175" t="s">
        <v>2893</v>
      </c>
      <c r="X493" s="610"/>
      <c r="Y493" s="166" t="s">
        <v>2910</v>
      </c>
      <c r="Z493" s="168">
        <v>0.17013888888888887</v>
      </c>
      <c r="AA493" s="168">
        <v>0.4291666666666667</v>
      </c>
      <c r="AB493" s="168">
        <v>0.6875</v>
      </c>
      <c r="AC493" s="168">
        <v>0.9458333333333333</v>
      </c>
      <c r="AE493" s="611"/>
      <c r="AF493" s="176"/>
      <c r="AG493" s="180"/>
    </row>
    <row r="494" spans="1:33">
      <c r="A494" s="187">
        <v>29</v>
      </c>
      <c r="B494" s="172"/>
      <c r="C494" s="166" t="s">
        <v>2903</v>
      </c>
      <c r="D494" s="621"/>
      <c r="E494" s="175" t="s">
        <v>2893</v>
      </c>
      <c r="F494" s="176" t="s">
        <v>2894</v>
      </c>
      <c r="G494" s="168">
        <v>0.21666666666666667</v>
      </c>
      <c r="H494" s="621"/>
      <c r="I494" s="168">
        <v>0.70972222222222225</v>
      </c>
      <c r="J494" s="176" t="s">
        <v>2894</v>
      </c>
      <c r="K494" s="175" t="s">
        <v>2893</v>
      </c>
      <c r="L494" s="610"/>
      <c r="M494" s="175" t="s">
        <v>2893</v>
      </c>
      <c r="N494" s="176" t="s">
        <v>2894</v>
      </c>
      <c r="O494" s="168">
        <v>0.21666666666666667</v>
      </c>
      <c r="P494" s="619"/>
      <c r="Q494" s="168">
        <v>0.27638888888888885</v>
      </c>
      <c r="R494" s="169" t="s">
        <v>2894</v>
      </c>
      <c r="S494" s="168">
        <v>0.72361111111111109</v>
      </c>
      <c r="T494" s="619"/>
      <c r="U494" s="168">
        <v>0.72361111111111109</v>
      </c>
      <c r="V494" s="176" t="s">
        <v>2894</v>
      </c>
      <c r="W494" s="175" t="s">
        <v>2893</v>
      </c>
      <c r="X494" s="610"/>
      <c r="Y494" s="166" t="s">
        <v>2910</v>
      </c>
      <c r="Z494" s="168">
        <v>0.20416666666666669</v>
      </c>
      <c r="AA494" s="168">
        <v>0.46319444444444446</v>
      </c>
      <c r="AB494" s="168">
        <v>0.72152777777777777</v>
      </c>
      <c r="AC494" s="168">
        <v>0.97986111111111107</v>
      </c>
      <c r="AE494" s="611"/>
      <c r="AF494" s="176"/>
      <c r="AG494" s="180"/>
    </row>
    <row r="495" spans="1:33">
      <c r="A495" s="187">
        <v>30</v>
      </c>
      <c r="B495" s="172"/>
      <c r="C495" s="166" t="s">
        <v>2903</v>
      </c>
      <c r="D495" s="621"/>
      <c r="E495" s="175" t="s">
        <v>2893</v>
      </c>
      <c r="F495" s="176" t="s">
        <v>2894</v>
      </c>
      <c r="G495" s="168">
        <v>0.25069444444444444</v>
      </c>
      <c r="H495" s="621"/>
      <c r="I495" s="168">
        <v>0.74375000000000002</v>
      </c>
      <c r="J495" s="176" t="s">
        <v>2894</v>
      </c>
      <c r="K495" s="175" t="s">
        <v>2893</v>
      </c>
      <c r="L495" s="610"/>
      <c r="M495" s="175" t="s">
        <v>2893</v>
      </c>
      <c r="N495" s="176" t="s">
        <v>2894</v>
      </c>
      <c r="O495" s="168">
        <v>0.25069444444444444</v>
      </c>
      <c r="P495" s="619"/>
      <c r="Q495" s="168">
        <v>0.27708333333333335</v>
      </c>
      <c r="R495" s="169" t="s">
        <v>2894</v>
      </c>
      <c r="S495" s="168">
        <v>0.72291666666666676</v>
      </c>
      <c r="T495" s="619"/>
      <c r="U495" s="168">
        <v>0.74375000000000002</v>
      </c>
      <c r="V495" s="176" t="s">
        <v>2894</v>
      </c>
      <c r="W495" s="175" t="s">
        <v>2893</v>
      </c>
      <c r="X495" s="610"/>
      <c r="Y495" s="166" t="s">
        <v>2906</v>
      </c>
      <c r="Z495" s="168">
        <v>0.23819444444444446</v>
      </c>
      <c r="AA495" s="168">
        <v>0.49722222222222223</v>
      </c>
      <c r="AB495" s="168">
        <v>0.75555555555555554</v>
      </c>
      <c r="AE495" s="611"/>
      <c r="AF495" s="176"/>
      <c r="AG495" s="180"/>
    </row>
    <row r="496" spans="1:33" ht="3.75" customHeight="1">
      <c r="A496" s="171"/>
      <c r="B496" s="172"/>
      <c r="C496" s="171"/>
      <c r="D496" s="621"/>
      <c r="E496" s="171"/>
      <c r="F496" s="171"/>
      <c r="G496" s="171"/>
      <c r="H496" s="621"/>
      <c r="I496" s="171"/>
      <c r="J496" s="171"/>
      <c r="K496" s="171"/>
      <c r="L496" s="610"/>
      <c r="M496" s="171"/>
      <c r="N496" s="171"/>
      <c r="O496" s="171"/>
      <c r="P496" s="619"/>
      <c r="Q496" s="171"/>
      <c r="R496" s="171"/>
      <c r="S496" s="171"/>
      <c r="T496" s="619"/>
      <c r="U496" s="171"/>
      <c r="V496" s="171"/>
      <c r="W496" s="171"/>
      <c r="X496" s="610"/>
      <c r="Y496" s="171"/>
      <c r="Z496" s="171"/>
      <c r="AA496" s="171"/>
      <c r="AB496" s="171"/>
      <c r="AC496" s="171"/>
      <c r="AD496" s="171"/>
      <c r="AE496" s="611"/>
      <c r="AF496" s="171"/>
      <c r="AG496" s="171"/>
    </row>
    <row r="497" spans="1:33">
      <c r="A497" s="166"/>
      <c r="B497" s="166"/>
    </row>
    <row r="498" spans="1:33">
      <c r="A498" s="166"/>
      <c r="B498" s="166"/>
    </row>
    <row r="499" spans="1:33">
      <c r="A499" s="166"/>
      <c r="B499" s="166"/>
    </row>
    <row r="500" spans="1:33">
      <c r="A500" s="166"/>
      <c r="B500" s="166"/>
    </row>
    <row r="501" spans="1:33">
      <c r="A501" s="166"/>
      <c r="B501" s="166"/>
    </row>
    <row r="502" spans="1:33">
      <c r="A502" s="166"/>
      <c r="B502" s="166"/>
    </row>
    <row r="503" spans="1:33">
      <c r="A503" s="166"/>
      <c r="B503" s="166"/>
    </row>
    <row r="504" spans="1:33">
      <c r="A504" s="166"/>
      <c r="B504" s="166"/>
    </row>
    <row r="505" spans="1:33">
      <c r="A505" s="166"/>
      <c r="B505" s="166"/>
    </row>
    <row r="506" spans="1:33">
      <c r="A506" s="166"/>
      <c r="B506" s="166"/>
    </row>
    <row r="507" spans="1:33">
      <c r="A507" s="166"/>
      <c r="B507" s="166"/>
    </row>
    <row r="508" spans="1:33">
      <c r="A508" s="166"/>
      <c r="B508" s="166"/>
    </row>
    <row r="509" spans="1:33">
      <c r="A509" s="166"/>
      <c r="B509" s="166"/>
    </row>
    <row r="510" spans="1:33">
      <c r="A510" s="166"/>
      <c r="B510" s="166"/>
    </row>
    <row r="511" spans="1:33" s="209" customFormat="1" ht="21" customHeight="1">
      <c r="A511" s="629" t="s">
        <v>2945</v>
      </c>
      <c r="B511" s="629"/>
      <c r="C511" s="629"/>
      <c r="D511" s="629"/>
      <c r="E511" s="629"/>
      <c r="F511" s="629"/>
      <c r="G511" s="629"/>
      <c r="H511" s="629"/>
      <c r="I511" s="629"/>
      <c r="J511" s="629"/>
      <c r="K511" s="629"/>
      <c r="L511" s="629"/>
      <c r="M511" s="629"/>
      <c r="N511" s="629"/>
      <c r="O511" s="629"/>
      <c r="P511" s="629"/>
      <c r="Q511" s="629"/>
      <c r="R511" s="629"/>
      <c r="S511" s="629"/>
      <c r="T511" s="629"/>
      <c r="U511" s="629"/>
      <c r="V511" s="629"/>
      <c r="W511" s="629"/>
      <c r="X511" s="629"/>
      <c r="Y511" s="629"/>
      <c r="Z511" s="629"/>
      <c r="AA511" s="629"/>
      <c r="AB511" s="629"/>
      <c r="AC511" s="629"/>
      <c r="AD511" s="629"/>
      <c r="AE511" s="629"/>
      <c r="AF511" s="629"/>
      <c r="AG511" s="629"/>
    </row>
    <row r="512" spans="1:33" s="204" customFormat="1" ht="12.75" customHeight="1">
      <c r="A512" s="608" t="s">
        <v>2935</v>
      </c>
      <c r="B512" s="609" t="s">
        <v>2934</v>
      </c>
      <c r="C512" s="609"/>
      <c r="D512" s="609"/>
      <c r="E512" s="609"/>
      <c r="F512" s="609"/>
      <c r="G512" s="609"/>
      <c r="H512" s="609"/>
      <c r="I512" s="609"/>
      <c r="J512" s="609"/>
      <c r="K512" s="609"/>
      <c r="L512" s="610"/>
      <c r="M512" s="610" t="s">
        <v>2944</v>
      </c>
      <c r="N512" s="610"/>
      <c r="O512" s="610"/>
      <c r="P512" s="610"/>
      <c r="Q512" s="610"/>
      <c r="R512" s="610"/>
      <c r="S512" s="610"/>
      <c r="T512" s="610"/>
      <c r="U512" s="610"/>
      <c r="V512" s="610"/>
      <c r="W512" s="610"/>
      <c r="X512" s="610"/>
      <c r="Y512" s="611" t="s">
        <v>2932</v>
      </c>
      <c r="Z512" s="611"/>
      <c r="AA512" s="611"/>
      <c r="AB512" s="611"/>
      <c r="AC512" s="611"/>
      <c r="AD512" s="611"/>
      <c r="AE512" s="611"/>
      <c r="AF512" s="612" t="s">
        <v>2931</v>
      </c>
      <c r="AG512" s="612"/>
    </row>
    <row r="513" spans="1:33" s="170" customFormat="1" ht="12.75">
      <c r="A513" s="608"/>
      <c r="B513" s="609"/>
      <c r="C513" s="609"/>
      <c r="D513" s="609"/>
      <c r="E513" s="609"/>
      <c r="F513" s="609"/>
      <c r="G513" s="609"/>
      <c r="H513" s="609"/>
      <c r="I513" s="609"/>
      <c r="J513" s="609"/>
      <c r="K513" s="609"/>
      <c r="L513" s="610"/>
      <c r="M513" s="225"/>
      <c r="N513" s="226"/>
      <c r="O513" s="225"/>
      <c r="P513" s="610"/>
      <c r="Q513" s="613" t="s">
        <v>2930</v>
      </c>
      <c r="R513" s="613"/>
      <c r="S513" s="613"/>
      <c r="T513" s="610"/>
      <c r="U513" s="223"/>
      <c r="V513" s="224"/>
      <c r="W513" s="223"/>
      <c r="X513" s="610"/>
      <c r="Y513" s="611"/>
      <c r="Z513" s="611"/>
      <c r="AA513" s="611"/>
      <c r="AB513" s="611"/>
      <c r="AC513" s="611"/>
      <c r="AD513" s="611"/>
      <c r="AE513" s="611"/>
      <c r="AF513" s="612"/>
      <c r="AG513" s="612"/>
    </row>
    <row r="514" spans="1:33" s="194" customFormat="1" ht="11.25" customHeight="1">
      <c r="A514" s="608"/>
      <c r="B514" s="210"/>
      <c r="C514" s="222" t="s">
        <v>2929</v>
      </c>
      <c r="D514" s="614"/>
      <c r="E514" s="221" t="s">
        <v>2928</v>
      </c>
      <c r="F514" s="222"/>
      <c r="G514" s="221" t="s">
        <v>2927</v>
      </c>
      <c r="H514" s="614"/>
      <c r="I514" s="221" t="s">
        <v>2928</v>
      </c>
      <c r="J514" s="222"/>
      <c r="K514" s="221" t="s">
        <v>2927</v>
      </c>
      <c r="L514" s="610"/>
      <c r="M514" s="616" t="s">
        <v>2926</v>
      </c>
      <c r="N514" s="616"/>
      <c r="O514" s="616"/>
      <c r="P514" s="610"/>
      <c r="Q514" s="219" t="s">
        <v>2928</v>
      </c>
      <c r="R514" s="220"/>
      <c r="S514" s="219" t="s">
        <v>2927</v>
      </c>
      <c r="T514" s="610"/>
      <c r="U514" s="616" t="s">
        <v>2926</v>
      </c>
      <c r="V514" s="616"/>
      <c r="W514" s="616"/>
      <c r="X514" s="610"/>
      <c r="Y514" s="218" t="s">
        <v>2925</v>
      </c>
      <c r="Z514" s="197" t="s">
        <v>2923</v>
      </c>
      <c r="AA514" s="197" t="s">
        <v>2924</v>
      </c>
      <c r="AB514" s="197" t="s">
        <v>2923</v>
      </c>
      <c r="AC514" s="197" t="s">
        <v>2924</v>
      </c>
      <c r="AD514" s="197" t="s">
        <v>2923</v>
      </c>
      <c r="AE514" s="611"/>
      <c r="AF514" s="217" t="s">
        <v>2922</v>
      </c>
      <c r="AG514" s="216" t="s">
        <v>2921</v>
      </c>
    </row>
    <row r="515" spans="1:33" ht="11.25" customHeight="1">
      <c r="A515" s="187">
        <v>1</v>
      </c>
      <c r="B515" s="210"/>
      <c r="C515" s="166" t="s">
        <v>2899</v>
      </c>
      <c r="D515" s="614"/>
      <c r="E515" s="175" t="s">
        <v>2893</v>
      </c>
      <c r="F515" s="176" t="s">
        <v>2894</v>
      </c>
      <c r="G515" s="168">
        <v>0.28472222222222221</v>
      </c>
      <c r="H515" s="614"/>
      <c r="I515" s="168">
        <v>0.77777777777777779</v>
      </c>
      <c r="J515" s="176" t="s">
        <v>2894</v>
      </c>
      <c r="K515" s="175" t="s">
        <v>2893</v>
      </c>
      <c r="L515" s="610"/>
      <c r="M515" s="175" t="s">
        <v>2893</v>
      </c>
      <c r="N515" s="176" t="s">
        <v>2894</v>
      </c>
      <c r="O515" s="168">
        <v>0.27777777777777779</v>
      </c>
      <c r="P515" s="610"/>
      <c r="Q515" s="168">
        <v>0.27777777777777779</v>
      </c>
      <c r="R515" s="169" t="s">
        <v>2894</v>
      </c>
      <c r="S515" s="168">
        <v>0.72222222222222221</v>
      </c>
      <c r="T515" s="610"/>
      <c r="U515" s="168">
        <v>0.77777777777777779</v>
      </c>
      <c r="V515" s="176" t="s">
        <v>2894</v>
      </c>
      <c r="W515" s="175" t="s">
        <v>2893</v>
      </c>
      <c r="X515" s="610"/>
      <c r="Y515" s="166" t="s">
        <v>2905</v>
      </c>
      <c r="AA515" s="168">
        <v>1.3888888888888888E-2</v>
      </c>
      <c r="AB515" s="168">
        <v>0.2722222222222222</v>
      </c>
      <c r="AC515" s="168">
        <v>0.53125</v>
      </c>
      <c r="AD515" s="168">
        <v>0.7895833333333333</v>
      </c>
      <c r="AE515" s="611"/>
      <c r="AF515" s="215" t="s">
        <v>2943</v>
      </c>
      <c r="AG515" s="179" t="s">
        <v>2896</v>
      </c>
    </row>
    <row r="516" spans="1:33">
      <c r="A516" s="178">
        <v>2</v>
      </c>
      <c r="B516" s="210"/>
      <c r="C516" s="174" t="s">
        <v>2899</v>
      </c>
      <c r="D516" s="614"/>
      <c r="E516" s="175" t="s">
        <v>2893</v>
      </c>
      <c r="F516" s="176" t="s">
        <v>2894</v>
      </c>
      <c r="G516" s="168">
        <v>0.31875000000000003</v>
      </c>
      <c r="H516" s="614"/>
      <c r="I516" s="168">
        <v>0.8125</v>
      </c>
      <c r="J516" s="176" t="s">
        <v>2894</v>
      </c>
      <c r="K516" s="175" t="s">
        <v>2893</v>
      </c>
      <c r="L516" s="610"/>
      <c r="M516" s="175" t="s">
        <v>2893</v>
      </c>
      <c r="N516" s="176" t="s">
        <v>2894</v>
      </c>
      <c r="O516" s="168">
        <v>0.27847222222222223</v>
      </c>
      <c r="P516" s="610"/>
      <c r="Q516" s="168">
        <v>0.27847222222222223</v>
      </c>
      <c r="R516" s="169" t="s">
        <v>2894</v>
      </c>
      <c r="S516" s="168">
        <v>0.72152777777777777</v>
      </c>
      <c r="T516" s="610"/>
      <c r="U516" s="168">
        <v>0.8125</v>
      </c>
      <c r="V516" s="176" t="s">
        <v>2894</v>
      </c>
      <c r="W516" s="175" t="s">
        <v>2893</v>
      </c>
      <c r="X516" s="610"/>
      <c r="Y516" s="166" t="s">
        <v>2902</v>
      </c>
      <c r="AA516" s="168">
        <v>4.7916666666666663E-2</v>
      </c>
      <c r="AB516" s="168">
        <v>0.30624999999999997</v>
      </c>
      <c r="AC516" s="168">
        <v>0.56527777777777777</v>
      </c>
      <c r="AD516" s="168">
        <v>0.82361111111111107</v>
      </c>
      <c r="AE516" s="611"/>
      <c r="AF516" s="215" t="s">
        <v>2943</v>
      </c>
      <c r="AG516" s="179" t="s">
        <v>2900</v>
      </c>
    </row>
    <row r="517" spans="1:33">
      <c r="A517" s="187">
        <v>3</v>
      </c>
      <c r="B517" s="210"/>
      <c r="C517" s="166" t="s">
        <v>2899</v>
      </c>
      <c r="D517" s="614"/>
      <c r="E517" s="175" t="s">
        <v>2893</v>
      </c>
      <c r="F517" s="176" t="s">
        <v>2894</v>
      </c>
      <c r="G517" s="168">
        <v>0.3527777777777778</v>
      </c>
      <c r="H517" s="614"/>
      <c r="I517" s="168">
        <v>0.84652777777777777</v>
      </c>
      <c r="J517" s="176" t="s">
        <v>2894</v>
      </c>
      <c r="K517" s="175" t="s">
        <v>2893</v>
      </c>
      <c r="L517" s="610"/>
      <c r="M517" s="175" t="s">
        <v>2893</v>
      </c>
      <c r="N517" s="176" t="s">
        <v>2894</v>
      </c>
      <c r="O517" s="168">
        <v>0.27916666666666667</v>
      </c>
      <c r="P517" s="610"/>
      <c r="Q517" s="168">
        <v>0.27916666666666667</v>
      </c>
      <c r="R517" s="169" t="s">
        <v>2894</v>
      </c>
      <c r="S517" s="168">
        <v>0.72083333333333333</v>
      </c>
      <c r="T517" s="610"/>
      <c r="U517" s="168">
        <v>0.84652777777777777</v>
      </c>
      <c r="V517" s="176" t="s">
        <v>2894</v>
      </c>
      <c r="W517" s="175" t="s">
        <v>2893</v>
      </c>
      <c r="X517" s="610"/>
      <c r="Y517" s="166" t="s">
        <v>2905</v>
      </c>
      <c r="AA517" s="168">
        <v>8.2638888888888887E-2</v>
      </c>
      <c r="AB517" s="168">
        <v>0.34097222222222223</v>
      </c>
      <c r="AC517" s="168">
        <v>0.59930555555555554</v>
      </c>
      <c r="AD517" s="168">
        <v>0.85763888888888884</v>
      </c>
      <c r="AE517" s="611"/>
      <c r="AF517" s="215" t="s">
        <v>2943</v>
      </c>
      <c r="AG517" s="179" t="s">
        <v>2896</v>
      </c>
    </row>
    <row r="518" spans="1:33">
      <c r="A518" s="187">
        <v>4</v>
      </c>
      <c r="B518" s="210"/>
      <c r="C518" s="176" t="s">
        <v>2895</v>
      </c>
      <c r="D518" s="614"/>
      <c r="E518" s="175" t="s">
        <v>2893</v>
      </c>
      <c r="F518" s="176" t="s">
        <v>2894</v>
      </c>
      <c r="G518" s="168">
        <v>0.38680555555555557</v>
      </c>
      <c r="H518" s="614"/>
      <c r="I518" s="168">
        <v>0.88055555555555554</v>
      </c>
      <c r="J518" s="176" t="s">
        <v>2894</v>
      </c>
      <c r="K518" s="175" t="s">
        <v>2893</v>
      </c>
      <c r="L518" s="610"/>
      <c r="M518" s="175" t="s">
        <v>2893</v>
      </c>
      <c r="N518" s="176" t="s">
        <v>2894</v>
      </c>
      <c r="O518" s="168">
        <v>0.27986111111111112</v>
      </c>
      <c r="P518" s="610"/>
      <c r="Q518" s="168">
        <v>0.27986111111111112</v>
      </c>
      <c r="R518" s="169" t="s">
        <v>2894</v>
      </c>
      <c r="S518" s="168">
        <v>0.72013888888888899</v>
      </c>
      <c r="T518" s="610"/>
      <c r="U518" s="168">
        <v>0.88055555555555554</v>
      </c>
      <c r="V518" s="176" t="s">
        <v>2894</v>
      </c>
      <c r="W518" s="175" t="s">
        <v>2893</v>
      </c>
      <c r="X518" s="610"/>
      <c r="Y518" s="166" t="s">
        <v>2906</v>
      </c>
      <c r="AA518" s="168">
        <v>0.11666666666666665</v>
      </c>
      <c r="AB518" s="168">
        <v>0.375</v>
      </c>
      <c r="AC518" s="168">
        <v>0.6333333333333333</v>
      </c>
      <c r="AD518" s="168">
        <v>0.89166666666666661</v>
      </c>
      <c r="AE518" s="611"/>
      <c r="AF518" s="176"/>
      <c r="AG518" s="180"/>
    </row>
    <row r="519" spans="1:33">
      <c r="A519" s="187">
        <v>5</v>
      </c>
      <c r="B519" s="210"/>
      <c r="C519" s="176" t="s">
        <v>2895</v>
      </c>
      <c r="D519" s="614"/>
      <c r="E519" s="175" t="s">
        <v>2893</v>
      </c>
      <c r="F519" s="176" t="s">
        <v>2894</v>
      </c>
      <c r="G519" s="168">
        <v>0.42152777777777778</v>
      </c>
      <c r="H519" s="614"/>
      <c r="I519" s="168">
        <v>0.9145833333333333</v>
      </c>
      <c r="J519" s="176" t="s">
        <v>2894</v>
      </c>
      <c r="K519" s="175" t="s">
        <v>2893</v>
      </c>
      <c r="L519" s="610"/>
      <c r="M519" s="175" t="s">
        <v>2893</v>
      </c>
      <c r="N519" s="176" t="s">
        <v>2894</v>
      </c>
      <c r="O519" s="168">
        <v>0.28055555555555556</v>
      </c>
      <c r="P519" s="610"/>
      <c r="Q519" s="168">
        <v>0.28055555555555556</v>
      </c>
      <c r="R519" s="169" t="s">
        <v>2894</v>
      </c>
      <c r="S519" s="168">
        <v>0.71944444444444444</v>
      </c>
      <c r="T519" s="610"/>
      <c r="U519" s="168">
        <v>0.9145833333333333</v>
      </c>
      <c r="V519" s="176" t="s">
        <v>2894</v>
      </c>
      <c r="W519" s="175" t="s">
        <v>2893</v>
      </c>
      <c r="X519" s="610"/>
      <c r="Y519" s="166" t="s">
        <v>2910</v>
      </c>
      <c r="AA519" s="168">
        <v>0.15069444444444444</v>
      </c>
      <c r="AB519" s="168">
        <v>0.40902777777777777</v>
      </c>
      <c r="AC519" s="168">
        <v>0.66805555555555562</v>
      </c>
      <c r="AD519" s="168">
        <v>0.92638888888888893</v>
      </c>
      <c r="AE519" s="611"/>
      <c r="AF519" s="176"/>
      <c r="AG519" s="180"/>
    </row>
    <row r="520" spans="1:33">
      <c r="A520" s="187">
        <v>6</v>
      </c>
      <c r="B520" s="210"/>
      <c r="C520" s="176" t="s">
        <v>2895</v>
      </c>
      <c r="D520" s="614"/>
      <c r="E520" s="175" t="s">
        <v>2893</v>
      </c>
      <c r="F520" s="176" t="s">
        <v>2894</v>
      </c>
      <c r="G520" s="168">
        <v>0.45555555555555555</v>
      </c>
      <c r="H520" s="614"/>
      <c r="I520" s="168">
        <v>0.94861111111111107</v>
      </c>
      <c r="J520" s="176" t="s">
        <v>2894</v>
      </c>
      <c r="K520" s="175" t="s">
        <v>2893</v>
      </c>
      <c r="L520" s="610"/>
      <c r="M520" s="175" t="s">
        <v>2893</v>
      </c>
      <c r="N520" s="176" t="s">
        <v>2894</v>
      </c>
      <c r="O520" s="168">
        <v>0.28125</v>
      </c>
      <c r="P520" s="610"/>
      <c r="Q520" s="168">
        <v>0.28125</v>
      </c>
      <c r="R520" s="169" t="s">
        <v>2894</v>
      </c>
      <c r="S520" s="168">
        <v>0.71875</v>
      </c>
      <c r="T520" s="610"/>
      <c r="U520" s="168">
        <v>0.94861111111111107</v>
      </c>
      <c r="V520" s="176" t="s">
        <v>2894</v>
      </c>
      <c r="W520" s="175" t="s">
        <v>2893</v>
      </c>
      <c r="X520" s="610"/>
      <c r="Y520" s="166" t="s">
        <v>2910</v>
      </c>
      <c r="AA520" s="168">
        <v>0.18472222222222223</v>
      </c>
      <c r="AB520" s="168">
        <v>0.44305555555555554</v>
      </c>
      <c r="AC520" s="168">
        <v>0.70208333333333339</v>
      </c>
      <c r="AD520" s="168">
        <v>0.9604166666666667</v>
      </c>
      <c r="AE520" s="611"/>
      <c r="AF520" s="176"/>
      <c r="AG520" s="180"/>
    </row>
    <row r="521" spans="1:33">
      <c r="A521" s="187">
        <v>7</v>
      </c>
      <c r="B521" s="210"/>
      <c r="C521" s="176" t="s">
        <v>2895</v>
      </c>
      <c r="D521" s="614"/>
      <c r="E521" s="175" t="s">
        <v>2893</v>
      </c>
      <c r="F521" s="176" t="s">
        <v>2894</v>
      </c>
      <c r="G521" s="168">
        <v>0.48958333333333331</v>
      </c>
      <c r="H521" s="614"/>
      <c r="I521" s="168">
        <v>0.98263888888888884</v>
      </c>
      <c r="J521" s="176" t="s">
        <v>2894</v>
      </c>
      <c r="K521" s="175" t="s">
        <v>2893</v>
      </c>
      <c r="L521" s="610"/>
      <c r="M521" s="175" t="s">
        <v>2893</v>
      </c>
      <c r="N521" s="176" t="s">
        <v>2894</v>
      </c>
      <c r="O521" s="168">
        <v>0.28194444444444444</v>
      </c>
      <c r="P521" s="610"/>
      <c r="Q521" s="168">
        <v>0.28194444444444444</v>
      </c>
      <c r="R521" s="169" t="s">
        <v>2894</v>
      </c>
      <c r="S521" s="168">
        <v>0.71805555555555556</v>
      </c>
      <c r="T521" s="610"/>
      <c r="U521" s="168">
        <v>0.98263888888888884</v>
      </c>
      <c r="V521" s="176" t="s">
        <v>2894</v>
      </c>
      <c r="W521" s="175" t="s">
        <v>2893</v>
      </c>
      <c r="X521" s="610"/>
      <c r="Y521" s="166" t="s">
        <v>2919</v>
      </c>
      <c r="AA521" s="168">
        <v>0.21875</v>
      </c>
      <c r="AB521" s="168">
        <v>0.4770833333333333</v>
      </c>
      <c r="AC521" s="168">
        <v>0.73611111111111116</v>
      </c>
      <c r="AD521" s="168">
        <v>0.99444444444444446</v>
      </c>
      <c r="AE521" s="611"/>
      <c r="AF521" s="176"/>
      <c r="AG521" s="180"/>
    </row>
    <row r="522" spans="1:33">
      <c r="A522" s="187">
        <v>8</v>
      </c>
      <c r="B522" s="210"/>
      <c r="C522" s="166" t="s">
        <v>2918</v>
      </c>
      <c r="D522" s="614"/>
      <c r="E522" s="175" t="s">
        <v>2893</v>
      </c>
      <c r="F522" s="176" t="s">
        <v>2894</v>
      </c>
      <c r="G522" s="168">
        <v>0.52361111111111114</v>
      </c>
      <c r="H522" s="614"/>
      <c r="I522" s="169"/>
      <c r="J522" s="176"/>
      <c r="K522" s="169"/>
      <c r="L522" s="610"/>
      <c r="M522" s="175" t="s">
        <v>2893</v>
      </c>
      <c r="N522" s="185" t="s">
        <v>2894</v>
      </c>
      <c r="O522" s="184">
        <v>0.28263888888888888</v>
      </c>
      <c r="P522" s="610"/>
      <c r="Q522" s="168">
        <v>0.28263888888888888</v>
      </c>
      <c r="R522" s="169" t="s">
        <v>2894</v>
      </c>
      <c r="S522" s="168">
        <v>0.71736111111111101</v>
      </c>
      <c r="T522" s="610"/>
      <c r="U522" s="182"/>
      <c r="V522" s="183"/>
      <c r="W522" s="182"/>
      <c r="X522" s="610"/>
      <c r="Y522" s="166" t="s">
        <v>2939</v>
      </c>
      <c r="AA522" s="168">
        <v>0.25277777777777777</v>
      </c>
      <c r="AB522" s="168">
        <v>0.51111111111111118</v>
      </c>
      <c r="AC522" s="168">
        <v>0.77013888888888893</v>
      </c>
      <c r="AE522" s="611"/>
      <c r="AF522" s="176"/>
      <c r="AG522" s="180"/>
    </row>
    <row r="523" spans="1:33">
      <c r="A523" s="187">
        <v>9</v>
      </c>
      <c r="B523" s="210"/>
      <c r="C523" s="166" t="s">
        <v>2918</v>
      </c>
      <c r="D523" s="614"/>
      <c r="E523" s="168">
        <v>1.6666666666666666E-2</v>
      </c>
      <c r="F523" s="176" t="s">
        <v>2894</v>
      </c>
      <c r="G523" s="168">
        <v>0.55763888888888891</v>
      </c>
      <c r="H523" s="614"/>
      <c r="I523" s="169"/>
      <c r="J523" s="176"/>
      <c r="K523" s="169"/>
      <c r="L523" s="610"/>
      <c r="M523" s="184">
        <v>1.6666666666666666E-2</v>
      </c>
      <c r="N523" s="185" t="s">
        <v>2894</v>
      </c>
      <c r="O523" s="184">
        <v>0.28333333333333333</v>
      </c>
      <c r="P523" s="610"/>
      <c r="Q523" s="168">
        <v>0.28333333333333333</v>
      </c>
      <c r="R523" s="169" t="s">
        <v>2894</v>
      </c>
      <c r="S523" s="168">
        <v>0.71666666666666667</v>
      </c>
      <c r="T523" s="610"/>
      <c r="U523" s="182"/>
      <c r="V523" s="183"/>
      <c r="W523" s="182"/>
      <c r="X523" s="610"/>
      <c r="Y523" s="166" t="s">
        <v>2942</v>
      </c>
      <c r="Z523" s="168">
        <v>2.8472222222222222E-2</v>
      </c>
      <c r="AA523" s="168">
        <v>0.28680555555555554</v>
      </c>
      <c r="AB523" s="168">
        <v>0.53263888888888888</v>
      </c>
      <c r="AC523" s="168">
        <v>0.77847222222222223</v>
      </c>
      <c r="AE523" s="611"/>
      <c r="AF523" s="176"/>
      <c r="AG523" s="180"/>
    </row>
    <row r="524" spans="1:33">
      <c r="A524" s="187">
        <v>10</v>
      </c>
      <c r="B524" s="210"/>
      <c r="C524" s="166" t="s">
        <v>2918</v>
      </c>
      <c r="D524" s="614"/>
      <c r="E524" s="168">
        <v>5.0694444444444452E-2</v>
      </c>
      <c r="F524" s="176" t="s">
        <v>2894</v>
      </c>
      <c r="G524" s="168">
        <v>0.59166666666666667</v>
      </c>
      <c r="H524" s="614"/>
      <c r="I524" s="169"/>
      <c r="J524" s="176"/>
      <c r="K524" s="169"/>
      <c r="L524" s="610"/>
      <c r="M524" s="184">
        <v>5.0694444444444452E-2</v>
      </c>
      <c r="N524" s="185" t="s">
        <v>2894</v>
      </c>
      <c r="O524" s="184">
        <v>0.28402777777777777</v>
      </c>
      <c r="P524" s="610"/>
      <c r="Q524" s="168">
        <v>0.28402777777777777</v>
      </c>
      <c r="R524" s="169" t="s">
        <v>2894</v>
      </c>
      <c r="S524" s="168">
        <v>0.71597222222222223</v>
      </c>
      <c r="T524" s="610"/>
      <c r="U524" s="182"/>
      <c r="V524" s="183"/>
      <c r="W524" s="182"/>
      <c r="X524" s="610"/>
      <c r="Y524" s="166" t="s">
        <v>2939</v>
      </c>
      <c r="Z524" s="168">
        <v>4.9305555555555554E-2</v>
      </c>
      <c r="AA524" s="168">
        <v>0.32083333333333336</v>
      </c>
      <c r="AB524" s="168">
        <v>0.57916666666666672</v>
      </c>
      <c r="AC524" s="168">
        <v>0.83819444444444446</v>
      </c>
      <c r="AE524" s="611"/>
      <c r="AF524" s="176"/>
      <c r="AG524" s="180"/>
    </row>
    <row r="525" spans="1:33" ht="3.75" customHeight="1">
      <c r="A525" s="192"/>
      <c r="B525" s="210"/>
      <c r="C525" s="192"/>
      <c r="D525" s="614"/>
      <c r="E525" s="192"/>
      <c r="F525" s="192"/>
      <c r="G525" s="192"/>
      <c r="H525" s="614"/>
      <c r="I525" s="192"/>
      <c r="J525" s="192"/>
      <c r="K525" s="192"/>
      <c r="L525" s="610"/>
      <c r="M525" s="192"/>
      <c r="N525" s="192"/>
      <c r="O525" s="192"/>
      <c r="P525" s="610"/>
      <c r="Q525" s="192"/>
      <c r="R525" s="192"/>
      <c r="S525" s="192"/>
      <c r="T525" s="610"/>
      <c r="U525" s="192"/>
      <c r="V525" s="192"/>
      <c r="W525" s="192"/>
      <c r="X525" s="610"/>
      <c r="Y525" s="192"/>
      <c r="Z525" s="192"/>
      <c r="AA525" s="192"/>
      <c r="AB525" s="192"/>
      <c r="AC525" s="192"/>
      <c r="AD525" s="192"/>
      <c r="AE525" s="611"/>
      <c r="AF525" s="192"/>
      <c r="AG525" s="192"/>
    </row>
    <row r="526" spans="1:33">
      <c r="A526" s="187">
        <v>11</v>
      </c>
      <c r="B526" s="210"/>
      <c r="C526" s="166" t="s">
        <v>2915</v>
      </c>
      <c r="D526" s="614"/>
      <c r="E526" s="168">
        <v>8.4722222222222213E-2</v>
      </c>
      <c r="F526" s="176" t="s">
        <v>2894</v>
      </c>
      <c r="G526" s="168">
        <v>0.62569444444444444</v>
      </c>
      <c r="H526" s="614"/>
      <c r="I526" s="169"/>
      <c r="J526" s="176"/>
      <c r="K526" s="169"/>
      <c r="L526" s="610"/>
      <c r="M526" s="188">
        <v>8.4722222222222213E-2</v>
      </c>
      <c r="N526" s="189" t="s">
        <v>2894</v>
      </c>
      <c r="O526" s="188">
        <v>0.28472222222222221</v>
      </c>
      <c r="P526" s="610"/>
      <c r="Q526" s="168">
        <v>0.28472222222222221</v>
      </c>
      <c r="R526" s="169" t="s">
        <v>2894</v>
      </c>
      <c r="S526" s="168">
        <v>0.71527777777777779</v>
      </c>
      <c r="T526" s="610"/>
      <c r="U526" s="182"/>
      <c r="V526" s="183"/>
      <c r="W526" s="182"/>
      <c r="X526" s="610"/>
      <c r="Y526" s="166" t="s">
        <v>2910</v>
      </c>
      <c r="Z526" s="168">
        <v>9.6527777777777768E-2</v>
      </c>
      <c r="AA526" s="168">
        <v>0.35486111111111113</v>
      </c>
      <c r="AB526" s="168">
        <v>0.62152777777777779</v>
      </c>
      <c r="AC526" s="168">
        <v>0.88888888888888884</v>
      </c>
      <c r="AE526" s="611"/>
      <c r="AF526" s="176"/>
      <c r="AG526" s="180"/>
    </row>
    <row r="527" spans="1:33">
      <c r="A527" s="187">
        <v>12</v>
      </c>
      <c r="B527" s="210"/>
      <c r="C527" s="166" t="s">
        <v>2915</v>
      </c>
      <c r="D527" s="614"/>
      <c r="E527" s="168">
        <v>0.11875000000000001</v>
      </c>
      <c r="F527" s="176" t="s">
        <v>2894</v>
      </c>
      <c r="G527" s="168">
        <v>0.65972222222222221</v>
      </c>
      <c r="H527" s="614"/>
      <c r="I527" s="169"/>
      <c r="J527" s="176"/>
      <c r="K527" s="169"/>
      <c r="L527" s="610"/>
      <c r="M527" s="188">
        <v>0.11875000000000001</v>
      </c>
      <c r="N527" s="189" t="s">
        <v>2894</v>
      </c>
      <c r="O527" s="188">
        <v>0.28541666666666665</v>
      </c>
      <c r="P527" s="610"/>
      <c r="Q527" s="168">
        <v>0.28541666666666665</v>
      </c>
      <c r="R527" s="169" t="s">
        <v>2894</v>
      </c>
      <c r="S527" s="168">
        <v>0.71458333333333324</v>
      </c>
      <c r="T527" s="610"/>
      <c r="U527" s="182"/>
      <c r="V527" s="183"/>
      <c r="W527" s="182"/>
      <c r="X527" s="610"/>
      <c r="Y527" s="166" t="s">
        <v>2906</v>
      </c>
      <c r="Z527" s="168">
        <v>0.1388888888888889</v>
      </c>
      <c r="AA527" s="168">
        <v>0.3888888888888889</v>
      </c>
      <c r="AB527" s="168">
        <v>0.65625</v>
      </c>
      <c r="AC527" s="168">
        <v>0.92361111111111116</v>
      </c>
      <c r="AE527" s="611"/>
      <c r="AF527" s="176"/>
      <c r="AG527" s="180"/>
    </row>
    <row r="528" spans="1:33">
      <c r="A528" s="187">
        <v>13</v>
      </c>
      <c r="B528" s="210"/>
      <c r="C528" s="166" t="s">
        <v>2915</v>
      </c>
      <c r="D528" s="614"/>
      <c r="E528" s="168">
        <v>0.15277777777777776</v>
      </c>
      <c r="F528" s="176" t="s">
        <v>2894</v>
      </c>
      <c r="G528" s="168">
        <v>0.69374999999999998</v>
      </c>
      <c r="H528" s="614"/>
      <c r="I528" s="169"/>
      <c r="J528" s="176"/>
      <c r="K528" s="169"/>
      <c r="L528" s="610"/>
      <c r="M528" s="188">
        <v>0.15277777777777776</v>
      </c>
      <c r="N528" s="189" t="s">
        <v>2894</v>
      </c>
      <c r="O528" s="188">
        <v>0.28611111111111115</v>
      </c>
      <c r="P528" s="610"/>
      <c r="Q528" s="168">
        <v>0.28611111111111115</v>
      </c>
      <c r="R528" s="169" t="s">
        <v>2894</v>
      </c>
      <c r="S528" s="168">
        <v>0.71388888888888891</v>
      </c>
      <c r="T528" s="610"/>
      <c r="U528" s="182"/>
      <c r="V528" s="183"/>
      <c r="W528" s="182"/>
      <c r="X528" s="610"/>
      <c r="Y528" s="166" t="s">
        <v>2906</v>
      </c>
      <c r="Z528" s="168">
        <v>0.17291666666666669</v>
      </c>
      <c r="AA528" s="168">
        <v>0.42291666666666666</v>
      </c>
      <c r="AB528" s="168">
        <v>0.69027777777777777</v>
      </c>
      <c r="AC528" s="168">
        <v>0.95763888888888893</v>
      </c>
      <c r="AE528" s="611"/>
      <c r="AF528" s="176"/>
      <c r="AG528" s="180"/>
    </row>
    <row r="529" spans="1:33">
      <c r="A529" s="187">
        <v>14</v>
      </c>
      <c r="B529" s="210"/>
      <c r="C529" s="166" t="s">
        <v>2915</v>
      </c>
      <c r="D529" s="614"/>
      <c r="E529" s="168">
        <v>0.1875</v>
      </c>
      <c r="F529" s="176" t="s">
        <v>2894</v>
      </c>
      <c r="G529" s="168">
        <v>0.72777777777777775</v>
      </c>
      <c r="H529" s="614"/>
      <c r="I529" s="169"/>
      <c r="J529" s="176"/>
      <c r="K529" s="169"/>
      <c r="L529" s="610"/>
      <c r="M529" s="188">
        <v>0.1875</v>
      </c>
      <c r="N529" s="189" t="s">
        <v>2894</v>
      </c>
      <c r="O529" s="188">
        <v>0.28680555555555554</v>
      </c>
      <c r="P529" s="610"/>
      <c r="Q529" s="168">
        <v>0.28680555555555554</v>
      </c>
      <c r="R529" s="169" t="s">
        <v>2894</v>
      </c>
      <c r="S529" s="168">
        <v>0.71319444444444446</v>
      </c>
      <c r="T529" s="610"/>
      <c r="U529" s="188">
        <v>0.71319444444444446</v>
      </c>
      <c r="V529" s="189" t="s">
        <v>2894</v>
      </c>
      <c r="W529" s="188">
        <v>0.72777777777777775</v>
      </c>
      <c r="X529" s="610"/>
      <c r="Y529" s="166" t="s">
        <v>2905</v>
      </c>
      <c r="Z529" s="168">
        <v>0.2076388888888889</v>
      </c>
      <c r="AA529" s="168">
        <v>0.45763888888888887</v>
      </c>
      <c r="AB529" s="168">
        <v>0.72430555555555554</v>
      </c>
      <c r="AC529" s="168">
        <v>0.9916666666666667</v>
      </c>
      <c r="AE529" s="611"/>
      <c r="AF529" s="177" t="s">
        <v>2917</v>
      </c>
      <c r="AG529" s="179" t="s">
        <v>2916</v>
      </c>
    </row>
    <row r="530" spans="1:33">
      <c r="A530" s="178">
        <v>15</v>
      </c>
      <c r="B530" s="210"/>
      <c r="C530" s="174" t="s">
        <v>2203</v>
      </c>
      <c r="D530" s="614"/>
      <c r="E530" s="168">
        <v>0.22152777777777777</v>
      </c>
      <c r="F530" s="176" t="s">
        <v>2894</v>
      </c>
      <c r="G530" s="168">
        <v>0.76180555555555562</v>
      </c>
      <c r="H530" s="614"/>
      <c r="I530" s="169"/>
      <c r="J530" s="176"/>
      <c r="K530" s="169"/>
      <c r="L530" s="610"/>
      <c r="M530" s="190"/>
      <c r="N530" s="183"/>
      <c r="O530" s="190"/>
      <c r="P530" s="610"/>
      <c r="Q530" s="168">
        <v>0.28750000000000003</v>
      </c>
      <c r="R530" s="169" t="s">
        <v>2894</v>
      </c>
      <c r="S530" s="168">
        <v>0.71250000000000002</v>
      </c>
      <c r="T530" s="610"/>
      <c r="U530" s="190"/>
      <c r="V530" s="183"/>
      <c r="W530" s="190"/>
      <c r="X530" s="610"/>
      <c r="Y530" s="166" t="s">
        <v>2902</v>
      </c>
      <c r="Z530" s="168">
        <v>0.24166666666666667</v>
      </c>
      <c r="AA530" s="168">
        <v>0.4916666666666667</v>
      </c>
      <c r="AB530" s="168">
        <v>0.75</v>
      </c>
      <c r="AE530" s="611"/>
      <c r="AF530" s="177" t="s">
        <v>2941</v>
      </c>
      <c r="AG530" s="173" t="s">
        <v>2940</v>
      </c>
    </row>
    <row r="531" spans="1:33">
      <c r="A531" s="178">
        <v>16</v>
      </c>
      <c r="B531" s="210"/>
      <c r="C531" s="174" t="s">
        <v>2203</v>
      </c>
      <c r="D531" s="614"/>
      <c r="E531" s="168">
        <v>0.25555555555555559</v>
      </c>
      <c r="F531" s="176" t="s">
        <v>2894</v>
      </c>
      <c r="G531" s="168">
        <v>0.79652777777777783</v>
      </c>
      <c r="H531" s="614"/>
      <c r="I531" s="169"/>
      <c r="J531" s="176"/>
      <c r="K531" s="169"/>
      <c r="L531" s="610"/>
      <c r="M531" s="190"/>
      <c r="N531" s="183"/>
      <c r="O531" s="190"/>
      <c r="P531" s="610"/>
      <c r="Q531" s="168">
        <v>0.28819444444444448</v>
      </c>
      <c r="R531" s="169" t="s">
        <v>2894</v>
      </c>
      <c r="S531" s="168">
        <v>0.71180555555555547</v>
      </c>
      <c r="T531" s="610"/>
      <c r="U531" s="190"/>
      <c r="V531" s="183"/>
      <c r="W531" s="190"/>
      <c r="X531" s="610"/>
      <c r="Y531" s="166" t="s">
        <v>2892</v>
      </c>
      <c r="AA531" s="168">
        <v>8.3333333333333332E-3</v>
      </c>
      <c r="AB531" s="168">
        <v>0.26666666666666666</v>
      </c>
      <c r="AC531" s="168">
        <v>0.52569444444444446</v>
      </c>
      <c r="AD531" s="168">
        <v>0.78402777777777777</v>
      </c>
      <c r="AE531" s="611"/>
      <c r="AF531" s="177" t="s">
        <v>2941</v>
      </c>
      <c r="AG531" s="173" t="s">
        <v>2940</v>
      </c>
    </row>
    <row r="532" spans="1:33">
      <c r="A532" s="178">
        <v>17</v>
      </c>
      <c r="B532" s="210"/>
      <c r="C532" s="174" t="s">
        <v>2203</v>
      </c>
      <c r="D532" s="614"/>
      <c r="E532" s="168">
        <v>0.28958333333333336</v>
      </c>
      <c r="F532" s="176" t="s">
        <v>2894</v>
      </c>
      <c r="G532" s="168">
        <v>0.8305555555555556</v>
      </c>
      <c r="H532" s="614"/>
      <c r="I532" s="169"/>
      <c r="J532" s="176"/>
      <c r="K532" s="169"/>
      <c r="L532" s="610"/>
      <c r="M532" s="182"/>
      <c r="N532" s="183"/>
      <c r="O532" s="182"/>
      <c r="P532" s="610"/>
      <c r="Q532" s="168">
        <v>0.28888888888888892</v>
      </c>
      <c r="R532" s="169" t="s">
        <v>2894</v>
      </c>
      <c r="S532" s="168">
        <v>0.71111111111111114</v>
      </c>
      <c r="T532" s="610"/>
      <c r="U532" s="190"/>
      <c r="V532" s="183"/>
      <c r="W532" s="190"/>
      <c r="X532" s="610"/>
      <c r="Y532" s="166" t="s">
        <v>2902</v>
      </c>
      <c r="AA532" s="168">
        <v>4.3055555555555562E-2</v>
      </c>
      <c r="AB532" s="168">
        <v>0.30138888888888887</v>
      </c>
      <c r="AC532" s="168">
        <v>0.55972222222222223</v>
      </c>
      <c r="AD532" s="168">
        <v>0.81805555555555554</v>
      </c>
      <c r="AE532" s="611"/>
      <c r="AF532" s="177" t="s">
        <v>2941</v>
      </c>
      <c r="AG532" s="173" t="s">
        <v>2940</v>
      </c>
    </row>
    <row r="533" spans="1:33">
      <c r="A533" s="187">
        <v>18</v>
      </c>
      <c r="B533" s="210"/>
      <c r="C533" s="166" t="s">
        <v>2911</v>
      </c>
      <c r="D533" s="614"/>
      <c r="E533" s="168">
        <v>0.32361111111111113</v>
      </c>
      <c r="F533" s="176" t="s">
        <v>2894</v>
      </c>
      <c r="G533" s="168">
        <v>0.86458333333333337</v>
      </c>
      <c r="H533" s="614"/>
      <c r="I533" s="169"/>
      <c r="J533" s="176"/>
      <c r="K533" s="169"/>
      <c r="L533" s="610"/>
      <c r="M533" s="182"/>
      <c r="N533" s="183"/>
      <c r="O533" s="182"/>
      <c r="P533" s="610"/>
      <c r="Q533" s="168">
        <v>0.28958333333333336</v>
      </c>
      <c r="R533" s="169" t="s">
        <v>2894</v>
      </c>
      <c r="S533" s="168">
        <v>0.7104166666666667</v>
      </c>
      <c r="T533" s="610"/>
      <c r="U533" s="188">
        <v>0.7104166666666667</v>
      </c>
      <c r="V533" s="189" t="s">
        <v>2894</v>
      </c>
      <c r="W533" s="188">
        <v>0.86458333333333337</v>
      </c>
      <c r="X533" s="610"/>
      <c r="Y533" s="166" t="s">
        <v>2905</v>
      </c>
      <c r="AA533" s="168">
        <v>7.7083333333333337E-2</v>
      </c>
      <c r="AB533" s="168">
        <v>0.3354166666666667</v>
      </c>
      <c r="AC533" s="168">
        <v>0.59375</v>
      </c>
      <c r="AD533" s="168">
        <v>0.8520833333333333</v>
      </c>
      <c r="AE533" s="611"/>
      <c r="AF533" s="176"/>
      <c r="AG533" s="180"/>
    </row>
    <row r="534" spans="1:33">
      <c r="A534" s="187">
        <v>19</v>
      </c>
      <c r="B534" s="210"/>
      <c r="C534" s="166" t="s">
        <v>2911</v>
      </c>
      <c r="D534" s="614"/>
      <c r="E534" s="168">
        <v>0.3576388888888889</v>
      </c>
      <c r="F534" s="176" t="s">
        <v>2894</v>
      </c>
      <c r="G534" s="168">
        <v>0.89861111111111114</v>
      </c>
      <c r="H534" s="614"/>
      <c r="I534" s="169"/>
      <c r="J534" s="176"/>
      <c r="K534" s="169"/>
      <c r="L534" s="610"/>
      <c r="M534" s="182"/>
      <c r="N534" s="183"/>
      <c r="O534" s="182"/>
      <c r="P534" s="610"/>
      <c r="Q534" s="168">
        <v>0.2902777777777778</v>
      </c>
      <c r="R534" s="169" t="s">
        <v>2894</v>
      </c>
      <c r="S534" s="168">
        <v>0.70972222222222225</v>
      </c>
      <c r="T534" s="610"/>
      <c r="U534" s="188">
        <v>0.70972222222222225</v>
      </c>
      <c r="V534" s="189" t="s">
        <v>2894</v>
      </c>
      <c r="W534" s="188">
        <v>0.89861111111111114</v>
      </c>
      <c r="X534" s="610"/>
      <c r="Y534" s="166" t="s">
        <v>2906</v>
      </c>
      <c r="AA534" s="168">
        <v>0.1111111111111111</v>
      </c>
      <c r="AB534" s="168">
        <v>0.36944444444444446</v>
      </c>
      <c r="AC534" s="168">
        <v>0.62777777777777777</v>
      </c>
      <c r="AD534" s="168">
        <v>0.88611111111111107</v>
      </c>
      <c r="AE534" s="611"/>
    </row>
    <row r="535" spans="1:33">
      <c r="A535" s="187">
        <v>20</v>
      </c>
      <c r="B535" s="210"/>
      <c r="C535" s="166" t="s">
        <v>2911</v>
      </c>
      <c r="D535" s="614"/>
      <c r="E535" s="168">
        <v>0.39166666666666666</v>
      </c>
      <c r="F535" s="176" t="s">
        <v>2894</v>
      </c>
      <c r="G535" s="168">
        <v>0.93263888888888891</v>
      </c>
      <c r="H535" s="614"/>
      <c r="I535" s="169"/>
      <c r="J535" s="176"/>
      <c r="K535" s="169"/>
      <c r="L535" s="610"/>
      <c r="M535" s="182"/>
      <c r="N535" s="183"/>
      <c r="O535" s="182"/>
      <c r="P535" s="610"/>
      <c r="Q535" s="168">
        <v>0.29097222222222224</v>
      </c>
      <c r="R535" s="169" t="s">
        <v>2894</v>
      </c>
      <c r="S535" s="168">
        <v>0.7090277777777777</v>
      </c>
      <c r="T535" s="610"/>
      <c r="U535" s="188">
        <v>0.7090277777777777</v>
      </c>
      <c r="V535" s="189" t="s">
        <v>2894</v>
      </c>
      <c r="W535" s="188">
        <v>0.93263888888888891</v>
      </c>
      <c r="X535" s="610"/>
      <c r="Y535" s="166" t="s">
        <v>2906</v>
      </c>
      <c r="AA535" s="168">
        <v>0.1451388888888889</v>
      </c>
      <c r="AB535" s="168">
        <v>0.40347222222222223</v>
      </c>
      <c r="AC535" s="168">
        <v>0.66180555555555554</v>
      </c>
      <c r="AD535" s="168">
        <v>0.92013888888888884</v>
      </c>
      <c r="AE535" s="611"/>
    </row>
    <row r="536" spans="1:33" ht="3.75" customHeight="1">
      <c r="A536" s="192"/>
      <c r="B536" s="210"/>
      <c r="C536" s="192"/>
      <c r="D536" s="614"/>
      <c r="E536" s="192"/>
      <c r="F536" s="192"/>
      <c r="G536" s="192"/>
      <c r="H536" s="614"/>
      <c r="I536" s="192"/>
      <c r="J536" s="192"/>
      <c r="K536" s="192"/>
      <c r="L536" s="610"/>
      <c r="M536" s="192"/>
      <c r="N536" s="192"/>
      <c r="O536" s="192"/>
      <c r="P536" s="610"/>
      <c r="Q536" s="192"/>
      <c r="R536" s="192"/>
      <c r="S536" s="192"/>
      <c r="T536" s="610"/>
      <c r="U536" s="192"/>
      <c r="V536" s="192"/>
      <c r="W536" s="192"/>
      <c r="X536" s="610"/>
      <c r="Y536" s="192"/>
      <c r="Z536" s="192"/>
      <c r="AA536" s="192"/>
      <c r="AB536" s="192"/>
      <c r="AC536" s="192"/>
      <c r="AD536" s="192"/>
      <c r="AE536" s="611"/>
      <c r="AF536" s="192"/>
      <c r="AG536" s="192"/>
    </row>
    <row r="537" spans="1:33">
      <c r="A537" s="187">
        <v>21</v>
      </c>
      <c r="B537" s="210"/>
      <c r="C537" s="166" t="s">
        <v>2911</v>
      </c>
      <c r="D537" s="614"/>
      <c r="E537" s="168">
        <v>0.42569444444444443</v>
      </c>
      <c r="F537" s="176" t="s">
        <v>2894</v>
      </c>
      <c r="G537" s="168">
        <v>0.96666666666666667</v>
      </c>
      <c r="H537" s="614"/>
      <c r="I537" s="169"/>
      <c r="J537" s="176"/>
      <c r="K537" s="169"/>
      <c r="L537" s="610"/>
      <c r="M537" s="182"/>
      <c r="N537" s="183"/>
      <c r="O537" s="182"/>
      <c r="P537" s="610"/>
      <c r="Q537" s="168">
        <v>0.29166666666666669</v>
      </c>
      <c r="R537" s="169" t="s">
        <v>2894</v>
      </c>
      <c r="S537" s="168">
        <v>0.70833333333333337</v>
      </c>
      <c r="T537" s="610"/>
      <c r="U537" s="188">
        <v>0.70833333333333337</v>
      </c>
      <c r="V537" s="189" t="s">
        <v>2894</v>
      </c>
      <c r="W537" s="188">
        <v>0.96666666666666667</v>
      </c>
      <c r="X537" s="610"/>
      <c r="Y537" s="166" t="s">
        <v>2910</v>
      </c>
      <c r="AA537" s="168">
        <v>0.17916666666666667</v>
      </c>
      <c r="AB537" s="168">
        <v>0.4375</v>
      </c>
      <c r="AC537" s="168">
        <v>0.6958333333333333</v>
      </c>
      <c r="AD537" s="168">
        <v>0.95416666666666661</v>
      </c>
      <c r="AE537" s="611"/>
      <c r="AF537" s="176"/>
      <c r="AG537" s="180"/>
    </row>
    <row r="538" spans="1:33">
      <c r="A538" s="187">
        <v>22</v>
      </c>
      <c r="B538" s="210"/>
      <c r="C538" s="166" t="s">
        <v>2907</v>
      </c>
      <c r="D538" s="614"/>
      <c r="E538" s="168">
        <v>0.4597222222222222</v>
      </c>
      <c r="F538" s="176" t="s">
        <v>2894</v>
      </c>
      <c r="G538" s="175" t="s">
        <v>2893</v>
      </c>
      <c r="H538" s="614"/>
      <c r="I538" s="169"/>
      <c r="J538" s="176"/>
      <c r="K538" s="169"/>
      <c r="L538" s="610"/>
      <c r="M538" s="182"/>
      <c r="N538" s="183"/>
      <c r="O538" s="182"/>
      <c r="P538" s="610"/>
      <c r="Q538" s="168">
        <v>0.29236111111111113</v>
      </c>
      <c r="R538" s="169" t="s">
        <v>2894</v>
      </c>
      <c r="S538" s="168">
        <v>0.70763888888888893</v>
      </c>
      <c r="T538" s="610"/>
      <c r="U538" s="184">
        <v>0.70763888888888893</v>
      </c>
      <c r="V538" s="185" t="s">
        <v>2894</v>
      </c>
      <c r="W538" s="175" t="s">
        <v>2893</v>
      </c>
      <c r="X538" s="610"/>
      <c r="Y538" s="166" t="s">
        <v>2919</v>
      </c>
      <c r="AA538" s="168">
        <v>0.21319444444444444</v>
      </c>
      <c r="AB538" s="168">
        <v>0.47152777777777777</v>
      </c>
      <c r="AC538" s="168">
        <v>0.72986111111111107</v>
      </c>
      <c r="AD538" s="168">
        <v>0.98819444444444438</v>
      </c>
      <c r="AE538" s="611"/>
      <c r="AF538" s="176"/>
      <c r="AG538" s="180"/>
    </row>
    <row r="539" spans="1:33">
      <c r="A539" s="187">
        <v>23</v>
      </c>
      <c r="B539" s="210"/>
      <c r="C539" s="166" t="s">
        <v>2907</v>
      </c>
      <c r="D539" s="614"/>
      <c r="E539" s="175" t="s">
        <v>2893</v>
      </c>
      <c r="F539" s="176" t="s">
        <v>2894</v>
      </c>
      <c r="G539" s="168">
        <v>6.9444444444444447E-4</v>
      </c>
      <c r="H539" s="614"/>
      <c r="I539" s="168">
        <v>0.49374999999999997</v>
      </c>
      <c r="J539" s="176" t="s">
        <v>2894</v>
      </c>
      <c r="K539" s="175" t="s">
        <v>2893</v>
      </c>
      <c r="L539" s="610"/>
      <c r="M539" s="175" t="s">
        <v>2893</v>
      </c>
      <c r="N539" s="185" t="s">
        <v>2894</v>
      </c>
      <c r="O539" s="184">
        <v>6.9444444444444447E-4</v>
      </c>
      <c r="P539" s="610"/>
      <c r="Q539" s="168">
        <v>0.29305555555555557</v>
      </c>
      <c r="R539" s="169" t="s">
        <v>2894</v>
      </c>
      <c r="S539" s="168">
        <v>0.70694444444444438</v>
      </c>
      <c r="T539" s="610"/>
      <c r="U539" s="184">
        <v>0.70694444444444438</v>
      </c>
      <c r="V539" s="185" t="s">
        <v>2894</v>
      </c>
      <c r="W539" s="175" t="s">
        <v>2893</v>
      </c>
      <c r="X539" s="610"/>
      <c r="Y539" s="166" t="s">
        <v>2939</v>
      </c>
      <c r="AA539" s="168">
        <v>0.24722222222222223</v>
      </c>
      <c r="AB539" s="168">
        <v>0.50555555555555554</v>
      </c>
      <c r="AC539" s="168">
        <v>0.76388888888888884</v>
      </c>
      <c r="AE539" s="611"/>
      <c r="AF539" s="176"/>
      <c r="AG539" s="180"/>
    </row>
    <row r="540" spans="1:33">
      <c r="A540" s="187">
        <v>24</v>
      </c>
      <c r="B540" s="210"/>
      <c r="C540" s="166" t="s">
        <v>2907</v>
      </c>
      <c r="D540" s="614"/>
      <c r="E540" s="175" t="s">
        <v>2893</v>
      </c>
      <c r="F540" s="176" t="s">
        <v>2894</v>
      </c>
      <c r="G540" s="168">
        <v>3.4722222222222224E-2</v>
      </c>
      <c r="H540" s="614"/>
      <c r="I540" s="168">
        <v>0.52777777777777779</v>
      </c>
      <c r="J540" s="176" t="s">
        <v>2894</v>
      </c>
      <c r="K540" s="175" t="s">
        <v>2893</v>
      </c>
      <c r="L540" s="610"/>
      <c r="M540" s="175" t="s">
        <v>2893</v>
      </c>
      <c r="N540" s="185" t="s">
        <v>2894</v>
      </c>
      <c r="O540" s="184">
        <v>3.4722222222222224E-2</v>
      </c>
      <c r="P540" s="610"/>
      <c r="Q540" s="168">
        <v>0.29375000000000001</v>
      </c>
      <c r="R540" s="169" t="s">
        <v>2894</v>
      </c>
      <c r="S540" s="168">
        <v>0.70624999999999993</v>
      </c>
      <c r="T540" s="610"/>
      <c r="U540" s="184">
        <v>0.70624999999999993</v>
      </c>
      <c r="V540" s="185" t="s">
        <v>2894</v>
      </c>
      <c r="W540" s="175" t="s">
        <v>2893</v>
      </c>
      <c r="X540" s="610"/>
      <c r="Y540" s="166" t="s">
        <v>2919</v>
      </c>
      <c r="Z540" s="168">
        <v>2.2222222222222223E-2</v>
      </c>
      <c r="AA540" s="168">
        <v>0.28125</v>
      </c>
      <c r="AB540" s="168">
        <v>0.5395833333333333</v>
      </c>
      <c r="AC540" s="168">
        <v>0.79791666666666661</v>
      </c>
      <c r="AE540" s="611"/>
      <c r="AF540" s="176"/>
      <c r="AG540" s="180"/>
    </row>
    <row r="541" spans="1:33">
      <c r="A541" s="187">
        <v>25</v>
      </c>
      <c r="B541" s="210"/>
      <c r="C541" s="166" t="s">
        <v>2903</v>
      </c>
      <c r="D541" s="614"/>
      <c r="E541" s="175" t="s">
        <v>2893</v>
      </c>
      <c r="F541" s="176" t="s">
        <v>2894</v>
      </c>
      <c r="G541" s="168">
        <v>6.8749999999999992E-2</v>
      </c>
      <c r="H541" s="614"/>
      <c r="I541" s="168">
        <v>0.5625</v>
      </c>
      <c r="J541" s="176" t="s">
        <v>2894</v>
      </c>
      <c r="K541" s="175" t="s">
        <v>2893</v>
      </c>
      <c r="L541" s="610"/>
      <c r="M541" s="175" t="s">
        <v>2893</v>
      </c>
      <c r="N541" s="176" t="s">
        <v>2894</v>
      </c>
      <c r="O541" s="168">
        <v>6.8749999999999992E-2</v>
      </c>
      <c r="P541" s="610"/>
      <c r="Q541" s="168">
        <v>0.29444444444444445</v>
      </c>
      <c r="R541" s="169" t="s">
        <v>2894</v>
      </c>
      <c r="S541" s="168">
        <v>0.7055555555555556</v>
      </c>
      <c r="T541" s="610"/>
      <c r="U541" s="168">
        <v>0.7055555555555556</v>
      </c>
      <c r="V541" s="176" t="s">
        <v>2894</v>
      </c>
      <c r="W541" s="175" t="s">
        <v>2893</v>
      </c>
      <c r="X541" s="610"/>
      <c r="Y541" s="166" t="s">
        <v>2910</v>
      </c>
      <c r="Z541" s="168">
        <v>5.6250000000000001E-2</v>
      </c>
      <c r="AA541" s="168">
        <v>0.31527777777777777</v>
      </c>
      <c r="AB541" s="168">
        <v>0.57361111111111118</v>
      </c>
      <c r="AC541" s="168">
        <v>0.83263888888888893</v>
      </c>
      <c r="AE541" s="611"/>
      <c r="AF541" s="176"/>
      <c r="AG541" s="180"/>
    </row>
    <row r="542" spans="1:33">
      <c r="A542" s="187">
        <v>26</v>
      </c>
      <c r="B542" s="210"/>
      <c r="C542" s="166" t="s">
        <v>2903</v>
      </c>
      <c r="D542" s="614"/>
      <c r="E542" s="175" t="s">
        <v>2893</v>
      </c>
      <c r="F542" s="176" t="s">
        <v>2894</v>
      </c>
      <c r="G542" s="168">
        <v>0.10277777777777779</v>
      </c>
      <c r="H542" s="614"/>
      <c r="I542" s="168">
        <v>0.59652777777777777</v>
      </c>
      <c r="J542" s="176" t="s">
        <v>2894</v>
      </c>
      <c r="K542" s="175" t="s">
        <v>2893</v>
      </c>
      <c r="L542" s="610"/>
      <c r="M542" s="175" t="s">
        <v>2893</v>
      </c>
      <c r="N542" s="176" t="s">
        <v>2894</v>
      </c>
      <c r="O542" s="168">
        <v>0.10277777777777779</v>
      </c>
      <c r="P542" s="610"/>
      <c r="Q542" s="168">
        <v>0.2951388888888889</v>
      </c>
      <c r="R542" s="169" t="s">
        <v>2894</v>
      </c>
      <c r="S542" s="168">
        <v>0.70486111111111116</v>
      </c>
      <c r="T542" s="610"/>
      <c r="U542" s="168">
        <v>0.70486111111111116</v>
      </c>
      <c r="V542" s="176" t="s">
        <v>2894</v>
      </c>
      <c r="W542" s="175" t="s">
        <v>2893</v>
      </c>
      <c r="X542" s="610"/>
      <c r="Y542" s="166" t="s">
        <v>2905</v>
      </c>
      <c r="Z542" s="168">
        <v>9.0972222222222218E-2</v>
      </c>
      <c r="AA542" s="168">
        <v>0.34930555555555554</v>
      </c>
      <c r="AB542" s="168">
        <v>0.60763888888888895</v>
      </c>
      <c r="AC542" s="168">
        <v>0.8666666666666667</v>
      </c>
      <c r="AE542" s="611"/>
      <c r="AF542" s="176"/>
      <c r="AG542" s="180"/>
    </row>
    <row r="543" spans="1:33">
      <c r="A543" s="187">
        <v>27</v>
      </c>
      <c r="B543" s="210"/>
      <c r="C543" s="166" t="s">
        <v>2903</v>
      </c>
      <c r="D543" s="614"/>
      <c r="E543" s="175" t="s">
        <v>2893</v>
      </c>
      <c r="F543" s="176" t="s">
        <v>2894</v>
      </c>
      <c r="G543" s="168">
        <v>0.13680555555555554</v>
      </c>
      <c r="H543" s="614"/>
      <c r="I543" s="168">
        <v>0.63055555555555554</v>
      </c>
      <c r="J543" s="176" t="s">
        <v>2894</v>
      </c>
      <c r="K543" s="175" t="s">
        <v>2893</v>
      </c>
      <c r="L543" s="610"/>
      <c r="M543" s="175" t="s">
        <v>2893</v>
      </c>
      <c r="N543" s="176" t="s">
        <v>2894</v>
      </c>
      <c r="O543" s="168">
        <v>0.13680555555555554</v>
      </c>
      <c r="P543" s="610"/>
      <c r="Q543" s="168">
        <v>0.29583333333333334</v>
      </c>
      <c r="R543" s="169" t="s">
        <v>2894</v>
      </c>
      <c r="S543" s="168">
        <v>0.70416666666666661</v>
      </c>
      <c r="T543" s="610"/>
      <c r="U543" s="168">
        <v>0.70416666666666661</v>
      </c>
      <c r="V543" s="176" t="s">
        <v>2894</v>
      </c>
      <c r="W543" s="175" t="s">
        <v>2893</v>
      </c>
      <c r="X543" s="610"/>
      <c r="Y543" s="166" t="s">
        <v>2905</v>
      </c>
      <c r="Z543" s="168">
        <v>0.125</v>
      </c>
      <c r="AA543" s="168">
        <v>0.3833333333333333</v>
      </c>
      <c r="AB543" s="168">
        <v>0.64166666666666672</v>
      </c>
      <c r="AC543" s="168">
        <v>0.90069444444444446</v>
      </c>
      <c r="AE543" s="611"/>
      <c r="AF543" s="176"/>
      <c r="AG543" s="180"/>
    </row>
    <row r="544" spans="1:33">
      <c r="A544" s="187">
        <v>28</v>
      </c>
      <c r="B544" s="210"/>
      <c r="C544" s="166" t="s">
        <v>2903</v>
      </c>
      <c r="D544" s="614"/>
      <c r="E544" s="175" t="s">
        <v>2893</v>
      </c>
      <c r="F544" s="176" t="s">
        <v>2894</v>
      </c>
      <c r="G544" s="168">
        <v>0.17152777777777775</v>
      </c>
      <c r="H544" s="614"/>
      <c r="I544" s="168">
        <v>0.6645833333333333</v>
      </c>
      <c r="J544" s="176" t="s">
        <v>2894</v>
      </c>
      <c r="K544" s="175" t="s">
        <v>2893</v>
      </c>
      <c r="L544" s="610"/>
      <c r="M544" s="175" t="s">
        <v>2893</v>
      </c>
      <c r="N544" s="176" t="s">
        <v>2894</v>
      </c>
      <c r="O544" s="168">
        <v>0.17152777777777775</v>
      </c>
      <c r="P544" s="610"/>
      <c r="Q544" s="168">
        <v>0.29652777777777778</v>
      </c>
      <c r="R544" s="169" t="s">
        <v>2894</v>
      </c>
      <c r="S544" s="168">
        <v>0.70347222222222217</v>
      </c>
      <c r="T544" s="610"/>
      <c r="U544" s="168">
        <v>0.70347222222222217</v>
      </c>
      <c r="V544" s="176" t="s">
        <v>2894</v>
      </c>
      <c r="W544" s="175" t="s">
        <v>2893</v>
      </c>
      <c r="X544" s="610"/>
      <c r="Y544" s="166" t="s">
        <v>2902</v>
      </c>
      <c r="Z544" s="168">
        <v>0.15902777777777777</v>
      </c>
      <c r="AA544" s="168">
        <v>0.41805555555555557</v>
      </c>
      <c r="AB544" s="168">
        <v>0.67638888888888893</v>
      </c>
      <c r="AC544" s="168">
        <v>0.93472222222222223</v>
      </c>
      <c r="AE544" s="611"/>
      <c r="AF544" s="176"/>
      <c r="AG544" s="180"/>
    </row>
    <row r="545" spans="1:33">
      <c r="A545" s="178">
        <v>29</v>
      </c>
      <c r="B545" s="210"/>
      <c r="C545" s="174" t="s">
        <v>2899</v>
      </c>
      <c r="D545" s="614"/>
      <c r="E545" s="175" t="s">
        <v>2893</v>
      </c>
      <c r="F545" s="176" t="s">
        <v>2894</v>
      </c>
      <c r="G545" s="168">
        <v>0.20555555555555557</v>
      </c>
      <c r="H545" s="614"/>
      <c r="I545" s="168">
        <v>0.69861111111111107</v>
      </c>
      <c r="J545" s="176" t="s">
        <v>2894</v>
      </c>
      <c r="K545" s="175" t="s">
        <v>2893</v>
      </c>
      <c r="L545" s="610"/>
      <c r="M545" s="175" t="s">
        <v>2893</v>
      </c>
      <c r="N545" s="176" t="s">
        <v>2894</v>
      </c>
      <c r="O545" s="168">
        <v>0.20555555555555557</v>
      </c>
      <c r="P545" s="610"/>
      <c r="Q545" s="168">
        <v>0.29722222222222222</v>
      </c>
      <c r="R545" s="169" t="s">
        <v>2894</v>
      </c>
      <c r="S545" s="168">
        <v>0.70277777777777783</v>
      </c>
      <c r="T545" s="610"/>
      <c r="U545" s="168">
        <v>0.70277777777777783</v>
      </c>
      <c r="V545" s="176" t="s">
        <v>2894</v>
      </c>
      <c r="W545" s="175" t="s">
        <v>2893</v>
      </c>
      <c r="X545" s="610"/>
      <c r="Y545" s="166" t="s">
        <v>2904</v>
      </c>
      <c r="Z545" s="168">
        <v>0.19305555555555554</v>
      </c>
      <c r="AA545" s="168">
        <v>0.45208333333333334</v>
      </c>
      <c r="AB545" s="168">
        <v>0.7104166666666667</v>
      </c>
      <c r="AC545" s="168">
        <v>0.96875</v>
      </c>
      <c r="AE545" s="611"/>
      <c r="AF545" s="215" t="s">
        <v>2920</v>
      </c>
      <c r="AG545" s="179" t="s">
        <v>2896</v>
      </c>
    </row>
    <row r="546" spans="1:33">
      <c r="A546" s="178">
        <v>30</v>
      </c>
      <c r="B546" s="210"/>
      <c r="C546" s="174" t="s">
        <v>2899</v>
      </c>
      <c r="D546" s="614"/>
      <c r="E546" s="175" t="s">
        <v>2893</v>
      </c>
      <c r="F546" s="176" t="s">
        <v>2894</v>
      </c>
      <c r="G546" s="168">
        <v>0.23958333333333334</v>
      </c>
      <c r="H546" s="614"/>
      <c r="I546" s="168">
        <v>0.73263888888888884</v>
      </c>
      <c r="J546" s="176" t="s">
        <v>2894</v>
      </c>
      <c r="K546" s="175" t="s">
        <v>2893</v>
      </c>
      <c r="L546" s="610"/>
      <c r="M546" s="175" t="s">
        <v>2893</v>
      </c>
      <c r="N546" s="176" t="s">
        <v>2894</v>
      </c>
      <c r="O546" s="168">
        <v>0.23958333333333334</v>
      </c>
      <c r="P546" s="610"/>
      <c r="Q546" s="168">
        <v>0.29791666666666666</v>
      </c>
      <c r="R546" s="169" t="s">
        <v>2894</v>
      </c>
      <c r="S546" s="168">
        <v>0.70208333333333339</v>
      </c>
      <c r="T546" s="610"/>
      <c r="U546" s="168">
        <v>0.73263888888888884</v>
      </c>
      <c r="V546" s="176" t="s">
        <v>2894</v>
      </c>
      <c r="W546" s="175" t="s">
        <v>2893</v>
      </c>
      <c r="X546" s="610"/>
      <c r="Y546" s="166" t="s">
        <v>2892</v>
      </c>
      <c r="Z546" s="168">
        <v>0.22708333333333333</v>
      </c>
      <c r="AA546" s="168">
        <v>0.4861111111111111</v>
      </c>
      <c r="AB546" s="168">
        <v>0.74444444444444446</v>
      </c>
      <c r="AE546" s="611"/>
      <c r="AF546" s="174" t="s">
        <v>2920</v>
      </c>
      <c r="AG546" s="179" t="s">
        <v>2900</v>
      </c>
    </row>
    <row r="547" spans="1:33" ht="3.75" customHeight="1">
      <c r="A547" s="214"/>
      <c r="B547" s="210"/>
      <c r="C547" s="214"/>
      <c r="D547" s="614"/>
      <c r="E547" s="214"/>
      <c r="F547" s="214"/>
      <c r="G547" s="214"/>
      <c r="H547" s="614"/>
      <c r="I547" s="214"/>
      <c r="J547" s="214"/>
      <c r="K547" s="214"/>
      <c r="L547" s="610"/>
      <c r="M547" s="214"/>
      <c r="N547" s="214"/>
      <c r="O547" s="214"/>
      <c r="P547" s="610"/>
      <c r="Q547" s="214"/>
      <c r="R547" s="214"/>
      <c r="S547" s="214"/>
      <c r="T547" s="610"/>
      <c r="U547" s="214"/>
      <c r="V547" s="214"/>
      <c r="W547" s="214"/>
      <c r="X547" s="610"/>
      <c r="Y547" s="214"/>
      <c r="Z547" s="214"/>
      <c r="AA547" s="214"/>
      <c r="AB547" s="214"/>
      <c r="AC547" s="214"/>
      <c r="AD547" s="214"/>
      <c r="AE547" s="611"/>
      <c r="AF547" s="214"/>
      <c r="AG547" s="214"/>
    </row>
    <row r="548" spans="1:33">
      <c r="A548" s="213"/>
      <c r="B548" s="210"/>
      <c r="C548" s="174" t="s">
        <v>2899</v>
      </c>
      <c r="D548" s="614"/>
      <c r="E548" s="175" t="s">
        <v>2893</v>
      </c>
      <c r="F548" s="176" t="s">
        <v>2894</v>
      </c>
      <c r="G548" s="168">
        <v>0.27361111111111108</v>
      </c>
      <c r="H548" s="614"/>
      <c r="I548" s="168">
        <v>0.73263888888888884</v>
      </c>
      <c r="J548" s="176" t="s">
        <v>2894</v>
      </c>
      <c r="K548" s="175" t="s">
        <v>2893</v>
      </c>
      <c r="L548" s="610"/>
      <c r="M548" s="175" t="s">
        <v>2893</v>
      </c>
      <c r="N548" s="176" t="s">
        <v>2894</v>
      </c>
      <c r="O548" s="168">
        <v>0.27361111111111108</v>
      </c>
      <c r="P548" s="610"/>
      <c r="Q548" s="168">
        <v>0.2986111111111111</v>
      </c>
      <c r="R548" s="169" t="s">
        <v>2894</v>
      </c>
      <c r="S548" s="168">
        <v>0.70138888888888884</v>
      </c>
      <c r="T548" s="610"/>
      <c r="U548" s="168">
        <v>0.73263888888888884</v>
      </c>
      <c r="V548" s="176" t="s">
        <v>2894</v>
      </c>
      <c r="W548" s="175" t="s">
        <v>2893</v>
      </c>
      <c r="X548" s="610"/>
      <c r="Y548" s="166" t="s">
        <v>2892</v>
      </c>
      <c r="AA548" s="168">
        <v>2.7777777777777779E-3</v>
      </c>
      <c r="AB548" s="168">
        <v>0.25138888888888888</v>
      </c>
      <c r="AC548" s="168">
        <v>0.50277777777777777</v>
      </c>
      <c r="AD548" s="168">
        <v>0.75138888888888899</v>
      </c>
      <c r="AE548" s="611"/>
      <c r="AF548" s="212" t="s">
        <v>2938</v>
      </c>
      <c r="AG548" s="211" t="s">
        <v>2937</v>
      </c>
    </row>
    <row r="549" spans="1:33" ht="3.75" customHeight="1">
      <c r="A549" s="171"/>
      <c r="B549" s="210"/>
      <c r="C549" s="171"/>
      <c r="D549" s="614"/>
      <c r="E549" s="171"/>
      <c r="F549" s="171"/>
      <c r="G549" s="171"/>
      <c r="H549" s="614"/>
      <c r="I549" s="171"/>
      <c r="J549" s="171"/>
      <c r="K549" s="171"/>
      <c r="L549" s="610"/>
      <c r="M549" s="171"/>
      <c r="N549" s="171"/>
      <c r="O549" s="171"/>
      <c r="P549" s="610"/>
      <c r="Q549" s="171"/>
      <c r="R549" s="171"/>
      <c r="S549" s="171"/>
      <c r="T549" s="610"/>
      <c r="U549" s="171"/>
      <c r="V549" s="171"/>
      <c r="W549" s="171"/>
      <c r="X549" s="610"/>
      <c r="Y549" s="171"/>
      <c r="Z549" s="171"/>
      <c r="AA549" s="171"/>
      <c r="AB549" s="171"/>
      <c r="AC549" s="171"/>
      <c r="AD549" s="171"/>
      <c r="AE549" s="611"/>
      <c r="AF549" s="171"/>
      <c r="AG549" s="171"/>
    </row>
    <row r="550" spans="1:33">
      <c r="A550" s="166"/>
      <c r="B550" s="166"/>
    </row>
    <row r="551" spans="1:33">
      <c r="A551" s="166"/>
      <c r="B551" s="166"/>
    </row>
    <row r="552" spans="1:33">
      <c r="A552" s="166"/>
      <c r="B552" s="166"/>
    </row>
    <row r="553" spans="1:33">
      <c r="A553" s="166"/>
      <c r="B553" s="166"/>
    </row>
    <row r="554" spans="1:33">
      <c r="A554" s="166"/>
      <c r="B554" s="166"/>
    </row>
    <row r="555" spans="1:33">
      <c r="A555" s="166"/>
      <c r="B555" s="166"/>
    </row>
    <row r="556" spans="1:33">
      <c r="A556" s="166"/>
      <c r="B556" s="166"/>
    </row>
    <row r="557" spans="1:33">
      <c r="A557" s="166"/>
      <c r="B557" s="166"/>
    </row>
    <row r="558" spans="1:33">
      <c r="A558" s="166"/>
      <c r="B558" s="166"/>
    </row>
    <row r="559" spans="1:33">
      <c r="A559" s="166"/>
      <c r="B559" s="166"/>
    </row>
    <row r="560" spans="1:33">
      <c r="A560" s="166"/>
      <c r="B560" s="166"/>
    </row>
    <row r="561" spans="1:33">
      <c r="A561" s="166"/>
      <c r="B561" s="166"/>
    </row>
    <row r="562" spans="1:33">
      <c r="A562" s="166"/>
      <c r="B562" s="166"/>
    </row>
    <row r="563" spans="1:33" s="209" customFormat="1" ht="23.25">
      <c r="A563" s="607" t="s">
        <v>2936</v>
      </c>
      <c r="B563" s="607"/>
      <c r="C563" s="607"/>
      <c r="D563" s="607"/>
      <c r="E563" s="607"/>
      <c r="F563" s="607"/>
      <c r="G563" s="607"/>
      <c r="H563" s="607"/>
      <c r="I563" s="607"/>
      <c r="J563" s="607"/>
      <c r="K563" s="607"/>
      <c r="L563" s="607"/>
      <c r="M563" s="607"/>
      <c r="N563" s="607"/>
      <c r="O563" s="607"/>
      <c r="P563" s="607"/>
      <c r="Q563" s="607"/>
      <c r="R563" s="607"/>
      <c r="S563" s="607"/>
      <c r="T563" s="607"/>
      <c r="U563" s="607"/>
      <c r="V563" s="607"/>
      <c r="W563" s="607"/>
      <c r="X563" s="607"/>
      <c r="Y563" s="607"/>
      <c r="Z563" s="607"/>
      <c r="AA563" s="607"/>
      <c r="AB563" s="607"/>
      <c r="AC563" s="607"/>
      <c r="AD563" s="607"/>
      <c r="AE563" s="607"/>
      <c r="AF563" s="607"/>
      <c r="AG563" s="607"/>
    </row>
    <row r="564" spans="1:33" s="204" customFormat="1" ht="12.75">
      <c r="A564" s="617" t="s">
        <v>2935</v>
      </c>
      <c r="B564" s="618" t="s">
        <v>2934</v>
      </c>
      <c r="C564" s="618"/>
      <c r="D564" s="618"/>
      <c r="E564" s="618"/>
      <c r="F564" s="618"/>
      <c r="G564" s="618"/>
      <c r="H564" s="618"/>
      <c r="I564" s="618"/>
      <c r="J564" s="618"/>
      <c r="K564" s="618"/>
      <c r="L564" s="610"/>
      <c r="M564" s="610" t="s">
        <v>2933</v>
      </c>
      <c r="N564" s="610"/>
      <c r="O564" s="610"/>
      <c r="P564" s="610"/>
      <c r="Q564" s="610"/>
      <c r="R564" s="610"/>
      <c r="S564" s="610"/>
      <c r="T564" s="610"/>
      <c r="U564" s="610"/>
      <c r="V564" s="610"/>
      <c r="W564" s="610"/>
      <c r="X564" s="610"/>
      <c r="Y564" s="611" t="s">
        <v>2932</v>
      </c>
      <c r="Z564" s="611"/>
      <c r="AA564" s="611"/>
      <c r="AB564" s="611"/>
      <c r="AC564" s="611"/>
      <c r="AD564" s="611"/>
      <c r="AE564" s="611"/>
      <c r="AF564" s="630" t="s">
        <v>2931</v>
      </c>
      <c r="AG564" s="630"/>
    </row>
    <row r="565" spans="1:33" s="204" customFormat="1" ht="12.75">
      <c r="A565" s="617"/>
      <c r="B565" s="618"/>
      <c r="C565" s="618"/>
      <c r="D565" s="618"/>
      <c r="E565" s="618"/>
      <c r="F565" s="618"/>
      <c r="G565" s="618"/>
      <c r="H565" s="618"/>
      <c r="I565" s="618"/>
      <c r="J565" s="618"/>
      <c r="K565" s="618"/>
      <c r="L565" s="610"/>
      <c r="M565" s="207"/>
      <c r="N565" s="208"/>
      <c r="O565" s="207"/>
      <c r="P565" s="619"/>
      <c r="Q565" s="620" t="s">
        <v>2930</v>
      </c>
      <c r="R565" s="620"/>
      <c r="S565" s="620"/>
      <c r="T565" s="619"/>
      <c r="U565" s="205"/>
      <c r="V565" s="206"/>
      <c r="W565" s="205"/>
      <c r="X565" s="610"/>
      <c r="Y565" s="611"/>
      <c r="Z565" s="611"/>
      <c r="AA565" s="611"/>
      <c r="AB565" s="611"/>
      <c r="AC565" s="611"/>
      <c r="AD565" s="611"/>
      <c r="AE565" s="611"/>
      <c r="AF565" s="630"/>
      <c r="AG565" s="630"/>
    </row>
    <row r="566" spans="1:33" s="194" customFormat="1" ht="11.25" customHeight="1">
      <c r="A566" s="617"/>
      <c r="B566" s="172"/>
      <c r="C566" s="203" t="s">
        <v>2929</v>
      </c>
      <c r="D566" s="621"/>
      <c r="E566" s="202" t="s">
        <v>2928</v>
      </c>
      <c r="F566" s="203"/>
      <c r="G566" s="202" t="s">
        <v>2927</v>
      </c>
      <c r="H566" s="621"/>
      <c r="I566" s="202" t="s">
        <v>2928</v>
      </c>
      <c r="J566" s="203"/>
      <c r="K566" s="202" t="s">
        <v>2927</v>
      </c>
      <c r="L566" s="610"/>
      <c r="M566" s="622" t="s">
        <v>2926</v>
      </c>
      <c r="N566" s="622"/>
      <c r="O566" s="622"/>
      <c r="P566" s="619"/>
      <c r="Q566" s="200" t="s">
        <v>2928</v>
      </c>
      <c r="R566" s="201"/>
      <c r="S566" s="200" t="s">
        <v>2927</v>
      </c>
      <c r="T566" s="619"/>
      <c r="U566" s="622" t="s">
        <v>2926</v>
      </c>
      <c r="V566" s="622"/>
      <c r="W566" s="622"/>
      <c r="X566" s="610"/>
      <c r="Y566" s="199" t="s">
        <v>2925</v>
      </c>
      <c r="Z566" s="198" t="s">
        <v>2923</v>
      </c>
      <c r="AA566" s="198" t="s">
        <v>2924</v>
      </c>
      <c r="AB566" s="198" t="s">
        <v>2923</v>
      </c>
      <c r="AC566" s="198" t="s">
        <v>2924</v>
      </c>
      <c r="AD566" s="197" t="s">
        <v>2923</v>
      </c>
      <c r="AE566" s="611"/>
      <c r="AF566" s="196" t="s">
        <v>2922</v>
      </c>
      <c r="AG566" s="195" t="s">
        <v>2921</v>
      </c>
    </row>
    <row r="567" spans="1:33" ht="11.25" customHeight="1">
      <c r="A567" s="178">
        <v>1</v>
      </c>
      <c r="B567" s="172"/>
      <c r="C567" s="174" t="s">
        <v>2899</v>
      </c>
      <c r="D567" s="621"/>
      <c r="E567" s="175" t="s">
        <v>2893</v>
      </c>
      <c r="F567" s="176" t="s">
        <v>2894</v>
      </c>
      <c r="G567" s="168">
        <v>0.27361111111111108</v>
      </c>
      <c r="H567" s="621"/>
      <c r="I567" s="168">
        <v>0.76666666666666661</v>
      </c>
      <c r="J567" s="176" t="s">
        <v>2894</v>
      </c>
      <c r="K567" s="175" t="s">
        <v>2893</v>
      </c>
      <c r="L567" s="610"/>
      <c r="M567" s="175" t="s">
        <v>2893</v>
      </c>
      <c r="N567" s="176" t="s">
        <v>2894</v>
      </c>
      <c r="O567" s="168">
        <v>0.27361111111111108</v>
      </c>
      <c r="P567" s="619"/>
      <c r="Q567" s="168">
        <v>0.29930555555555555</v>
      </c>
      <c r="R567" s="169" t="s">
        <v>2894</v>
      </c>
      <c r="S567" s="168">
        <v>0.7006944444444444</v>
      </c>
      <c r="T567" s="619"/>
      <c r="U567" s="168">
        <v>0.76666666666666661</v>
      </c>
      <c r="V567" s="176" t="s">
        <v>2894</v>
      </c>
      <c r="W567" s="175" t="s">
        <v>2893</v>
      </c>
      <c r="X567" s="610"/>
      <c r="Y567" s="166" t="s">
        <v>2904</v>
      </c>
      <c r="AA567" s="168">
        <v>2.7777777777777779E-3</v>
      </c>
      <c r="AB567" s="168">
        <v>0.26111111111111113</v>
      </c>
      <c r="AC567" s="168">
        <v>0.52013888888888882</v>
      </c>
      <c r="AD567" s="168">
        <v>0.77847222222222223</v>
      </c>
      <c r="AE567" s="611"/>
      <c r="AF567" s="174" t="s">
        <v>2920</v>
      </c>
      <c r="AG567" s="179" t="s">
        <v>2896</v>
      </c>
    </row>
    <row r="568" spans="1:33">
      <c r="A568" s="187">
        <v>2</v>
      </c>
      <c r="B568" s="172"/>
      <c r="C568" s="176" t="s">
        <v>2895</v>
      </c>
      <c r="D568" s="621"/>
      <c r="E568" s="175" t="s">
        <v>2893</v>
      </c>
      <c r="F568" s="176" t="s">
        <v>2894</v>
      </c>
      <c r="G568" s="168">
        <v>0.30763888888888891</v>
      </c>
      <c r="H568" s="621"/>
      <c r="I568" s="168">
        <v>0.80069444444444438</v>
      </c>
      <c r="J568" s="176" t="s">
        <v>2894</v>
      </c>
      <c r="K568" s="175" t="s">
        <v>2893</v>
      </c>
      <c r="L568" s="610"/>
      <c r="M568" s="175" t="s">
        <v>2893</v>
      </c>
      <c r="N568" s="176" t="s">
        <v>2894</v>
      </c>
      <c r="O568" s="168">
        <v>0.3</v>
      </c>
      <c r="P568" s="619"/>
      <c r="Q568" s="168">
        <v>0.3</v>
      </c>
      <c r="R568" s="169" t="s">
        <v>2894</v>
      </c>
      <c r="S568" s="168">
        <v>0.70000000000000007</v>
      </c>
      <c r="T568" s="619"/>
      <c r="U568" s="168">
        <v>0.80069444444444438</v>
      </c>
      <c r="V568" s="176" t="s">
        <v>2894</v>
      </c>
      <c r="W568" s="175" t="s">
        <v>2893</v>
      </c>
      <c r="X568" s="610"/>
      <c r="Y568" s="166" t="s">
        <v>2902</v>
      </c>
      <c r="AA568" s="168">
        <v>3.6805555555555557E-2</v>
      </c>
      <c r="AB568" s="168">
        <v>0.2951388888888889</v>
      </c>
      <c r="AC568" s="168">
        <v>0.5541666666666667</v>
      </c>
      <c r="AD568" s="168">
        <v>0.8125</v>
      </c>
      <c r="AE568" s="611"/>
      <c r="AF568" s="176"/>
      <c r="AG568" s="180"/>
    </row>
    <row r="569" spans="1:33">
      <c r="A569" s="187">
        <v>3</v>
      </c>
      <c r="B569" s="172"/>
      <c r="C569" s="176" t="s">
        <v>2895</v>
      </c>
      <c r="D569" s="621"/>
      <c r="E569" s="175" t="s">
        <v>2893</v>
      </c>
      <c r="F569" s="176" t="s">
        <v>2894</v>
      </c>
      <c r="G569" s="168">
        <v>0.34166666666666662</v>
      </c>
      <c r="H569" s="621"/>
      <c r="I569" s="168">
        <v>0.83472222222222225</v>
      </c>
      <c r="J569" s="176" t="s">
        <v>2894</v>
      </c>
      <c r="K569" s="175" t="s">
        <v>2893</v>
      </c>
      <c r="L569" s="610"/>
      <c r="M569" s="175" t="s">
        <v>2893</v>
      </c>
      <c r="N569" s="176" t="s">
        <v>2894</v>
      </c>
      <c r="O569" s="168">
        <v>0.30069444444444443</v>
      </c>
      <c r="P569" s="619"/>
      <c r="Q569" s="168">
        <v>0.30069444444444443</v>
      </c>
      <c r="R569" s="169" t="s">
        <v>2894</v>
      </c>
      <c r="S569" s="168">
        <v>0.69930555555555562</v>
      </c>
      <c r="T569" s="619"/>
      <c r="U569" s="168">
        <v>0.83472222222222225</v>
      </c>
      <c r="V569" s="176" t="s">
        <v>2894</v>
      </c>
      <c r="W569" s="175" t="s">
        <v>2893</v>
      </c>
      <c r="X569" s="610"/>
      <c r="Y569" s="166" t="s">
        <v>2905</v>
      </c>
      <c r="AA569" s="168">
        <v>7.0833333333333331E-2</v>
      </c>
      <c r="AB569" s="168">
        <v>0.32916666666666666</v>
      </c>
      <c r="AC569" s="168">
        <v>0.58819444444444446</v>
      </c>
      <c r="AD569" s="168">
        <v>0.84652777777777777</v>
      </c>
      <c r="AE569" s="611"/>
      <c r="AF569" s="176"/>
      <c r="AG569" s="180"/>
    </row>
    <row r="570" spans="1:33">
      <c r="A570" s="187">
        <v>4</v>
      </c>
      <c r="B570" s="172"/>
      <c r="C570" s="176" t="s">
        <v>2895</v>
      </c>
      <c r="D570" s="621"/>
      <c r="E570" s="175" t="s">
        <v>2893</v>
      </c>
      <c r="F570" s="176" t="s">
        <v>2894</v>
      </c>
      <c r="G570" s="168">
        <v>0.3756944444444445</v>
      </c>
      <c r="H570" s="621"/>
      <c r="I570" s="168">
        <v>0.86875000000000002</v>
      </c>
      <c r="J570" s="176" t="s">
        <v>2894</v>
      </c>
      <c r="K570" s="175" t="s">
        <v>2893</v>
      </c>
      <c r="L570" s="610"/>
      <c r="M570" s="175" t="s">
        <v>2893</v>
      </c>
      <c r="N570" s="176" t="s">
        <v>2894</v>
      </c>
      <c r="O570" s="168">
        <v>0.30138888888888887</v>
      </c>
      <c r="P570" s="619"/>
      <c r="Q570" s="168">
        <v>0.30138888888888887</v>
      </c>
      <c r="R570" s="169" t="s">
        <v>2894</v>
      </c>
      <c r="S570" s="168">
        <v>0.69861111111111107</v>
      </c>
      <c r="T570" s="619"/>
      <c r="U570" s="168">
        <v>0.86875000000000002</v>
      </c>
      <c r="V570" s="176" t="s">
        <v>2894</v>
      </c>
      <c r="W570" s="175" t="s">
        <v>2893</v>
      </c>
      <c r="X570" s="610"/>
      <c r="Y570" s="166" t="s">
        <v>2905</v>
      </c>
      <c r="AA570" s="168">
        <v>0.10486111111111111</v>
      </c>
      <c r="AB570" s="168">
        <v>0.36319444444444443</v>
      </c>
      <c r="AC570" s="168">
        <v>0.62222222222222223</v>
      </c>
      <c r="AD570" s="168">
        <v>0.88055555555555554</v>
      </c>
      <c r="AE570" s="611"/>
      <c r="AF570" s="176"/>
      <c r="AG570" s="180"/>
    </row>
    <row r="571" spans="1:33">
      <c r="A571" s="187">
        <v>5</v>
      </c>
      <c r="B571" s="172"/>
      <c r="C571" s="176" t="s">
        <v>2895</v>
      </c>
      <c r="D571" s="621"/>
      <c r="E571" s="175" t="s">
        <v>2893</v>
      </c>
      <c r="F571" s="176" t="s">
        <v>2894</v>
      </c>
      <c r="G571" s="168">
        <v>0.40972222222222227</v>
      </c>
      <c r="H571" s="621"/>
      <c r="I571" s="168">
        <v>0.90277777777777779</v>
      </c>
      <c r="J571" s="176" t="s">
        <v>2894</v>
      </c>
      <c r="K571" s="175" t="s">
        <v>2893</v>
      </c>
      <c r="L571" s="610"/>
      <c r="M571" s="175" t="s">
        <v>2893</v>
      </c>
      <c r="N571" s="176" t="s">
        <v>2894</v>
      </c>
      <c r="O571" s="168">
        <v>0.30208333333333331</v>
      </c>
      <c r="P571" s="619"/>
      <c r="Q571" s="168">
        <v>0.30208333333333331</v>
      </c>
      <c r="R571" s="169" t="s">
        <v>2894</v>
      </c>
      <c r="S571" s="168">
        <v>0.69791666666666663</v>
      </c>
      <c r="T571" s="619"/>
      <c r="U571" s="168">
        <v>0.90277777777777779</v>
      </c>
      <c r="V571" s="176" t="s">
        <v>2894</v>
      </c>
      <c r="W571" s="175" t="s">
        <v>2893</v>
      </c>
      <c r="X571" s="610"/>
      <c r="Y571" s="166" t="s">
        <v>2906</v>
      </c>
      <c r="AA571" s="168">
        <v>0.1388888888888889</v>
      </c>
      <c r="AB571" s="168">
        <v>0.3972222222222222</v>
      </c>
      <c r="AC571" s="168">
        <v>0.65625</v>
      </c>
      <c r="AD571" s="168">
        <v>0.9145833333333333</v>
      </c>
      <c r="AE571" s="611"/>
      <c r="AF571" s="176"/>
      <c r="AG571" s="180"/>
    </row>
    <row r="572" spans="1:33">
      <c r="A572" s="187">
        <v>6</v>
      </c>
      <c r="B572" s="172"/>
      <c r="C572" s="166" t="s">
        <v>2918</v>
      </c>
      <c r="D572" s="621"/>
      <c r="E572" s="175" t="s">
        <v>2893</v>
      </c>
      <c r="F572" s="176" t="s">
        <v>2894</v>
      </c>
      <c r="G572" s="168">
        <v>0.44375000000000003</v>
      </c>
      <c r="H572" s="621"/>
      <c r="I572" s="168">
        <v>0.9375</v>
      </c>
      <c r="J572" s="176" t="s">
        <v>2894</v>
      </c>
      <c r="K572" s="175" t="s">
        <v>2893</v>
      </c>
      <c r="L572" s="610"/>
      <c r="M572" s="175" t="s">
        <v>2893</v>
      </c>
      <c r="N572" s="185" t="s">
        <v>2894</v>
      </c>
      <c r="O572" s="184">
        <v>0.30277777777777776</v>
      </c>
      <c r="P572" s="619"/>
      <c r="Q572" s="168">
        <v>0.30277777777777776</v>
      </c>
      <c r="R572" s="169" t="s">
        <v>2894</v>
      </c>
      <c r="S572" s="168">
        <v>0.6972222222222223</v>
      </c>
      <c r="T572" s="619"/>
      <c r="U572" s="184">
        <v>0.9375</v>
      </c>
      <c r="V572" s="185" t="s">
        <v>2894</v>
      </c>
      <c r="W572" s="175" t="s">
        <v>2893</v>
      </c>
      <c r="X572" s="610"/>
      <c r="Y572" s="166" t="s">
        <v>2910</v>
      </c>
      <c r="AA572" s="168">
        <v>0.17291666666666669</v>
      </c>
      <c r="AB572" s="168">
        <v>0.43124999999999997</v>
      </c>
      <c r="AC572" s="168">
        <v>0.69027777777777777</v>
      </c>
      <c r="AD572" s="168">
        <v>0.94861111111111107</v>
      </c>
      <c r="AE572" s="611"/>
      <c r="AF572" s="176"/>
      <c r="AG572" s="180"/>
    </row>
    <row r="573" spans="1:33">
      <c r="A573" s="187">
        <v>7</v>
      </c>
      <c r="B573" s="172"/>
      <c r="C573" s="166" t="s">
        <v>2918</v>
      </c>
      <c r="D573" s="621"/>
      <c r="E573" s="175" t="s">
        <v>2893</v>
      </c>
      <c r="F573" s="176" t="s">
        <v>2894</v>
      </c>
      <c r="G573" s="168">
        <v>0.4777777777777778</v>
      </c>
      <c r="H573" s="621"/>
      <c r="I573" s="168">
        <v>0.97152777777777777</v>
      </c>
      <c r="J573" s="176" t="s">
        <v>2894</v>
      </c>
      <c r="K573" s="175" t="s">
        <v>2893</v>
      </c>
      <c r="L573" s="610"/>
      <c r="M573" s="175" t="s">
        <v>2893</v>
      </c>
      <c r="N573" s="185" t="s">
        <v>2894</v>
      </c>
      <c r="O573" s="184">
        <v>0.3034722222222222</v>
      </c>
      <c r="P573" s="619"/>
      <c r="Q573" s="168">
        <v>0.3034722222222222</v>
      </c>
      <c r="R573" s="169" t="s">
        <v>2894</v>
      </c>
      <c r="S573" s="168">
        <v>0.69652777777777775</v>
      </c>
      <c r="T573" s="619"/>
      <c r="U573" s="184">
        <v>0.97152777777777777</v>
      </c>
      <c r="V573" s="185" t="s">
        <v>2894</v>
      </c>
      <c r="W573" s="175" t="s">
        <v>2893</v>
      </c>
      <c r="X573" s="610"/>
      <c r="Y573" s="166" t="s">
        <v>2919</v>
      </c>
      <c r="AA573" s="168">
        <v>0.2076388888888889</v>
      </c>
      <c r="AB573" s="168">
        <v>0.46597222222222223</v>
      </c>
      <c r="AC573" s="168">
        <v>0.72430555555555554</v>
      </c>
      <c r="AD573" s="168">
        <v>0.98263888888888884</v>
      </c>
      <c r="AE573" s="611"/>
      <c r="AF573" s="176"/>
      <c r="AG573" s="180"/>
    </row>
    <row r="574" spans="1:33">
      <c r="A574" s="187">
        <v>8</v>
      </c>
      <c r="B574" s="172"/>
      <c r="C574" s="166" t="s">
        <v>2918</v>
      </c>
      <c r="D574" s="621"/>
      <c r="E574" s="175" t="s">
        <v>2893</v>
      </c>
      <c r="F574" s="176" t="s">
        <v>2894</v>
      </c>
      <c r="G574" s="168">
        <v>0.51180555555555551</v>
      </c>
      <c r="H574" s="621"/>
      <c r="I574" s="169"/>
      <c r="J574" s="176"/>
      <c r="K574" s="169"/>
      <c r="L574" s="610"/>
      <c r="M574" s="175" t="s">
        <v>2893</v>
      </c>
      <c r="N574" s="185" t="s">
        <v>2894</v>
      </c>
      <c r="O574" s="184">
        <v>0.30416666666666664</v>
      </c>
      <c r="P574" s="619"/>
      <c r="Q574" s="168">
        <v>0.30416666666666664</v>
      </c>
      <c r="R574" s="169" t="s">
        <v>2894</v>
      </c>
      <c r="S574" s="168">
        <v>0.6958333333333333</v>
      </c>
      <c r="T574" s="619"/>
      <c r="U574" s="182"/>
      <c r="V574" s="183"/>
      <c r="W574" s="182"/>
      <c r="X574" s="610"/>
      <c r="Y574" s="166" t="s">
        <v>2910</v>
      </c>
      <c r="AA574" s="168">
        <v>0.24166666666666667</v>
      </c>
      <c r="AB574" s="168">
        <v>0.5</v>
      </c>
      <c r="AC574" s="168">
        <v>0.7583333333333333</v>
      </c>
      <c r="AE574" s="611"/>
      <c r="AF574" s="176"/>
      <c r="AG574" s="180"/>
    </row>
    <row r="575" spans="1:33">
      <c r="A575" s="187">
        <v>9</v>
      </c>
      <c r="B575" s="172"/>
      <c r="C575" s="166" t="s">
        <v>2915</v>
      </c>
      <c r="D575" s="621"/>
      <c r="E575" s="168">
        <v>5.5555555555555558E-3</v>
      </c>
      <c r="F575" s="176" t="s">
        <v>2894</v>
      </c>
      <c r="G575" s="168">
        <v>0.54652777777777783</v>
      </c>
      <c r="H575" s="621"/>
      <c r="I575" s="169"/>
      <c r="J575" s="176"/>
      <c r="K575" s="169"/>
      <c r="L575" s="610"/>
      <c r="M575" s="188">
        <v>5.5555555555555558E-3</v>
      </c>
      <c r="N575" s="189" t="s">
        <v>2894</v>
      </c>
      <c r="O575" s="188">
        <v>0.30486111111111108</v>
      </c>
      <c r="P575" s="619"/>
      <c r="Q575" s="168">
        <v>0.30486111111111108</v>
      </c>
      <c r="R575" s="169" t="s">
        <v>2894</v>
      </c>
      <c r="S575" s="168">
        <v>0.69513888888888886</v>
      </c>
      <c r="T575" s="619"/>
      <c r="U575" s="182"/>
      <c r="V575" s="183"/>
      <c r="W575" s="182"/>
      <c r="X575" s="610"/>
      <c r="Y575" s="166" t="s">
        <v>2906</v>
      </c>
      <c r="Z575" s="168">
        <v>1.6666666666666666E-2</v>
      </c>
      <c r="AA575" s="168">
        <v>0.27569444444444446</v>
      </c>
      <c r="AB575" s="168">
        <v>0.52430555555555558</v>
      </c>
      <c r="AC575" s="168">
        <v>0.7729166666666667</v>
      </c>
      <c r="AE575" s="611"/>
      <c r="AF575" s="177" t="s">
        <v>2917</v>
      </c>
      <c r="AG575" s="193" t="s">
        <v>2916</v>
      </c>
    </row>
    <row r="576" spans="1:33">
      <c r="A576" s="187">
        <v>10</v>
      </c>
      <c r="B576" s="172"/>
      <c r="C576" s="166" t="s">
        <v>2915</v>
      </c>
      <c r="D576" s="621"/>
      <c r="E576" s="168">
        <v>3.9583333333333331E-2</v>
      </c>
      <c r="F576" s="176" t="s">
        <v>2894</v>
      </c>
      <c r="G576" s="168">
        <v>0.5805555555555556</v>
      </c>
      <c r="H576" s="621"/>
      <c r="I576" s="169"/>
      <c r="J576" s="176"/>
      <c r="K576" s="169"/>
      <c r="L576" s="610"/>
      <c r="M576" s="188">
        <v>3.9583333333333331E-2</v>
      </c>
      <c r="N576" s="189" t="s">
        <v>2894</v>
      </c>
      <c r="O576" s="188">
        <v>0.30555555555555552</v>
      </c>
      <c r="P576" s="619"/>
      <c r="Q576" s="168">
        <v>0.30555555555555552</v>
      </c>
      <c r="R576" s="169" t="s">
        <v>2894</v>
      </c>
      <c r="S576" s="168">
        <v>0.69444444444444453</v>
      </c>
      <c r="T576" s="619"/>
      <c r="U576" s="182"/>
      <c r="V576" s="183"/>
      <c r="W576" s="182"/>
      <c r="X576" s="610"/>
      <c r="Y576" s="166" t="s">
        <v>2905</v>
      </c>
      <c r="Z576" s="168">
        <v>4.0972222222222222E-2</v>
      </c>
      <c r="AA576" s="168">
        <v>0.30972222222222223</v>
      </c>
      <c r="AB576" s="168">
        <v>0.56805555555555554</v>
      </c>
      <c r="AC576" s="168">
        <v>0.82708333333333339</v>
      </c>
      <c r="AE576" s="611"/>
      <c r="AF576" s="176"/>
      <c r="AG576" s="180"/>
    </row>
    <row r="577" spans="1:33" ht="3.75" customHeight="1">
      <c r="A577" s="192"/>
      <c r="B577" s="172"/>
      <c r="C577" s="192"/>
      <c r="D577" s="621"/>
      <c r="E577" s="192"/>
      <c r="F577" s="192"/>
      <c r="G577" s="192"/>
      <c r="H577" s="621"/>
      <c r="I577" s="192"/>
      <c r="J577" s="192"/>
      <c r="K577" s="192"/>
      <c r="L577" s="610"/>
      <c r="M577" s="192"/>
      <c r="N577" s="192"/>
      <c r="O577" s="192"/>
      <c r="P577" s="619"/>
      <c r="Q577" s="192"/>
      <c r="R577" s="192"/>
      <c r="S577" s="192"/>
      <c r="T577" s="619"/>
      <c r="U577" s="192"/>
      <c r="V577" s="192"/>
      <c r="W577" s="192"/>
      <c r="X577" s="610"/>
      <c r="Y577" s="192"/>
      <c r="Z577" s="192"/>
      <c r="AA577" s="192"/>
      <c r="AB577" s="192"/>
      <c r="AC577" s="192"/>
      <c r="AD577" s="192"/>
      <c r="AE577" s="611"/>
      <c r="AF577" s="192"/>
      <c r="AG577" s="192"/>
    </row>
    <row r="578" spans="1:33">
      <c r="A578" s="187">
        <v>11</v>
      </c>
      <c r="B578" s="172"/>
      <c r="C578" s="166" t="s">
        <v>2915</v>
      </c>
      <c r="D578" s="621"/>
      <c r="E578" s="168">
        <v>7.3611111111111113E-2</v>
      </c>
      <c r="F578" s="176" t="s">
        <v>2894</v>
      </c>
      <c r="G578" s="168">
        <v>0.61458333333333337</v>
      </c>
      <c r="H578" s="621"/>
      <c r="I578" s="169"/>
      <c r="J578" s="176"/>
      <c r="K578" s="169"/>
      <c r="L578" s="610"/>
      <c r="M578" s="188">
        <v>7.3611111111111113E-2</v>
      </c>
      <c r="N578" s="189" t="s">
        <v>2894</v>
      </c>
      <c r="O578" s="188">
        <v>0.30624999999999997</v>
      </c>
      <c r="P578" s="619"/>
      <c r="Q578" s="168">
        <v>0.30624999999999997</v>
      </c>
      <c r="R578" s="169" t="s">
        <v>2894</v>
      </c>
      <c r="S578" s="168">
        <v>0.69374999999999998</v>
      </c>
      <c r="T578" s="619"/>
      <c r="U578" s="182"/>
      <c r="V578" s="183"/>
      <c r="W578" s="182"/>
      <c r="X578" s="610"/>
      <c r="Y578" s="166" t="s">
        <v>2902</v>
      </c>
      <c r="Z578" s="191">
        <v>8.5416666666666655E-2</v>
      </c>
      <c r="AA578" s="168">
        <v>0.34375</v>
      </c>
      <c r="AB578" s="168">
        <v>0.61041666666666672</v>
      </c>
      <c r="AC578" s="168">
        <v>0.87777777777777777</v>
      </c>
      <c r="AE578" s="611"/>
      <c r="AF578" s="176"/>
      <c r="AG578" s="180"/>
    </row>
    <row r="579" spans="1:33">
      <c r="A579" s="187">
        <v>12</v>
      </c>
      <c r="B579" s="172"/>
      <c r="C579" s="166" t="s">
        <v>2915</v>
      </c>
      <c r="D579" s="621"/>
      <c r="E579" s="168">
        <v>0.1076388888888889</v>
      </c>
      <c r="F579" s="176" t="s">
        <v>2894</v>
      </c>
      <c r="G579" s="168">
        <v>0.64861111111111114</v>
      </c>
      <c r="H579" s="621"/>
      <c r="I579" s="169"/>
      <c r="J579" s="176"/>
      <c r="K579" s="169"/>
      <c r="L579" s="610"/>
      <c r="M579" s="188">
        <v>0.1076388888888889</v>
      </c>
      <c r="N579" s="189" t="s">
        <v>2894</v>
      </c>
      <c r="O579" s="188">
        <v>0.30694444444444441</v>
      </c>
      <c r="P579" s="619"/>
      <c r="Q579" s="168">
        <v>0.30694444444444441</v>
      </c>
      <c r="R579" s="169" t="s">
        <v>2894</v>
      </c>
      <c r="S579" s="168">
        <v>0.69305555555555554</v>
      </c>
      <c r="T579" s="619"/>
      <c r="U579" s="182"/>
      <c r="V579" s="183"/>
      <c r="W579" s="182"/>
      <c r="X579" s="610"/>
      <c r="Y579" s="166" t="s">
        <v>2904</v>
      </c>
      <c r="Z579" s="168">
        <v>0.1277777777777778</v>
      </c>
      <c r="AA579" s="168">
        <v>0.37777777777777777</v>
      </c>
      <c r="AB579" s="168">
        <v>0.64444444444444449</v>
      </c>
      <c r="AC579" s="168">
        <v>0.91180555555555554</v>
      </c>
      <c r="AE579" s="611"/>
      <c r="AF579" s="176"/>
      <c r="AG579" s="180"/>
    </row>
    <row r="580" spans="1:33">
      <c r="A580" s="178">
        <v>13</v>
      </c>
      <c r="B580" s="172"/>
      <c r="C580" s="174" t="s">
        <v>2203</v>
      </c>
      <c r="D580" s="621"/>
      <c r="E580" s="168">
        <v>0.14166666666666666</v>
      </c>
      <c r="F580" s="176" t="s">
        <v>2894</v>
      </c>
      <c r="G580" s="168">
        <v>0.68263888888888891</v>
      </c>
      <c r="H580" s="621"/>
      <c r="I580" s="169"/>
      <c r="J580" s="176"/>
      <c r="K580" s="169"/>
      <c r="L580" s="610"/>
      <c r="M580" s="190"/>
      <c r="N580" s="183"/>
      <c r="O580" s="190"/>
      <c r="P580" s="619"/>
      <c r="Q580" s="168">
        <v>0.30763888888888891</v>
      </c>
      <c r="R580" s="169" t="s">
        <v>2894</v>
      </c>
      <c r="S580" s="168">
        <v>0.69236111111111109</v>
      </c>
      <c r="T580" s="619"/>
      <c r="U580" s="182"/>
      <c r="V580" s="183"/>
      <c r="W580" s="182"/>
      <c r="X580" s="610"/>
      <c r="Y580" s="166" t="s">
        <v>2892</v>
      </c>
      <c r="Z580" s="168">
        <v>0.16180555555555556</v>
      </c>
      <c r="AA580" s="168">
        <v>0.41180555555555554</v>
      </c>
      <c r="AB580" s="168">
        <v>0.67847222222222225</v>
      </c>
      <c r="AC580" s="168">
        <v>0.9458333333333333</v>
      </c>
      <c r="AE580" s="611"/>
      <c r="AF580" s="174" t="s">
        <v>2913</v>
      </c>
      <c r="AG580" s="173" t="s">
        <v>2912</v>
      </c>
    </row>
    <row r="581" spans="1:33">
      <c r="A581" s="178">
        <v>14</v>
      </c>
      <c r="B581" s="172"/>
      <c r="C581" s="174" t="s">
        <v>2203</v>
      </c>
      <c r="D581" s="621"/>
      <c r="E581" s="168">
        <v>0.17569444444444446</v>
      </c>
      <c r="F581" s="176" t="s">
        <v>2894</v>
      </c>
      <c r="G581" s="168">
        <v>0.71666666666666667</v>
      </c>
      <c r="H581" s="621"/>
      <c r="I581" s="169"/>
      <c r="J581" s="176"/>
      <c r="K581" s="169"/>
      <c r="L581" s="610"/>
      <c r="M581" s="190"/>
      <c r="N581" s="183"/>
      <c r="O581" s="190"/>
      <c r="P581" s="619"/>
      <c r="Q581" s="168">
        <v>0.30833333333333335</v>
      </c>
      <c r="R581" s="169" t="s">
        <v>2894</v>
      </c>
      <c r="S581" s="168">
        <v>0.69166666666666676</v>
      </c>
      <c r="T581" s="619"/>
      <c r="U581" s="190"/>
      <c r="V581" s="183"/>
      <c r="W581" s="190"/>
      <c r="X581" s="610"/>
      <c r="Y581" s="166" t="s">
        <v>2914</v>
      </c>
      <c r="Z581" s="168">
        <v>0.19583333333333333</v>
      </c>
      <c r="AA581" s="168">
        <v>0.4458333333333333</v>
      </c>
      <c r="AB581" s="168">
        <v>0.71250000000000002</v>
      </c>
      <c r="AC581" s="168">
        <v>0.97986111111111107</v>
      </c>
      <c r="AE581" s="611"/>
      <c r="AF581" s="174" t="s">
        <v>2913</v>
      </c>
      <c r="AG581" s="173" t="s">
        <v>2912</v>
      </c>
    </row>
    <row r="582" spans="1:33">
      <c r="A582" s="178">
        <v>15</v>
      </c>
      <c r="B582" s="172"/>
      <c r="C582" s="174" t="s">
        <v>2203</v>
      </c>
      <c r="D582" s="621"/>
      <c r="E582" s="168">
        <v>0.20972222222222223</v>
      </c>
      <c r="F582" s="176" t="s">
        <v>2894</v>
      </c>
      <c r="G582" s="168">
        <v>0.75069444444444444</v>
      </c>
      <c r="H582" s="621"/>
      <c r="I582" s="169"/>
      <c r="J582" s="176"/>
      <c r="K582" s="169"/>
      <c r="L582" s="610"/>
      <c r="M582" s="190"/>
      <c r="N582" s="183"/>
      <c r="O582" s="190"/>
      <c r="P582" s="619"/>
      <c r="Q582" s="168">
        <v>0.30902777777777779</v>
      </c>
      <c r="R582" s="169" t="s">
        <v>2894</v>
      </c>
      <c r="S582" s="168">
        <v>0.69097222222222221</v>
      </c>
      <c r="T582" s="619"/>
      <c r="U582" s="190"/>
      <c r="V582" s="183"/>
      <c r="W582" s="190"/>
      <c r="X582" s="610"/>
      <c r="Y582" s="166" t="s">
        <v>2892</v>
      </c>
      <c r="Z582" s="168">
        <v>0.2298611111111111</v>
      </c>
      <c r="AA582" s="168">
        <v>0.47986111111111113</v>
      </c>
      <c r="AB582" s="168">
        <v>0.73819444444444438</v>
      </c>
      <c r="AC582" s="168">
        <v>0.99722222222222223</v>
      </c>
      <c r="AE582" s="611"/>
      <c r="AF582" s="174" t="s">
        <v>2913</v>
      </c>
      <c r="AG582" s="173" t="s">
        <v>2912</v>
      </c>
    </row>
    <row r="583" spans="1:33">
      <c r="A583" s="187">
        <v>16</v>
      </c>
      <c r="B583" s="172"/>
      <c r="C583" s="166" t="s">
        <v>2911</v>
      </c>
      <c r="D583" s="621"/>
      <c r="E583" s="168">
        <v>0.24374999999999999</v>
      </c>
      <c r="F583" s="176" t="s">
        <v>2894</v>
      </c>
      <c r="G583" s="168">
        <v>0.78472222222222221</v>
      </c>
      <c r="H583" s="621"/>
      <c r="I583" s="169"/>
      <c r="J583" s="176"/>
      <c r="K583" s="169"/>
      <c r="L583" s="610"/>
      <c r="M583" s="188">
        <v>0.24374999999999999</v>
      </c>
      <c r="N583" s="189" t="s">
        <v>2894</v>
      </c>
      <c r="O583" s="188">
        <v>0.30972222222222223</v>
      </c>
      <c r="P583" s="619"/>
      <c r="Q583" s="168">
        <v>0.30972222222222223</v>
      </c>
      <c r="R583" s="169" t="s">
        <v>2894</v>
      </c>
      <c r="S583" s="168">
        <v>0.69027777777777777</v>
      </c>
      <c r="T583" s="619"/>
      <c r="U583" s="184">
        <v>0.69027777777777777</v>
      </c>
      <c r="V583" s="185" t="s">
        <v>2894</v>
      </c>
      <c r="W583" s="184">
        <v>0.78472222222222221</v>
      </c>
      <c r="X583" s="610"/>
      <c r="Y583" s="166" t="s">
        <v>2904</v>
      </c>
      <c r="Z583" s="168">
        <v>0.25555555555555559</v>
      </c>
      <c r="AA583" s="168">
        <v>0.51388888888888895</v>
      </c>
      <c r="AB583" s="168">
        <v>0.77222222222222225</v>
      </c>
      <c r="AE583" s="611"/>
      <c r="AF583" s="176"/>
      <c r="AG583" s="180"/>
    </row>
    <row r="584" spans="1:33">
      <c r="A584" s="187">
        <v>17</v>
      </c>
      <c r="B584" s="172"/>
      <c r="C584" s="166" t="s">
        <v>2911</v>
      </c>
      <c r="D584" s="621"/>
      <c r="E584" s="168">
        <v>0.27777777777777779</v>
      </c>
      <c r="F584" s="176" t="s">
        <v>2894</v>
      </c>
      <c r="G584" s="168">
        <v>0.81874999999999998</v>
      </c>
      <c r="H584" s="621"/>
      <c r="I584" s="169"/>
      <c r="J584" s="176"/>
      <c r="K584" s="169"/>
      <c r="L584" s="610"/>
      <c r="M584" s="188">
        <v>0.27777777777777779</v>
      </c>
      <c r="N584" s="189" t="s">
        <v>2894</v>
      </c>
      <c r="O584" s="188">
        <v>0.31041666666666667</v>
      </c>
      <c r="P584" s="619"/>
      <c r="Q584" s="168">
        <v>0.31041666666666667</v>
      </c>
      <c r="R584" s="169" t="s">
        <v>2894</v>
      </c>
      <c r="S584" s="168">
        <v>0.68958333333333333</v>
      </c>
      <c r="T584" s="619"/>
      <c r="U584" s="184">
        <v>0.68958333333333333</v>
      </c>
      <c r="V584" s="185" t="s">
        <v>2894</v>
      </c>
      <c r="W584" s="184">
        <v>0.81874999999999998</v>
      </c>
      <c r="X584" s="610"/>
      <c r="Y584" s="166" t="s">
        <v>2902</v>
      </c>
      <c r="AA584" s="168">
        <v>3.125E-2</v>
      </c>
      <c r="AB584" s="168">
        <v>0.28958333333333336</v>
      </c>
      <c r="AC584" s="168">
        <v>0.54791666666666672</v>
      </c>
      <c r="AD584" s="168">
        <v>0.80625000000000002</v>
      </c>
      <c r="AE584" s="611"/>
    </row>
    <row r="585" spans="1:33">
      <c r="A585" s="187">
        <v>18</v>
      </c>
      <c r="B585" s="172"/>
      <c r="C585" s="166" t="s">
        <v>2911</v>
      </c>
      <c r="D585" s="621"/>
      <c r="E585" s="168">
        <v>0.3125</v>
      </c>
      <c r="F585" s="176" t="s">
        <v>2894</v>
      </c>
      <c r="G585" s="168">
        <v>0.85277777777777775</v>
      </c>
      <c r="H585" s="621"/>
      <c r="I585" s="169"/>
      <c r="J585" s="176"/>
      <c r="K585" s="169"/>
      <c r="L585" s="610"/>
      <c r="M585" s="182"/>
      <c r="N585" s="183"/>
      <c r="O585" s="182"/>
      <c r="P585" s="619"/>
      <c r="Q585" s="168">
        <v>0.31111111111111112</v>
      </c>
      <c r="R585" s="169" t="s">
        <v>2894</v>
      </c>
      <c r="S585" s="168">
        <v>0.68888888888888899</v>
      </c>
      <c r="T585" s="619"/>
      <c r="U585" s="184">
        <v>0.68888888888888899</v>
      </c>
      <c r="V585" s="185" t="s">
        <v>2894</v>
      </c>
      <c r="W585" s="184">
        <v>0.85277777777777775</v>
      </c>
      <c r="X585" s="610"/>
      <c r="Y585" s="166" t="s">
        <v>2902</v>
      </c>
      <c r="AA585" s="168">
        <v>6.5277777777777782E-2</v>
      </c>
      <c r="AB585" s="168">
        <v>0.32361111111111113</v>
      </c>
      <c r="AC585" s="168">
        <v>0.58263888888888882</v>
      </c>
      <c r="AD585" s="168">
        <v>0.84097222222222223</v>
      </c>
      <c r="AE585" s="611"/>
    </row>
    <row r="586" spans="1:33">
      <c r="A586" s="187">
        <v>19</v>
      </c>
      <c r="B586" s="172"/>
      <c r="C586" s="166" t="s">
        <v>2911</v>
      </c>
      <c r="D586" s="621"/>
      <c r="E586" s="168">
        <v>0.34652777777777777</v>
      </c>
      <c r="F586" s="176" t="s">
        <v>2894</v>
      </c>
      <c r="G586" s="168">
        <v>0.88680555555555562</v>
      </c>
      <c r="H586" s="621"/>
      <c r="I586" s="169"/>
      <c r="J586" s="176"/>
      <c r="K586" s="169"/>
      <c r="L586" s="610"/>
      <c r="M586" s="182"/>
      <c r="N586" s="183"/>
      <c r="O586" s="182"/>
      <c r="P586" s="619"/>
      <c r="Q586" s="168">
        <v>0.31180555555555556</v>
      </c>
      <c r="R586" s="169" t="s">
        <v>2894</v>
      </c>
      <c r="S586" s="168">
        <v>0.68819444444444444</v>
      </c>
      <c r="T586" s="619"/>
      <c r="U586" s="184">
        <v>0.68819444444444444</v>
      </c>
      <c r="V586" s="185" t="s">
        <v>2894</v>
      </c>
      <c r="W586" s="184">
        <v>0.88680555555555562</v>
      </c>
      <c r="X586" s="610"/>
      <c r="Y586" s="166" t="s">
        <v>2905</v>
      </c>
      <c r="AA586" s="168">
        <v>9.930555555555555E-2</v>
      </c>
      <c r="AB586" s="168">
        <v>0.3576388888888889</v>
      </c>
      <c r="AC586" s="168">
        <v>0.6166666666666667</v>
      </c>
      <c r="AD586" s="168">
        <v>0.875</v>
      </c>
      <c r="AE586" s="611"/>
      <c r="AF586" s="176"/>
      <c r="AG586" s="180"/>
    </row>
    <row r="587" spans="1:33">
      <c r="A587" s="187">
        <v>20</v>
      </c>
      <c r="B587" s="172"/>
      <c r="C587" s="166" t="s">
        <v>2907</v>
      </c>
      <c r="D587" s="621"/>
      <c r="E587" s="168">
        <v>0.38055555555555554</v>
      </c>
      <c r="F587" s="176" t="s">
        <v>2894</v>
      </c>
      <c r="G587" s="168">
        <v>0.92152777777777783</v>
      </c>
      <c r="H587" s="621"/>
      <c r="I587" s="169"/>
      <c r="J587" s="176"/>
      <c r="K587" s="169"/>
      <c r="L587" s="610"/>
      <c r="M587" s="182"/>
      <c r="N587" s="183"/>
      <c r="O587" s="182"/>
      <c r="P587" s="619"/>
      <c r="Q587" s="168">
        <v>0.3125</v>
      </c>
      <c r="R587" s="169" t="s">
        <v>2894</v>
      </c>
      <c r="S587" s="168">
        <v>0.6875</v>
      </c>
      <c r="T587" s="619"/>
      <c r="U587" s="184">
        <v>0.6875</v>
      </c>
      <c r="V587" s="185" t="s">
        <v>2894</v>
      </c>
      <c r="W587" s="184">
        <v>0.92152777777777783</v>
      </c>
      <c r="X587" s="610"/>
      <c r="Y587" s="166" t="s">
        <v>2906</v>
      </c>
      <c r="AA587" s="168">
        <v>0.13333333333333333</v>
      </c>
      <c r="AB587" s="168">
        <v>0.39166666666666666</v>
      </c>
      <c r="AC587" s="168">
        <v>0.65069444444444446</v>
      </c>
      <c r="AD587" s="168">
        <v>0.90902777777777777</v>
      </c>
      <c r="AE587" s="611"/>
      <c r="AF587" s="176"/>
      <c r="AG587" s="180"/>
    </row>
    <row r="588" spans="1:33" ht="3.75" customHeight="1">
      <c r="A588" s="186"/>
      <c r="B588" s="172"/>
      <c r="C588" s="186"/>
      <c r="D588" s="621"/>
      <c r="E588" s="186"/>
      <c r="F588" s="186"/>
      <c r="G588" s="186"/>
      <c r="H588" s="621"/>
      <c r="I588" s="186"/>
      <c r="J588" s="186"/>
      <c r="K588" s="186"/>
      <c r="L588" s="610"/>
      <c r="M588" s="186"/>
      <c r="N588" s="186"/>
      <c r="O588" s="186"/>
      <c r="P588" s="619"/>
      <c r="Q588" s="186"/>
      <c r="R588" s="186"/>
      <c r="S588" s="186"/>
      <c r="T588" s="619"/>
      <c r="U588" s="186"/>
      <c r="V588" s="186"/>
      <c r="W588" s="186"/>
      <c r="X588" s="610"/>
      <c r="Y588" s="186"/>
      <c r="Z588" s="186"/>
      <c r="AA588" s="186"/>
      <c r="AB588" s="186"/>
      <c r="AC588" s="186"/>
      <c r="AD588" s="186"/>
      <c r="AE588" s="611"/>
      <c r="AF588" s="186"/>
      <c r="AG588" s="186"/>
    </row>
    <row r="589" spans="1:33" ht="11.25" customHeight="1">
      <c r="A589" s="178">
        <v>21</v>
      </c>
      <c r="B589" s="172"/>
      <c r="C589" s="174" t="s">
        <v>2907</v>
      </c>
      <c r="D589" s="621"/>
      <c r="E589" s="168">
        <v>0.4145833333333333</v>
      </c>
      <c r="F589" s="176" t="s">
        <v>2894</v>
      </c>
      <c r="G589" s="168">
        <v>0.9555555555555556</v>
      </c>
      <c r="H589" s="621"/>
      <c r="I589" s="169"/>
      <c r="J589" s="176"/>
      <c r="K589" s="169"/>
      <c r="L589" s="610"/>
      <c r="M589" s="182"/>
      <c r="N589" s="183"/>
      <c r="O589" s="182"/>
      <c r="P589" s="619"/>
      <c r="Q589" s="168">
        <v>0.3125</v>
      </c>
      <c r="R589" s="169" t="s">
        <v>2894</v>
      </c>
      <c r="S589" s="168">
        <v>0.6875</v>
      </c>
      <c r="T589" s="619"/>
      <c r="U589" s="184">
        <v>0.6875</v>
      </c>
      <c r="V589" s="185" t="s">
        <v>2894</v>
      </c>
      <c r="W589" s="184">
        <v>0.9555555555555556</v>
      </c>
      <c r="X589" s="610"/>
      <c r="Y589" s="166" t="s">
        <v>2910</v>
      </c>
      <c r="AA589" s="168">
        <v>0.16805555555555554</v>
      </c>
      <c r="AB589" s="168">
        <v>0.42638888888888887</v>
      </c>
      <c r="AC589" s="168">
        <v>0.68472222222222223</v>
      </c>
      <c r="AD589" s="168">
        <v>0.98472222222222217</v>
      </c>
      <c r="AE589" s="611"/>
      <c r="AF589" s="174" t="s">
        <v>2909</v>
      </c>
      <c r="AG589" s="173" t="s">
        <v>2908</v>
      </c>
    </row>
    <row r="590" spans="1:33">
      <c r="A590" s="181">
        <v>22</v>
      </c>
      <c r="B590" s="172"/>
      <c r="C590" s="166" t="s">
        <v>2907</v>
      </c>
      <c r="D590" s="621"/>
      <c r="E590" s="168">
        <v>0.44861111111111113</v>
      </c>
      <c r="F590" s="176" t="s">
        <v>2894</v>
      </c>
      <c r="G590" s="168">
        <v>0.98958333333333337</v>
      </c>
      <c r="H590" s="621"/>
      <c r="I590" s="169"/>
      <c r="J590" s="176"/>
      <c r="K590" s="169"/>
      <c r="L590" s="610"/>
      <c r="M590" s="182"/>
      <c r="N590" s="183"/>
      <c r="O590" s="182"/>
      <c r="P590" s="619"/>
      <c r="Q590" s="168">
        <v>0.31180555555555556</v>
      </c>
      <c r="R590" s="169" t="s">
        <v>2894</v>
      </c>
      <c r="S590" s="168">
        <v>0.68819444444444444</v>
      </c>
      <c r="T590" s="619"/>
      <c r="U590" s="184">
        <v>0.68819444444444444</v>
      </c>
      <c r="V590" s="185" t="s">
        <v>2894</v>
      </c>
      <c r="W590" s="184">
        <v>0.98958333333333337</v>
      </c>
      <c r="X590" s="610"/>
      <c r="Y590" s="166" t="s">
        <v>2906</v>
      </c>
      <c r="AA590" s="168">
        <v>0.20208333333333331</v>
      </c>
      <c r="AB590" s="168">
        <v>0.4604166666666667</v>
      </c>
      <c r="AC590" s="168">
        <v>0.71875</v>
      </c>
      <c r="AD590" s="168">
        <v>0.9770833333333333</v>
      </c>
      <c r="AE590" s="611"/>
      <c r="AF590" s="176"/>
      <c r="AG590" s="180"/>
    </row>
    <row r="591" spans="1:33">
      <c r="A591" s="181">
        <v>23</v>
      </c>
      <c r="B591" s="172"/>
      <c r="C591" s="166" t="s">
        <v>2903</v>
      </c>
      <c r="D591" s="621"/>
      <c r="E591" s="168">
        <v>0.4826388888888889</v>
      </c>
      <c r="F591" s="176" t="s">
        <v>2894</v>
      </c>
      <c r="G591" s="175" t="s">
        <v>2893</v>
      </c>
      <c r="H591" s="621"/>
      <c r="I591" s="169"/>
      <c r="J591" s="176"/>
      <c r="K591" s="169"/>
      <c r="L591" s="610"/>
      <c r="M591" s="182"/>
      <c r="N591" s="183"/>
      <c r="O591" s="182"/>
      <c r="P591" s="619"/>
      <c r="Q591" s="168">
        <v>0.31111111111111112</v>
      </c>
      <c r="R591" s="169" t="s">
        <v>2894</v>
      </c>
      <c r="S591" s="168">
        <v>0.68888888888888899</v>
      </c>
      <c r="T591" s="619"/>
      <c r="U591" s="168">
        <v>0.68888888888888899</v>
      </c>
      <c r="V591" s="176" t="s">
        <v>2894</v>
      </c>
      <c r="W591" s="175" t="s">
        <v>2893</v>
      </c>
      <c r="X591" s="610"/>
      <c r="Y591" s="166" t="s">
        <v>2905</v>
      </c>
      <c r="AA591" s="168">
        <v>0.23611111111111113</v>
      </c>
      <c r="AB591" s="168">
        <v>0.49444444444444446</v>
      </c>
      <c r="AC591" s="168">
        <v>0.75277777777777777</v>
      </c>
      <c r="AE591" s="611"/>
      <c r="AF591" s="176"/>
      <c r="AG591" s="180"/>
    </row>
    <row r="592" spans="1:33">
      <c r="A592" s="181">
        <v>24</v>
      </c>
      <c r="B592" s="172"/>
      <c r="C592" s="166" t="s">
        <v>2903</v>
      </c>
      <c r="D592" s="621"/>
      <c r="E592" s="175" t="s">
        <v>2893</v>
      </c>
      <c r="F592" s="176" t="s">
        <v>2894</v>
      </c>
      <c r="G592" s="168">
        <v>2.361111111111111E-2</v>
      </c>
      <c r="H592" s="621"/>
      <c r="I592" s="168">
        <v>0.51666666666666672</v>
      </c>
      <c r="J592" s="176" t="s">
        <v>2894</v>
      </c>
      <c r="K592" s="175" t="s">
        <v>2893</v>
      </c>
      <c r="L592" s="610"/>
      <c r="M592" s="175" t="s">
        <v>2893</v>
      </c>
      <c r="N592" s="176" t="s">
        <v>2894</v>
      </c>
      <c r="O592" s="168">
        <v>2.361111111111111E-2</v>
      </c>
      <c r="P592" s="619"/>
      <c r="Q592" s="168">
        <v>0.31041666666666667</v>
      </c>
      <c r="R592" s="169" t="s">
        <v>2894</v>
      </c>
      <c r="S592" s="168">
        <v>0.68958333333333333</v>
      </c>
      <c r="T592" s="619"/>
      <c r="U592" s="168">
        <v>0.68958333333333333</v>
      </c>
      <c r="V592" s="176" t="s">
        <v>2894</v>
      </c>
      <c r="W592" s="175" t="s">
        <v>2893</v>
      </c>
      <c r="X592" s="610"/>
      <c r="Y592" s="166" t="s">
        <v>2904</v>
      </c>
      <c r="Z592" s="168">
        <v>1.1111111111111112E-2</v>
      </c>
      <c r="AA592" s="168">
        <v>0.27013888888888887</v>
      </c>
      <c r="AB592" s="168">
        <v>0.52847222222222223</v>
      </c>
      <c r="AC592" s="168">
        <v>0.78680555555555554</v>
      </c>
      <c r="AE592" s="611"/>
      <c r="AF592" s="176"/>
      <c r="AG592" s="180"/>
    </row>
    <row r="593" spans="1:33">
      <c r="A593" s="181">
        <v>25</v>
      </c>
      <c r="B593" s="172"/>
      <c r="C593" s="166" t="s">
        <v>2903</v>
      </c>
      <c r="D593" s="621"/>
      <c r="E593" s="175" t="s">
        <v>2893</v>
      </c>
      <c r="F593" s="176" t="s">
        <v>2894</v>
      </c>
      <c r="G593" s="168">
        <v>5.7638888888888885E-2</v>
      </c>
      <c r="H593" s="621"/>
      <c r="I593" s="168">
        <v>0.55069444444444449</v>
      </c>
      <c r="J593" s="176" t="s">
        <v>2894</v>
      </c>
      <c r="K593" s="175" t="s">
        <v>2893</v>
      </c>
      <c r="L593" s="610"/>
      <c r="M593" s="175" t="s">
        <v>2893</v>
      </c>
      <c r="N593" s="176" t="s">
        <v>2894</v>
      </c>
      <c r="O593" s="168">
        <v>5.7638888888888885E-2</v>
      </c>
      <c r="P593" s="619"/>
      <c r="Q593" s="168">
        <v>0.30972222222222223</v>
      </c>
      <c r="R593" s="169" t="s">
        <v>2894</v>
      </c>
      <c r="S593" s="168">
        <v>0.69027777777777777</v>
      </c>
      <c r="T593" s="619"/>
      <c r="U593" s="168">
        <v>0.69027777777777777</v>
      </c>
      <c r="V593" s="176" t="s">
        <v>2894</v>
      </c>
      <c r="W593" s="175" t="s">
        <v>2893</v>
      </c>
      <c r="X593" s="610"/>
      <c r="Y593" s="166" t="s">
        <v>2904</v>
      </c>
      <c r="Z593" s="168">
        <v>4.5138888888888888E-2</v>
      </c>
      <c r="AA593" s="168">
        <v>0.30416666666666664</v>
      </c>
      <c r="AB593" s="168">
        <v>0.5625</v>
      </c>
      <c r="AC593" s="168">
        <v>0.8208333333333333</v>
      </c>
      <c r="AE593" s="611"/>
      <c r="AF593" s="176"/>
      <c r="AG593" s="180"/>
    </row>
    <row r="594" spans="1:33">
      <c r="A594" s="181">
        <v>26</v>
      </c>
      <c r="B594" s="172"/>
      <c r="C594" s="166" t="s">
        <v>2903</v>
      </c>
      <c r="D594" s="621"/>
      <c r="E594" s="175" t="s">
        <v>2893</v>
      </c>
      <c r="F594" s="176" t="s">
        <v>2894</v>
      </c>
      <c r="G594" s="168">
        <v>9.1666666666666674E-2</v>
      </c>
      <c r="H594" s="621"/>
      <c r="I594" s="168">
        <v>0.58472222222222225</v>
      </c>
      <c r="J594" s="176" t="s">
        <v>2894</v>
      </c>
      <c r="K594" s="175" t="s">
        <v>2893</v>
      </c>
      <c r="L594" s="610"/>
      <c r="M594" s="175" t="s">
        <v>2893</v>
      </c>
      <c r="N594" s="176" t="s">
        <v>2894</v>
      </c>
      <c r="O594" s="168">
        <v>9.1666666666666674E-2</v>
      </c>
      <c r="P594" s="619"/>
      <c r="Q594" s="168">
        <v>0.30902777777777779</v>
      </c>
      <c r="R594" s="169" t="s">
        <v>2894</v>
      </c>
      <c r="S594" s="168">
        <v>0.69097222222222221</v>
      </c>
      <c r="T594" s="619"/>
      <c r="U594" s="168">
        <v>0.69097222222222221</v>
      </c>
      <c r="V594" s="176" t="s">
        <v>2894</v>
      </c>
      <c r="W594" s="175" t="s">
        <v>2893</v>
      </c>
      <c r="X594" s="610"/>
      <c r="Y594" s="166" t="s">
        <v>2892</v>
      </c>
      <c r="Z594" s="168">
        <v>7.9166666666666663E-2</v>
      </c>
      <c r="AA594" s="168">
        <v>0.33819444444444446</v>
      </c>
      <c r="AB594" s="168">
        <v>0.59652777777777777</v>
      </c>
      <c r="AC594" s="168">
        <v>0.85486111111111107</v>
      </c>
      <c r="AE594" s="611"/>
      <c r="AF594" s="176"/>
      <c r="AG594" s="180"/>
    </row>
    <row r="595" spans="1:33">
      <c r="A595" s="178">
        <v>27</v>
      </c>
      <c r="B595" s="172"/>
      <c r="C595" s="174" t="s">
        <v>2899</v>
      </c>
      <c r="D595" s="621"/>
      <c r="E595" s="175" t="s">
        <v>2893</v>
      </c>
      <c r="F595" s="176" t="s">
        <v>2894</v>
      </c>
      <c r="G595" s="168">
        <v>0.12569444444444444</v>
      </c>
      <c r="H595" s="621"/>
      <c r="I595" s="168">
        <v>0.61875000000000002</v>
      </c>
      <c r="J595" s="176" t="s">
        <v>2894</v>
      </c>
      <c r="K595" s="175" t="s">
        <v>2893</v>
      </c>
      <c r="L595" s="610"/>
      <c r="M595" s="175" t="s">
        <v>2893</v>
      </c>
      <c r="N595" s="176" t="s">
        <v>2894</v>
      </c>
      <c r="O595" s="168">
        <v>0.12569444444444444</v>
      </c>
      <c r="P595" s="619"/>
      <c r="Q595" s="168">
        <v>0.30833333333333335</v>
      </c>
      <c r="R595" s="169" t="s">
        <v>2894</v>
      </c>
      <c r="S595" s="168">
        <v>0.69166666666666676</v>
      </c>
      <c r="T595" s="619"/>
      <c r="U595" s="168">
        <v>0.69166666666666676</v>
      </c>
      <c r="V595" s="176" t="s">
        <v>2894</v>
      </c>
      <c r="W595" s="175" t="s">
        <v>2893</v>
      </c>
      <c r="X595" s="610"/>
      <c r="Y595" s="166" t="s">
        <v>2902</v>
      </c>
      <c r="Z595" s="168">
        <v>0.11319444444444444</v>
      </c>
      <c r="AA595" s="168">
        <v>0.37222222222222223</v>
      </c>
      <c r="AB595" s="168">
        <v>0.63055555555555554</v>
      </c>
      <c r="AC595" s="168">
        <v>0.88888888888888884</v>
      </c>
      <c r="AE595" s="611"/>
      <c r="AF595" s="174" t="s">
        <v>2897</v>
      </c>
      <c r="AG595" s="179" t="s">
        <v>2896</v>
      </c>
    </row>
    <row r="596" spans="1:33">
      <c r="A596" s="178">
        <v>28</v>
      </c>
      <c r="B596" s="172"/>
      <c r="C596" s="174" t="s">
        <v>2899</v>
      </c>
      <c r="D596" s="621"/>
      <c r="E596" s="175" t="s">
        <v>2893</v>
      </c>
      <c r="F596" s="176" t="s">
        <v>2894</v>
      </c>
      <c r="G596" s="168">
        <v>0.15972222222222224</v>
      </c>
      <c r="H596" s="621"/>
      <c r="I596" s="168">
        <v>0.65277777777777779</v>
      </c>
      <c r="J596" s="176" t="s">
        <v>2894</v>
      </c>
      <c r="K596" s="175" t="s">
        <v>2893</v>
      </c>
      <c r="L596" s="610"/>
      <c r="M596" s="175" t="s">
        <v>2893</v>
      </c>
      <c r="N596" s="176" t="s">
        <v>2894</v>
      </c>
      <c r="O596" s="168">
        <v>0.15972222222222224</v>
      </c>
      <c r="P596" s="619"/>
      <c r="Q596" s="168">
        <v>0.30763888888888891</v>
      </c>
      <c r="R596" s="169" t="s">
        <v>2894</v>
      </c>
      <c r="S596" s="168">
        <v>0.69236111111111109</v>
      </c>
      <c r="T596" s="619"/>
      <c r="U596" s="168">
        <v>0.69236111111111109</v>
      </c>
      <c r="V596" s="176" t="s">
        <v>2894</v>
      </c>
      <c r="W596" s="175" t="s">
        <v>2893</v>
      </c>
      <c r="X596" s="610"/>
      <c r="Y596" s="166" t="s">
        <v>2901</v>
      </c>
      <c r="Z596" s="168">
        <v>0.14722222222222223</v>
      </c>
      <c r="AA596" s="168">
        <v>0.40625</v>
      </c>
      <c r="AB596" s="168">
        <v>0.6645833333333333</v>
      </c>
      <c r="AC596" s="168">
        <v>0.92291666666666661</v>
      </c>
      <c r="AE596" s="611"/>
      <c r="AF596" s="174" t="s">
        <v>2897</v>
      </c>
      <c r="AG596" s="179" t="s">
        <v>2900</v>
      </c>
    </row>
    <row r="597" spans="1:33">
      <c r="A597" s="178">
        <v>29</v>
      </c>
      <c r="B597" s="172"/>
      <c r="C597" s="174" t="s">
        <v>2899</v>
      </c>
      <c r="D597" s="621"/>
      <c r="E597" s="175" t="s">
        <v>2893</v>
      </c>
      <c r="F597" s="176" t="s">
        <v>2894</v>
      </c>
      <c r="G597" s="168">
        <v>0.19375000000000001</v>
      </c>
      <c r="H597" s="621"/>
      <c r="I597" s="168">
        <v>0.6875</v>
      </c>
      <c r="J597" s="176" t="s">
        <v>2894</v>
      </c>
      <c r="K597" s="175" t="s">
        <v>2893</v>
      </c>
      <c r="L597" s="610"/>
      <c r="M597" s="175" t="s">
        <v>2893</v>
      </c>
      <c r="N597" s="176" t="s">
        <v>2894</v>
      </c>
      <c r="O597" s="168">
        <v>0.19375000000000001</v>
      </c>
      <c r="P597" s="619"/>
      <c r="Q597" s="168">
        <v>0.30694444444444441</v>
      </c>
      <c r="R597" s="169" t="s">
        <v>2894</v>
      </c>
      <c r="S597" s="168">
        <v>0.69305555555555554</v>
      </c>
      <c r="T597" s="619"/>
      <c r="U597" s="168">
        <v>0.69305555555555554</v>
      </c>
      <c r="V597" s="176" t="s">
        <v>2894</v>
      </c>
      <c r="W597" s="175" t="s">
        <v>2893</v>
      </c>
      <c r="X597" s="610"/>
      <c r="Y597" s="166" t="s">
        <v>2898</v>
      </c>
      <c r="Z597" s="168">
        <v>0.18124999999999999</v>
      </c>
      <c r="AA597" s="168">
        <v>0.44027777777777777</v>
      </c>
      <c r="AB597" s="168">
        <v>0.68125000000000002</v>
      </c>
      <c r="AC597" s="168">
        <v>0.92291666666666661</v>
      </c>
      <c r="AE597" s="611"/>
      <c r="AF597" s="174" t="s">
        <v>2897</v>
      </c>
      <c r="AG597" s="179" t="s">
        <v>2896</v>
      </c>
    </row>
    <row r="598" spans="1:33">
      <c r="A598" s="178">
        <v>30</v>
      </c>
      <c r="B598" s="172"/>
      <c r="C598" s="177" t="s">
        <v>2895</v>
      </c>
      <c r="D598" s="621"/>
      <c r="E598" s="175" t="s">
        <v>2893</v>
      </c>
      <c r="F598" s="176" t="s">
        <v>2894</v>
      </c>
      <c r="G598" s="168">
        <v>0.22777777777777777</v>
      </c>
      <c r="H598" s="621"/>
      <c r="I598" s="168">
        <v>0.72152777777777777</v>
      </c>
      <c r="J598" s="176" t="s">
        <v>2894</v>
      </c>
      <c r="K598" s="175" t="s">
        <v>2893</v>
      </c>
      <c r="L598" s="610"/>
      <c r="M598" s="175" t="s">
        <v>2893</v>
      </c>
      <c r="N598" s="176" t="s">
        <v>2894</v>
      </c>
      <c r="O598" s="168">
        <v>0.22777777777777777</v>
      </c>
      <c r="P598" s="619"/>
      <c r="Q598" s="168">
        <v>0.30624999999999997</v>
      </c>
      <c r="R598" s="169" t="s">
        <v>2894</v>
      </c>
      <c r="S598" s="168">
        <v>0.69374999999999998</v>
      </c>
      <c r="T598" s="619"/>
      <c r="U598" s="168">
        <v>0.72152777777777777</v>
      </c>
      <c r="V598" s="176" t="s">
        <v>2894</v>
      </c>
      <c r="W598" s="175" t="s">
        <v>2893</v>
      </c>
      <c r="X598" s="610"/>
      <c r="Y598" s="166" t="s">
        <v>2892</v>
      </c>
      <c r="Z598" s="168">
        <v>0.1986111111111111</v>
      </c>
      <c r="AA598" s="168">
        <v>0.47430555555555554</v>
      </c>
      <c r="AB598" s="168">
        <v>0.73263888888888884</v>
      </c>
      <c r="AC598" s="168">
        <v>0.9916666666666667</v>
      </c>
      <c r="AE598" s="611"/>
      <c r="AF598" s="174" t="s">
        <v>2891</v>
      </c>
      <c r="AG598" s="173" t="s">
        <v>2890</v>
      </c>
    </row>
    <row r="599" spans="1:33" ht="3.75" customHeight="1">
      <c r="A599" s="171"/>
      <c r="B599" s="172"/>
      <c r="C599" s="171"/>
      <c r="D599" s="621"/>
      <c r="E599" s="171"/>
      <c r="F599" s="171"/>
      <c r="G599" s="171"/>
      <c r="H599" s="621"/>
      <c r="I599" s="171"/>
      <c r="J599" s="171"/>
      <c r="K599" s="171"/>
      <c r="L599" s="610"/>
      <c r="M599" s="171"/>
      <c r="N599" s="171"/>
      <c r="O599" s="171"/>
      <c r="P599" s="619"/>
      <c r="Q599" s="171"/>
      <c r="R599" s="171"/>
      <c r="S599" s="171"/>
      <c r="T599" s="619"/>
      <c r="U599" s="171"/>
      <c r="V599" s="171"/>
      <c r="W599" s="171"/>
      <c r="X599" s="610"/>
      <c r="Y599" s="171"/>
      <c r="Z599" s="171"/>
      <c r="AA599" s="171"/>
      <c r="AB599" s="171"/>
      <c r="AC599" s="171"/>
      <c r="AD599" s="171"/>
      <c r="AE599" s="611"/>
      <c r="AF599" s="171"/>
      <c r="AG599" s="171"/>
    </row>
    <row r="600" spans="1:33">
      <c r="A600" s="166"/>
      <c r="B600" s="166"/>
    </row>
    <row r="601" spans="1:33">
      <c r="A601" s="166"/>
      <c r="B601" s="166"/>
    </row>
    <row r="602" spans="1:33">
      <c r="A602" s="166"/>
      <c r="B602" s="166"/>
    </row>
    <row r="603" spans="1:33">
      <c r="A603" s="166"/>
      <c r="B603" s="166"/>
    </row>
    <row r="604" spans="1:33">
      <c r="A604" s="166"/>
      <c r="B604" s="166"/>
    </row>
    <row r="605" spans="1:33">
      <c r="A605" s="166"/>
      <c r="B605" s="166"/>
    </row>
    <row r="606" spans="1:33">
      <c r="A606" s="166"/>
      <c r="B606" s="166"/>
    </row>
    <row r="607" spans="1:33">
      <c r="A607" s="166"/>
      <c r="B607" s="166"/>
    </row>
    <row r="608" spans="1:33">
      <c r="A608" s="166"/>
      <c r="B608" s="166"/>
    </row>
    <row r="609" spans="5:33" s="166" customFormat="1">
      <c r="E609" s="168"/>
      <c r="G609" s="168"/>
      <c r="I609" s="168"/>
      <c r="K609" s="168"/>
      <c r="M609" s="168"/>
      <c r="O609" s="168"/>
      <c r="Q609" s="168"/>
      <c r="R609" s="169"/>
      <c r="S609" s="168"/>
      <c r="U609" s="168"/>
      <c r="W609" s="168"/>
      <c r="Z609" s="168"/>
      <c r="AA609" s="168"/>
      <c r="AB609" s="168"/>
      <c r="AC609" s="168"/>
      <c r="AD609" s="168"/>
      <c r="AG609" s="167"/>
    </row>
    <row r="610" spans="5:33" s="166" customFormat="1">
      <c r="E610" s="168"/>
      <c r="G610" s="168"/>
      <c r="I610" s="168"/>
      <c r="K610" s="168"/>
      <c r="M610" s="168"/>
      <c r="O610" s="168"/>
      <c r="Q610" s="168"/>
      <c r="R610" s="169"/>
      <c r="S610" s="168"/>
      <c r="U610" s="168"/>
      <c r="W610" s="168"/>
      <c r="Z610" s="168"/>
      <c r="AA610" s="168"/>
      <c r="AB610" s="168"/>
      <c r="AC610" s="168"/>
      <c r="AD610" s="168"/>
      <c r="AG610" s="167"/>
    </row>
    <row r="611" spans="5:33" s="166" customFormat="1">
      <c r="E611" s="168"/>
      <c r="G611" s="168"/>
      <c r="I611" s="168"/>
      <c r="K611" s="168"/>
      <c r="M611" s="168"/>
      <c r="O611" s="168"/>
      <c r="Q611" s="168"/>
      <c r="R611" s="169"/>
      <c r="S611" s="168"/>
      <c r="U611" s="168"/>
      <c r="W611" s="168"/>
      <c r="Z611" s="168"/>
      <c r="AA611" s="168"/>
      <c r="AB611" s="168"/>
      <c r="AC611" s="168"/>
      <c r="AD611" s="168"/>
      <c r="AG611" s="167"/>
    </row>
    <row r="612" spans="5:33" s="166" customFormat="1">
      <c r="E612" s="168"/>
      <c r="G612" s="168"/>
      <c r="I612" s="168"/>
      <c r="K612" s="168"/>
      <c r="M612" s="168"/>
      <c r="O612" s="168"/>
      <c r="Q612" s="168"/>
      <c r="R612" s="169"/>
      <c r="S612" s="168"/>
      <c r="U612" s="168"/>
      <c r="W612" s="168"/>
      <c r="Z612" s="168"/>
      <c r="AA612" s="168"/>
      <c r="AB612" s="168"/>
      <c r="AC612" s="168"/>
      <c r="AD612" s="168"/>
      <c r="AG612" s="167"/>
    </row>
    <row r="613" spans="5:33" s="166" customFormat="1">
      <c r="E613" s="168"/>
      <c r="G613" s="168"/>
      <c r="I613" s="168"/>
      <c r="K613" s="168"/>
      <c r="M613" s="168"/>
      <c r="O613" s="168"/>
      <c r="Q613" s="168"/>
      <c r="R613" s="169"/>
      <c r="S613" s="168"/>
      <c r="U613" s="168"/>
      <c r="W613" s="168"/>
      <c r="Z613" s="168"/>
      <c r="AA613" s="168"/>
      <c r="AB613" s="168"/>
      <c r="AC613" s="168"/>
      <c r="AD613" s="168"/>
      <c r="AG613" s="167"/>
    </row>
    <row r="614" spans="5:33" s="166" customFormat="1">
      <c r="E614" s="168"/>
      <c r="G614" s="168"/>
      <c r="I614" s="168"/>
      <c r="K614" s="168"/>
      <c r="M614" s="168"/>
      <c r="O614" s="168"/>
      <c r="Q614" s="168"/>
      <c r="R614" s="169"/>
      <c r="S614" s="168"/>
      <c r="U614" s="168"/>
      <c r="W614" s="168"/>
      <c r="Z614" s="168"/>
      <c r="AA614" s="168"/>
      <c r="AB614" s="168"/>
      <c r="AC614" s="168"/>
      <c r="AD614" s="168"/>
      <c r="AG614" s="167"/>
    </row>
    <row r="615" spans="5:33" s="166" customFormat="1">
      <c r="E615" s="168"/>
      <c r="G615" s="168"/>
      <c r="I615" s="168"/>
      <c r="K615" s="168"/>
      <c r="M615" s="168"/>
      <c r="O615" s="168"/>
      <c r="Q615" s="168"/>
      <c r="R615" s="169"/>
      <c r="S615" s="168"/>
      <c r="U615" s="168"/>
      <c r="W615" s="168"/>
      <c r="Z615" s="168"/>
      <c r="AA615" s="168"/>
      <c r="AB615" s="168"/>
      <c r="AC615" s="168"/>
      <c r="AD615" s="168"/>
      <c r="AG615" s="167"/>
    </row>
    <row r="616" spans="5:33" s="166" customFormat="1">
      <c r="E616" s="168"/>
      <c r="G616" s="168"/>
      <c r="I616" s="168"/>
      <c r="K616" s="168"/>
      <c r="M616" s="168"/>
      <c r="O616" s="168"/>
      <c r="Q616" s="168"/>
      <c r="R616" s="169"/>
      <c r="S616" s="168"/>
      <c r="U616" s="168"/>
      <c r="W616" s="168"/>
      <c r="Z616" s="168"/>
      <c r="AA616" s="168"/>
      <c r="AB616" s="168"/>
      <c r="AC616" s="168"/>
      <c r="AD616" s="168"/>
      <c r="AG616" s="167"/>
    </row>
    <row r="617" spans="5:33" s="166" customFormat="1">
      <c r="E617" s="168"/>
      <c r="G617" s="168"/>
      <c r="I617" s="168"/>
      <c r="K617" s="168"/>
      <c r="M617" s="168"/>
      <c r="O617" s="168"/>
      <c r="Q617" s="168"/>
      <c r="R617" s="169"/>
      <c r="S617" s="168"/>
      <c r="U617" s="168"/>
      <c r="W617" s="168"/>
      <c r="Z617" s="168"/>
      <c r="AA617" s="168"/>
      <c r="AB617" s="168"/>
      <c r="AC617" s="168"/>
      <c r="AD617" s="168"/>
      <c r="AG617" s="167"/>
    </row>
    <row r="618" spans="5:33" s="166" customFormat="1">
      <c r="E618" s="168"/>
      <c r="G618" s="168"/>
      <c r="I618" s="168"/>
      <c r="K618" s="168"/>
      <c r="M618" s="168"/>
      <c r="O618" s="168"/>
      <c r="Q618" s="168"/>
      <c r="R618" s="169"/>
      <c r="S618" s="168"/>
      <c r="U618" s="168"/>
      <c r="W618" s="168"/>
      <c r="Z618" s="168"/>
      <c r="AA618" s="168"/>
      <c r="AB618" s="168"/>
      <c r="AC618" s="168"/>
      <c r="AD618" s="168"/>
      <c r="AG618" s="167"/>
    </row>
    <row r="619" spans="5:33" s="166" customFormat="1">
      <c r="E619" s="168"/>
      <c r="G619" s="168"/>
      <c r="I619" s="168"/>
      <c r="K619" s="168"/>
      <c r="M619" s="168"/>
      <c r="O619" s="168"/>
      <c r="Q619" s="168"/>
      <c r="R619" s="169"/>
      <c r="S619" s="168"/>
      <c r="U619" s="168"/>
      <c r="W619" s="168"/>
      <c r="Z619" s="168"/>
      <c r="AA619" s="168"/>
      <c r="AB619" s="168"/>
      <c r="AC619" s="168"/>
      <c r="AD619" s="168"/>
      <c r="AG619" s="167"/>
    </row>
    <row r="620" spans="5:33" s="166" customFormat="1">
      <c r="E620" s="168"/>
      <c r="G620" s="168"/>
      <c r="I620" s="168"/>
      <c r="K620" s="168"/>
      <c r="M620" s="168"/>
      <c r="O620" s="168"/>
      <c r="Q620" s="168"/>
      <c r="R620" s="169"/>
      <c r="S620" s="168"/>
      <c r="U620" s="168"/>
      <c r="W620" s="168"/>
      <c r="Z620" s="168"/>
      <c r="AA620" s="168"/>
      <c r="AB620" s="168"/>
      <c r="AC620" s="168"/>
      <c r="AD620" s="168"/>
      <c r="AG620" s="167"/>
    </row>
    <row r="621" spans="5:33" s="166" customFormat="1">
      <c r="E621" s="168"/>
      <c r="G621" s="168"/>
      <c r="I621" s="168"/>
      <c r="K621" s="168"/>
      <c r="M621" s="168"/>
      <c r="O621" s="168"/>
      <c r="Q621" s="168"/>
      <c r="R621" s="169"/>
      <c r="S621" s="168"/>
      <c r="U621" s="168"/>
      <c r="W621" s="168"/>
      <c r="Z621" s="168"/>
      <c r="AA621" s="168"/>
      <c r="AB621" s="168"/>
      <c r="AC621" s="168"/>
      <c r="AD621" s="168"/>
      <c r="AG621" s="167"/>
    </row>
    <row r="622" spans="5:33" s="166" customFormat="1">
      <c r="E622" s="168"/>
      <c r="G622" s="168"/>
      <c r="I622" s="168"/>
      <c r="K622" s="168"/>
      <c r="M622" s="168"/>
      <c r="O622" s="168"/>
      <c r="Q622" s="168"/>
      <c r="R622" s="169"/>
      <c r="S622" s="168"/>
      <c r="U622" s="168"/>
      <c r="W622" s="168"/>
      <c r="Z622" s="168"/>
      <c r="AA622" s="168"/>
      <c r="AB622" s="168"/>
      <c r="AC622" s="168"/>
      <c r="AD622" s="168"/>
      <c r="AG622" s="167"/>
    </row>
    <row r="623" spans="5:33" s="166" customFormat="1">
      <c r="E623" s="168"/>
      <c r="G623" s="168"/>
      <c r="I623" s="168"/>
      <c r="K623" s="168"/>
      <c r="M623" s="168"/>
      <c r="O623" s="168"/>
      <c r="Q623" s="168"/>
      <c r="R623" s="169"/>
      <c r="S623" s="168"/>
      <c r="U623" s="168"/>
      <c r="W623" s="168"/>
      <c r="Z623" s="168"/>
      <c r="AA623" s="168"/>
      <c r="AB623" s="168"/>
      <c r="AC623" s="168"/>
      <c r="AD623" s="168"/>
      <c r="AG623" s="167"/>
    </row>
    <row r="624" spans="5:33" s="166" customFormat="1">
      <c r="E624" s="168"/>
      <c r="G624" s="168"/>
      <c r="I624" s="168"/>
      <c r="K624" s="168"/>
      <c r="M624" s="168"/>
      <c r="O624" s="168"/>
      <c r="Q624" s="168"/>
      <c r="R624" s="169"/>
      <c r="S624" s="168"/>
      <c r="U624" s="168"/>
      <c r="W624" s="168"/>
      <c r="Z624" s="168"/>
      <c r="AA624" s="168"/>
      <c r="AB624" s="168"/>
      <c r="AC624" s="168"/>
      <c r="AD624" s="168"/>
      <c r="AG624" s="167"/>
    </row>
    <row r="625" spans="5:33" s="166" customFormat="1">
      <c r="E625" s="168"/>
      <c r="G625" s="168"/>
      <c r="I625" s="168"/>
      <c r="K625" s="168"/>
      <c r="M625" s="168"/>
      <c r="O625" s="168"/>
      <c r="Q625" s="168"/>
      <c r="R625" s="169"/>
      <c r="S625" s="168"/>
      <c r="U625" s="168"/>
      <c r="W625" s="168"/>
      <c r="Z625" s="168"/>
      <c r="AA625" s="168"/>
      <c r="AB625" s="168"/>
      <c r="AC625" s="168"/>
      <c r="AD625" s="168"/>
      <c r="AG625" s="167"/>
    </row>
    <row r="626" spans="5:33" s="166" customFormat="1">
      <c r="E626" s="168"/>
      <c r="G626" s="168"/>
      <c r="I626" s="168"/>
      <c r="K626" s="168"/>
      <c r="M626" s="168"/>
      <c r="O626" s="168"/>
      <c r="Q626" s="168"/>
      <c r="R626" s="169"/>
      <c r="S626" s="168"/>
      <c r="U626" s="168"/>
      <c r="W626" s="168"/>
      <c r="Z626" s="168"/>
      <c r="AA626" s="168"/>
      <c r="AB626" s="168"/>
      <c r="AC626" s="168"/>
      <c r="AD626" s="168"/>
      <c r="AG626" s="167"/>
    </row>
    <row r="627" spans="5:33" s="166" customFormat="1">
      <c r="E627" s="168"/>
      <c r="G627" s="168"/>
      <c r="I627" s="168"/>
      <c r="K627" s="168"/>
      <c r="M627" s="168"/>
      <c r="O627" s="168"/>
      <c r="Q627" s="168"/>
      <c r="R627" s="169"/>
      <c r="S627" s="168"/>
      <c r="U627" s="168"/>
      <c r="W627" s="168"/>
      <c r="Z627" s="168"/>
      <c r="AA627" s="168"/>
      <c r="AB627" s="168"/>
      <c r="AC627" s="168"/>
      <c r="AD627" s="168"/>
      <c r="AG627" s="167"/>
    </row>
    <row r="628" spans="5:33" s="166" customFormat="1">
      <c r="E628" s="168"/>
      <c r="G628" s="168"/>
      <c r="I628" s="168"/>
      <c r="K628" s="168"/>
      <c r="M628" s="168"/>
      <c r="O628" s="168"/>
      <c r="Q628" s="168"/>
      <c r="R628" s="169"/>
      <c r="S628" s="168"/>
      <c r="U628" s="168"/>
      <c r="W628" s="168"/>
      <c r="Z628" s="168"/>
      <c r="AA628" s="168"/>
      <c r="AB628" s="168"/>
      <c r="AC628" s="168"/>
      <c r="AD628" s="168"/>
      <c r="AG628" s="167"/>
    </row>
    <row r="629" spans="5:33" s="166" customFormat="1">
      <c r="E629" s="168"/>
      <c r="G629" s="168"/>
      <c r="I629" s="168"/>
      <c r="K629" s="168"/>
      <c r="M629" s="168"/>
      <c r="O629" s="168"/>
      <c r="Q629" s="168"/>
      <c r="R629" s="169"/>
      <c r="S629" s="168"/>
      <c r="U629" s="168"/>
      <c r="W629" s="168"/>
      <c r="Z629" s="168"/>
      <c r="AA629" s="168"/>
      <c r="AB629" s="168"/>
      <c r="AC629" s="168"/>
      <c r="AD629" s="168"/>
      <c r="AG629" s="167"/>
    </row>
    <row r="630" spans="5:33" s="166" customFormat="1">
      <c r="E630" s="168"/>
      <c r="G630" s="168"/>
      <c r="I630" s="168"/>
      <c r="K630" s="168"/>
      <c r="M630" s="168"/>
      <c r="O630" s="168"/>
      <c r="Q630" s="168"/>
      <c r="R630" s="169"/>
      <c r="S630" s="168"/>
      <c r="U630" s="168"/>
      <c r="W630" s="168"/>
      <c r="Z630" s="168"/>
      <c r="AA630" s="168"/>
      <c r="AB630" s="168"/>
      <c r="AC630" s="168"/>
      <c r="AD630" s="168"/>
      <c r="AG630" s="167"/>
    </row>
    <row r="631" spans="5:33" s="166" customFormat="1">
      <c r="E631" s="168"/>
      <c r="G631" s="168"/>
      <c r="I631" s="168"/>
      <c r="K631" s="168"/>
      <c r="M631" s="168"/>
      <c r="O631" s="168"/>
      <c r="Q631" s="168"/>
      <c r="R631" s="169"/>
      <c r="S631" s="168"/>
      <c r="U631" s="168"/>
      <c r="W631" s="168"/>
      <c r="Z631" s="168"/>
      <c r="AA631" s="168"/>
      <c r="AB631" s="168"/>
      <c r="AC631" s="168"/>
      <c r="AD631" s="168"/>
      <c r="AG631" s="167"/>
    </row>
    <row r="632" spans="5:33" s="166" customFormat="1">
      <c r="E632" s="168"/>
      <c r="G632" s="168"/>
      <c r="I632" s="168"/>
      <c r="K632" s="168"/>
      <c r="M632" s="168"/>
      <c r="O632" s="168"/>
      <c r="Q632" s="168"/>
      <c r="R632" s="169"/>
      <c r="S632" s="168"/>
      <c r="U632" s="168"/>
      <c r="W632" s="168"/>
      <c r="Z632" s="168"/>
      <c r="AA632" s="168"/>
      <c r="AB632" s="168"/>
      <c r="AC632" s="168"/>
      <c r="AD632" s="168"/>
      <c r="AG632" s="167"/>
    </row>
    <row r="633" spans="5:33" s="166" customFormat="1">
      <c r="E633" s="168"/>
      <c r="G633" s="168"/>
      <c r="I633" s="168"/>
      <c r="K633" s="168"/>
      <c r="M633" s="168"/>
      <c r="O633" s="168"/>
      <c r="Q633" s="168"/>
      <c r="R633" s="169"/>
      <c r="S633" s="168"/>
      <c r="U633" s="168"/>
      <c r="W633" s="168"/>
      <c r="Z633" s="168"/>
      <c r="AA633" s="168"/>
      <c r="AB633" s="168"/>
      <c r="AC633" s="168"/>
      <c r="AD633" s="168"/>
      <c r="AG633" s="167"/>
    </row>
    <row r="634" spans="5:33" s="166" customFormat="1">
      <c r="E634" s="168"/>
      <c r="G634" s="168"/>
      <c r="I634" s="168"/>
      <c r="K634" s="168"/>
      <c r="M634" s="168"/>
      <c r="O634" s="168"/>
      <c r="Q634" s="168"/>
      <c r="R634" s="169"/>
      <c r="S634" s="168"/>
      <c r="U634" s="168"/>
      <c r="W634" s="168"/>
      <c r="Z634" s="168"/>
      <c r="AA634" s="168"/>
      <c r="AB634" s="168"/>
      <c r="AC634" s="168"/>
      <c r="AD634" s="168"/>
      <c r="AG634" s="167"/>
    </row>
    <row r="635" spans="5:33" s="166" customFormat="1">
      <c r="E635" s="168"/>
      <c r="G635" s="168"/>
      <c r="I635" s="168"/>
      <c r="K635" s="168"/>
      <c r="M635" s="168"/>
      <c r="O635" s="168"/>
      <c r="Q635" s="168"/>
      <c r="R635" s="169"/>
      <c r="S635" s="168"/>
      <c r="U635" s="168"/>
      <c r="W635" s="168"/>
      <c r="Z635" s="168"/>
      <c r="AA635" s="168"/>
      <c r="AB635" s="168"/>
      <c r="AC635" s="168"/>
      <c r="AD635" s="168"/>
      <c r="AG635" s="167"/>
    </row>
  </sheetData>
  <mergeCells count="194">
    <mergeCell ref="A563:AG563"/>
    <mergeCell ref="A564:A566"/>
    <mergeCell ref="B564:K565"/>
    <mergeCell ref="L564:L599"/>
    <mergeCell ref="M564:W564"/>
    <mergeCell ref="X564:X599"/>
    <mergeCell ref="Y564:AD565"/>
    <mergeCell ref="AE564:AE599"/>
    <mergeCell ref="AF564:AG565"/>
    <mergeCell ref="U566:W566"/>
    <mergeCell ref="P565:P599"/>
    <mergeCell ref="Q565:S565"/>
    <mergeCell ref="T565:T599"/>
    <mergeCell ref="D566:D599"/>
    <mergeCell ref="H566:H599"/>
    <mergeCell ref="M566:O566"/>
    <mergeCell ref="A511:AG511"/>
    <mergeCell ref="A512:A514"/>
    <mergeCell ref="B512:K513"/>
    <mergeCell ref="L512:L549"/>
    <mergeCell ref="M512:W512"/>
    <mergeCell ref="X512:X549"/>
    <mergeCell ref="Y512:AD513"/>
    <mergeCell ref="AE512:AE549"/>
    <mergeCell ref="AF512:AG513"/>
    <mergeCell ref="P513:P549"/>
    <mergeCell ref="Q513:S513"/>
    <mergeCell ref="T513:T549"/>
    <mergeCell ref="D514:D549"/>
    <mergeCell ref="H514:H549"/>
    <mergeCell ref="M514:O514"/>
    <mergeCell ref="U514:W514"/>
    <mergeCell ref="A460:AG460"/>
    <mergeCell ref="A461:A463"/>
    <mergeCell ref="B461:K462"/>
    <mergeCell ref="L461:L496"/>
    <mergeCell ref="M461:W461"/>
    <mergeCell ref="X461:X496"/>
    <mergeCell ref="Y461:AD462"/>
    <mergeCell ref="AE461:AE496"/>
    <mergeCell ref="AF461:AG462"/>
    <mergeCell ref="P462:P496"/>
    <mergeCell ref="Q462:S462"/>
    <mergeCell ref="T462:T496"/>
    <mergeCell ref="D463:D496"/>
    <mergeCell ref="H463:H496"/>
    <mergeCell ref="M463:O463"/>
    <mergeCell ref="U463:W463"/>
    <mergeCell ref="A409:AG409"/>
    <mergeCell ref="A410:A412"/>
    <mergeCell ref="B410:K411"/>
    <mergeCell ref="L410:L447"/>
    <mergeCell ref="M410:W410"/>
    <mergeCell ref="X410:X447"/>
    <mergeCell ref="Y410:AD411"/>
    <mergeCell ref="AE410:AE447"/>
    <mergeCell ref="AF410:AG411"/>
    <mergeCell ref="P411:P447"/>
    <mergeCell ref="Q411:S411"/>
    <mergeCell ref="T411:T447"/>
    <mergeCell ref="D412:D447"/>
    <mergeCell ref="H412:H447"/>
    <mergeCell ref="M412:O412"/>
    <mergeCell ref="U412:W412"/>
    <mergeCell ref="A358:AG358"/>
    <mergeCell ref="A359:A361"/>
    <mergeCell ref="B359:K360"/>
    <mergeCell ref="L359:L394"/>
    <mergeCell ref="M359:W359"/>
    <mergeCell ref="X359:X394"/>
    <mergeCell ref="Y359:AD360"/>
    <mergeCell ref="AE359:AE394"/>
    <mergeCell ref="AF359:AG360"/>
    <mergeCell ref="P360:P394"/>
    <mergeCell ref="Q360:S360"/>
    <mergeCell ref="T360:T394"/>
    <mergeCell ref="D361:D394"/>
    <mergeCell ref="H361:H394"/>
    <mergeCell ref="M361:O361"/>
    <mergeCell ref="U361:W361"/>
    <mergeCell ref="A307:AG307"/>
    <mergeCell ref="A308:A310"/>
    <mergeCell ref="B308:K309"/>
    <mergeCell ref="L308:L346"/>
    <mergeCell ref="M308:W308"/>
    <mergeCell ref="X308:X346"/>
    <mergeCell ref="Y308:AD309"/>
    <mergeCell ref="AE308:AE346"/>
    <mergeCell ref="AF308:AG309"/>
    <mergeCell ref="P309:P346"/>
    <mergeCell ref="Q309:S309"/>
    <mergeCell ref="T309:T346"/>
    <mergeCell ref="D310:D346"/>
    <mergeCell ref="H310:H346"/>
    <mergeCell ref="M310:O310"/>
    <mergeCell ref="U310:W310"/>
    <mergeCell ref="A344:A345"/>
    <mergeCell ref="A256:AG256"/>
    <mergeCell ref="A257:A259"/>
    <mergeCell ref="B257:K258"/>
    <mergeCell ref="L257:L292"/>
    <mergeCell ref="M257:W257"/>
    <mergeCell ref="X257:X292"/>
    <mergeCell ref="Y257:AD258"/>
    <mergeCell ref="AE257:AE292"/>
    <mergeCell ref="AF257:AG258"/>
    <mergeCell ref="P258:P292"/>
    <mergeCell ref="Q258:S258"/>
    <mergeCell ref="T258:T292"/>
    <mergeCell ref="D259:D292"/>
    <mergeCell ref="H259:H292"/>
    <mergeCell ref="M259:O259"/>
    <mergeCell ref="U259:W259"/>
    <mergeCell ref="A205:AG205"/>
    <mergeCell ref="A206:A208"/>
    <mergeCell ref="B206:K207"/>
    <mergeCell ref="L206:L241"/>
    <mergeCell ref="M206:W206"/>
    <mergeCell ref="X206:X241"/>
    <mergeCell ref="Y206:AD207"/>
    <mergeCell ref="AE206:AE241"/>
    <mergeCell ref="AF206:AG207"/>
    <mergeCell ref="P207:P241"/>
    <mergeCell ref="Q207:S207"/>
    <mergeCell ref="T207:T241"/>
    <mergeCell ref="D208:D241"/>
    <mergeCell ref="H208:H241"/>
    <mergeCell ref="M208:O208"/>
    <mergeCell ref="U208:W208"/>
    <mergeCell ref="A154:AG154"/>
    <mergeCell ref="A155:A157"/>
    <mergeCell ref="B155:K156"/>
    <mergeCell ref="L155:L192"/>
    <mergeCell ref="M155:W155"/>
    <mergeCell ref="X155:X192"/>
    <mergeCell ref="Y155:AD156"/>
    <mergeCell ref="AE155:AE192"/>
    <mergeCell ref="AF155:AG156"/>
    <mergeCell ref="P156:P192"/>
    <mergeCell ref="Q156:S156"/>
    <mergeCell ref="T156:T192"/>
    <mergeCell ref="D157:D192"/>
    <mergeCell ref="H157:H192"/>
    <mergeCell ref="M157:O157"/>
    <mergeCell ref="U157:W157"/>
    <mergeCell ref="A103:AG103"/>
    <mergeCell ref="A104:A106"/>
    <mergeCell ref="B104:K105"/>
    <mergeCell ref="L104:X104"/>
    <mergeCell ref="Y104:AD105"/>
    <mergeCell ref="AE104:AE139"/>
    <mergeCell ref="AF104:AG105"/>
    <mergeCell ref="L105:L139"/>
    <mergeCell ref="P105:P139"/>
    <mergeCell ref="Q105:S105"/>
    <mergeCell ref="T105:T139"/>
    <mergeCell ref="X105:X139"/>
    <mergeCell ref="D106:D139"/>
    <mergeCell ref="H106:H139"/>
    <mergeCell ref="M106:O106"/>
    <mergeCell ref="U106:W106"/>
    <mergeCell ref="A52:AG52"/>
    <mergeCell ref="A53:A55"/>
    <mergeCell ref="B53:K54"/>
    <mergeCell ref="L53:X53"/>
    <mergeCell ref="Y53:AE54"/>
    <mergeCell ref="AF53:AG54"/>
    <mergeCell ref="L54:L88"/>
    <mergeCell ref="P54:P88"/>
    <mergeCell ref="Q54:S54"/>
    <mergeCell ref="T54:T88"/>
    <mergeCell ref="X54:X88"/>
    <mergeCell ref="D55:D88"/>
    <mergeCell ref="H55:H88"/>
    <mergeCell ref="M55:O55"/>
    <mergeCell ref="U55:W55"/>
    <mergeCell ref="AE55:AE88"/>
    <mergeCell ref="A1:AG1"/>
    <mergeCell ref="A2:A4"/>
    <mergeCell ref="B2:K3"/>
    <mergeCell ref="L2:X2"/>
    <mergeCell ref="Y2:AE3"/>
    <mergeCell ref="AF2:AG3"/>
    <mergeCell ref="Q3:S3"/>
    <mergeCell ref="B4:B39"/>
    <mergeCell ref="D4:D39"/>
    <mergeCell ref="H4:H39"/>
    <mergeCell ref="L4:L39"/>
    <mergeCell ref="M4:O4"/>
    <mergeCell ref="P4:P39"/>
    <mergeCell ref="T4:T39"/>
    <mergeCell ref="U4:W4"/>
    <mergeCell ref="X4:X39"/>
    <mergeCell ref="AE4:AE39"/>
  </mergeCells>
  <printOptions horizontalCentered="1" verticalCentered="1"/>
  <pageMargins left="0" right="0" top="0.75" bottom="0" header="0.3" footer="0.3"/>
  <pageSetup orientation="landscape" r:id="rId1"/>
  <headerFooter>
    <oddHeader>&amp;L&amp;10Moonshae Islands, Waterdeep, Cormyr,
The Dalelands, The Western Heartlands&amp;C&amp;"-,напівжирний"&amp;22&amp;UCalender of the Realms&amp;R&amp;12 1492DR Year of the Banner
Temperate Latitude Zone</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3ABD0-CCAF-4DEF-A413-BB409FDD5BE4}">
  <dimension ref="A1:XEZ385"/>
  <sheetViews>
    <sheetView zoomScaleNormal="100" workbookViewId="0">
      <selection activeCell="M9" sqref="M9"/>
    </sheetView>
  </sheetViews>
  <sheetFormatPr defaultColWidth="0" defaultRowHeight="15" zeroHeight="1"/>
  <cols>
    <col min="1" max="10" width="13.75" style="37" customWidth="1"/>
    <col min="11" max="11" width="8" style="37" customWidth="1"/>
    <col min="12" max="12" width="0" style="37" hidden="1" customWidth="1"/>
    <col min="13" max="13" width="8" style="37" customWidth="1"/>
    <col min="14" max="16379" width="8" style="37" hidden="1"/>
    <col min="16380" max="16380" width="0" style="37" hidden="1"/>
    <col min="16381" max="16384" width="8" style="37" hidden="1"/>
  </cols>
  <sheetData>
    <row r="1" spans="1:12" ht="36">
      <c r="A1" s="631" t="s">
        <v>3089</v>
      </c>
      <c r="B1" s="632"/>
      <c r="C1" s="632"/>
      <c r="D1" s="632"/>
      <c r="E1" s="632"/>
      <c r="F1" s="632"/>
      <c r="G1" s="632"/>
      <c r="H1" s="632"/>
      <c r="I1" s="632"/>
      <c r="J1" s="632"/>
    </row>
    <row r="2" spans="1:12" ht="23.25">
      <c r="A2" s="633" t="s">
        <v>2790</v>
      </c>
      <c r="B2" s="634"/>
      <c r="C2" s="634"/>
      <c r="D2" s="634"/>
      <c r="E2" s="634"/>
      <c r="F2" s="634"/>
      <c r="G2" s="634"/>
      <c r="H2" s="634"/>
      <c r="I2" s="634"/>
      <c r="J2" s="634"/>
    </row>
    <row r="3" spans="1:12" ht="15.75">
      <c r="A3" s="271"/>
      <c r="B3" s="271"/>
      <c r="C3" s="271"/>
      <c r="D3" s="271"/>
      <c r="E3" s="271"/>
      <c r="F3" s="271"/>
      <c r="G3" s="271"/>
      <c r="H3" s="271"/>
      <c r="I3" s="271"/>
      <c r="J3" s="271"/>
    </row>
    <row r="4" spans="1:12" ht="18.75">
      <c r="A4" s="270">
        <v>1</v>
      </c>
      <c r="B4" s="270">
        <v>2</v>
      </c>
      <c r="C4" s="270">
        <v>3</v>
      </c>
      <c r="D4" s="270">
        <v>4</v>
      </c>
      <c r="E4" s="270">
        <v>5</v>
      </c>
      <c r="F4" s="270">
        <v>6</v>
      </c>
      <c r="G4" s="270">
        <v>7</v>
      </c>
      <c r="H4" s="270">
        <v>8</v>
      </c>
      <c r="I4" s="270">
        <v>9</v>
      </c>
      <c r="J4" s="270">
        <v>10</v>
      </c>
      <c r="L4" s="138" t="s">
        <v>2796</v>
      </c>
    </row>
    <row r="5" spans="1:12" ht="18.75">
      <c r="A5" s="268" t="s">
        <v>3088</v>
      </c>
      <c r="B5" s="268"/>
      <c r="C5" s="268"/>
      <c r="D5" s="268"/>
      <c r="E5" s="268"/>
      <c r="F5" s="268"/>
      <c r="G5" s="268"/>
      <c r="H5" s="268"/>
      <c r="I5" s="268"/>
      <c r="J5" s="268" t="s">
        <v>3044</v>
      </c>
      <c r="L5" s="139" t="s">
        <v>2800</v>
      </c>
    </row>
    <row r="6" spans="1:12" ht="18.75">
      <c r="A6" s="268"/>
      <c r="B6" s="268"/>
      <c r="C6" s="268"/>
      <c r="D6" s="268"/>
      <c r="E6" s="268"/>
      <c r="F6" s="268"/>
      <c r="G6" s="268"/>
      <c r="H6" s="268"/>
      <c r="I6" s="268"/>
      <c r="J6" s="268"/>
      <c r="L6" s="139" t="s">
        <v>2798</v>
      </c>
    </row>
    <row r="7" spans="1:12" ht="18.75">
      <c r="A7" s="268"/>
      <c r="B7" s="268"/>
      <c r="C7" s="268"/>
      <c r="D7" s="268"/>
      <c r="E7" s="268"/>
      <c r="F7" s="268"/>
      <c r="G7" s="268"/>
      <c r="H7" s="268"/>
      <c r="I7" s="268"/>
      <c r="J7" s="268"/>
      <c r="L7" s="139" t="s">
        <v>2802</v>
      </c>
    </row>
    <row r="8" spans="1:12" ht="18.75">
      <c r="A8" s="268"/>
      <c r="B8" s="268"/>
      <c r="C8" s="268"/>
      <c r="D8" s="268"/>
      <c r="E8" s="268"/>
      <c r="F8" s="268"/>
      <c r="G8" s="268"/>
      <c r="H8" s="268"/>
      <c r="I8" s="268"/>
      <c r="J8" s="268"/>
      <c r="L8" s="139" t="s">
        <v>2810</v>
      </c>
    </row>
    <row r="9" spans="1:12" ht="18.75">
      <c r="A9" s="268"/>
      <c r="B9" s="268"/>
      <c r="C9" s="268"/>
      <c r="D9" s="268"/>
      <c r="E9" s="268"/>
      <c r="F9" s="268"/>
      <c r="G9" s="268"/>
      <c r="H9" s="268"/>
      <c r="I9" s="268"/>
      <c r="J9" s="268"/>
      <c r="L9" s="139" t="s">
        <v>2808</v>
      </c>
    </row>
    <row r="10" spans="1:12" ht="18.75">
      <c r="A10" s="267"/>
      <c r="B10" s="267"/>
      <c r="C10" s="267"/>
      <c r="D10" s="267"/>
      <c r="E10" s="267"/>
      <c r="F10" s="267"/>
      <c r="G10" s="267"/>
      <c r="H10" s="267"/>
      <c r="I10" s="267"/>
      <c r="J10" s="267"/>
      <c r="L10" s="139" t="s">
        <v>2806</v>
      </c>
    </row>
    <row r="11" spans="1:12" ht="18.75">
      <c r="A11" s="270">
        <v>11</v>
      </c>
      <c r="B11" s="270">
        <v>12</v>
      </c>
      <c r="C11" s="270">
        <v>13</v>
      </c>
      <c r="D11" s="270">
        <v>14</v>
      </c>
      <c r="E11" s="270">
        <v>15</v>
      </c>
      <c r="F11" s="270">
        <v>16</v>
      </c>
      <c r="G11" s="270">
        <v>17</v>
      </c>
      <c r="H11" s="270">
        <v>18</v>
      </c>
      <c r="I11" s="270">
        <v>19</v>
      </c>
      <c r="J11" s="270">
        <v>20</v>
      </c>
      <c r="L11" s="139" t="s">
        <v>2804</v>
      </c>
    </row>
    <row r="12" spans="1:12">
      <c r="A12" s="268"/>
      <c r="B12" s="268" t="s">
        <v>3051</v>
      </c>
      <c r="C12" s="635" t="s">
        <v>3049</v>
      </c>
      <c r="D12" s="268"/>
      <c r="E12" s="268" t="s">
        <v>3087</v>
      </c>
      <c r="F12" s="268"/>
      <c r="G12" s="268"/>
      <c r="H12" s="268"/>
      <c r="I12" s="268"/>
      <c r="J12" s="268" t="s">
        <v>3044</v>
      </c>
    </row>
    <row r="13" spans="1:12">
      <c r="A13" s="268"/>
      <c r="B13" s="268"/>
      <c r="C13" s="635"/>
      <c r="D13" s="268"/>
      <c r="E13" s="268"/>
      <c r="F13" s="268"/>
      <c r="G13" s="268"/>
      <c r="H13" s="268"/>
      <c r="I13" s="268"/>
      <c r="J13" s="268"/>
    </row>
    <row r="14" spans="1:12">
      <c r="A14" s="268"/>
      <c r="B14" s="268"/>
      <c r="C14" s="635"/>
      <c r="D14" s="268"/>
      <c r="E14" s="268"/>
      <c r="F14" s="268"/>
      <c r="G14" s="268"/>
      <c r="H14" s="268"/>
      <c r="I14" s="268"/>
      <c r="J14" s="268"/>
    </row>
    <row r="15" spans="1:12">
      <c r="A15" s="268"/>
      <c r="B15" s="268"/>
      <c r="C15" s="635"/>
      <c r="D15" s="268"/>
      <c r="E15" s="268"/>
      <c r="F15" s="268"/>
      <c r="G15" s="268"/>
      <c r="H15" s="268"/>
      <c r="I15" s="268"/>
      <c r="J15" s="268"/>
    </row>
    <row r="16" spans="1:12">
      <c r="A16" s="268"/>
      <c r="B16" s="268"/>
      <c r="C16" s="635"/>
      <c r="D16" s="268"/>
      <c r="E16" s="268"/>
      <c r="F16" s="268"/>
      <c r="G16" s="268"/>
      <c r="H16" s="268"/>
      <c r="I16" s="268"/>
      <c r="J16" s="268"/>
    </row>
    <row r="17" spans="1:10">
      <c r="A17" s="267"/>
      <c r="B17" s="267"/>
      <c r="C17" s="636"/>
      <c r="D17" s="267"/>
      <c r="E17" s="267"/>
      <c r="F17" s="267"/>
      <c r="G17" s="267"/>
      <c r="H17" s="267"/>
      <c r="I17" s="267"/>
      <c r="J17" s="267"/>
    </row>
    <row r="18" spans="1:10" ht="18.75">
      <c r="A18" s="270">
        <v>21</v>
      </c>
      <c r="B18" s="270">
        <v>22</v>
      </c>
      <c r="C18" s="270">
        <v>23</v>
      </c>
      <c r="D18" s="270">
        <v>24</v>
      </c>
      <c r="E18" s="270">
        <v>25</v>
      </c>
      <c r="F18" s="270">
        <v>26</v>
      </c>
      <c r="G18" s="270">
        <v>27</v>
      </c>
      <c r="H18" s="270">
        <v>28</v>
      </c>
      <c r="I18" s="270">
        <v>29</v>
      </c>
      <c r="J18" s="270">
        <v>30</v>
      </c>
    </row>
    <row r="19" spans="1:10">
      <c r="A19" s="268"/>
      <c r="B19" s="268" t="s">
        <v>3040</v>
      </c>
      <c r="C19" s="268"/>
      <c r="D19" s="268" t="s">
        <v>3056</v>
      </c>
      <c r="E19" s="268"/>
      <c r="F19" s="268"/>
      <c r="G19" s="268"/>
      <c r="H19" s="268"/>
      <c r="I19" s="268"/>
      <c r="J19" s="635" t="s">
        <v>3086</v>
      </c>
    </row>
    <row r="20" spans="1:10">
      <c r="A20" s="268"/>
      <c r="B20" s="268"/>
      <c r="C20" s="268"/>
      <c r="D20" s="268"/>
      <c r="E20" s="268"/>
      <c r="F20" s="268"/>
      <c r="G20" s="268"/>
      <c r="H20" s="268"/>
      <c r="I20" s="268"/>
      <c r="J20" s="635"/>
    </row>
    <row r="21" spans="1:10">
      <c r="A21" s="268"/>
      <c r="B21" s="268"/>
      <c r="C21" s="268"/>
      <c r="D21" s="268"/>
      <c r="E21" s="268"/>
      <c r="F21" s="268"/>
      <c r="G21" s="268"/>
      <c r="H21" s="268"/>
      <c r="I21" s="268"/>
      <c r="J21" s="635"/>
    </row>
    <row r="22" spans="1:10">
      <c r="A22" s="268"/>
      <c r="B22" s="268"/>
      <c r="C22" s="268"/>
      <c r="D22" s="268"/>
      <c r="E22" s="268"/>
      <c r="F22" s="268"/>
      <c r="G22" s="268"/>
      <c r="H22" s="268"/>
      <c r="I22" s="268"/>
      <c r="J22" s="635"/>
    </row>
    <row r="23" spans="1:10">
      <c r="A23" s="268"/>
      <c r="B23" s="268"/>
      <c r="C23" s="268"/>
      <c r="D23" s="268"/>
      <c r="E23" s="268"/>
      <c r="F23" s="268"/>
      <c r="G23" s="268"/>
      <c r="H23" s="268"/>
      <c r="I23" s="268"/>
      <c r="J23" s="635"/>
    </row>
    <row r="24" spans="1:10">
      <c r="A24" s="267"/>
      <c r="B24" s="267"/>
      <c r="C24" s="267"/>
      <c r="D24" s="267"/>
      <c r="E24" s="267"/>
      <c r="F24" s="267"/>
      <c r="G24" s="267"/>
      <c r="H24" s="267"/>
      <c r="I24" s="267"/>
      <c r="J24" s="636"/>
    </row>
    <row r="25" spans="1:10" ht="18.75">
      <c r="A25" s="270">
        <v>31</v>
      </c>
      <c r="B25" s="277" t="s">
        <v>2665</v>
      </c>
      <c r="C25" s="263"/>
      <c r="D25" s="263"/>
      <c r="E25" s="263"/>
      <c r="F25" s="263"/>
      <c r="G25" s="263"/>
      <c r="H25" s="263"/>
      <c r="I25" s="637" t="s">
        <v>3037</v>
      </c>
      <c r="J25" s="638"/>
    </row>
    <row r="26" spans="1:10">
      <c r="A26" s="268" t="s">
        <v>2884</v>
      </c>
      <c r="B26" s="263"/>
      <c r="C26" s="263"/>
      <c r="D26" s="263"/>
      <c r="E26" s="263"/>
      <c r="F26" s="263"/>
      <c r="G26" s="263"/>
      <c r="H26" s="263"/>
      <c r="I26" s="265" t="s">
        <v>3036</v>
      </c>
      <c r="J26" s="265" t="s">
        <v>3035</v>
      </c>
    </row>
    <row r="27" spans="1:10">
      <c r="A27" s="273"/>
      <c r="B27" s="263"/>
      <c r="C27" s="263"/>
      <c r="D27" s="263"/>
      <c r="E27" s="263"/>
      <c r="F27" s="263"/>
      <c r="G27" s="263"/>
      <c r="H27" s="263"/>
      <c r="I27" s="265" t="s">
        <v>2792</v>
      </c>
      <c r="J27" s="265" t="s">
        <v>2855</v>
      </c>
    </row>
    <row r="28" spans="1:10">
      <c r="A28" s="273"/>
      <c r="B28" s="263"/>
      <c r="C28" s="263"/>
      <c r="D28" s="263"/>
      <c r="E28" s="263"/>
      <c r="F28" s="263"/>
      <c r="G28" s="263"/>
      <c r="H28" s="263"/>
      <c r="I28" s="265" t="s">
        <v>2791</v>
      </c>
      <c r="J28" s="265" t="s">
        <v>3034</v>
      </c>
    </row>
    <row r="29" spans="1:10">
      <c r="A29" s="273"/>
      <c r="B29" s="263"/>
      <c r="C29" s="263"/>
      <c r="D29" s="263"/>
      <c r="E29" s="263"/>
      <c r="F29" s="263"/>
      <c r="G29" s="263"/>
      <c r="H29" s="263"/>
      <c r="I29" s="265" t="s">
        <v>3033</v>
      </c>
      <c r="J29" s="265" t="s">
        <v>2775</v>
      </c>
    </row>
    <row r="30" spans="1:10">
      <c r="A30" s="273"/>
      <c r="B30" s="263"/>
      <c r="C30" s="263"/>
      <c r="D30" s="263"/>
      <c r="E30" s="263"/>
      <c r="F30" s="263"/>
      <c r="G30" s="263"/>
      <c r="H30" s="263"/>
      <c r="I30" s="265" t="s">
        <v>2786</v>
      </c>
      <c r="J30" s="265" t="s">
        <v>3032</v>
      </c>
    </row>
    <row r="31" spans="1:10">
      <c r="A31" s="273"/>
      <c r="B31" s="263"/>
      <c r="C31" s="263"/>
      <c r="D31" s="263"/>
      <c r="E31" s="263"/>
      <c r="F31" s="263"/>
      <c r="G31" s="263"/>
      <c r="H31" s="263"/>
      <c r="I31" s="262" t="s">
        <v>2785</v>
      </c>
      <c r="J31" s="262" t="s">
        <v>2773</v>
      </c>
    </row>
    <row r="32" spans="1:10" ht="15.75">
      <c r="A32" s="272"/>
      <c r="B32" s="260"/>
      <c r="C32" s="260"/>
      <c r="D32" s="260"/>
      <c r="E32" s="260"/>
      <c r="F32" s="260"/>
      <c r="G32" s="260"/>
      <c r="H32" s="639" t="s">
        <v>3031</v>
      </c>
      <c r="I32" s="639"/>
      <c r="J32" s="639"/>
    </row>
    <row r="33" spans="1:10" ht="36">
      <c r="A33" s="631" t="s">
        <v>3085</v>
      </c>
      <c r="B33" s="632"/>
      <c r="C33" s="632"/>
      <c r="D33" s="632"/>
      <c r="E33" s="632"/>
      <c r="F33" s="632"/>
      <c r="G33" s="632"/>
      <c r="H33" s="632"/>
      <c r="I33" s="632"/>
      <c r="J33" s="632"/>
    </row>
    <row r="34" spans="1:10" ht="23.25">
      <c r="A34" s="633" t="s">
        <v>2789</v>
      </c>
      <c r="B34" s="634"/>
      <c r="C34" s="634"/>
      <c r="D34" s="634"/>
      <c r="E34" s="634"/>
      <c r="F34" s="634"/>
      <c r="G34" s="634"/>
      <c r="H34" s="634"/>
      <c r="I34" s="634"/>
      <c r="J34" s="634"/>
    </row>
    <row r="35" spans="1:10" ht="15.75">
      <c r="A35" s="271"/>
      <c r="B35" s="271"/>
      <c r="C35" s="271"/>
      <c r="D35" s="271"/>
      <c r="E35" s="271"/>
      <c r="F35" s="271"/>
      <c r="G35" s="271"/>
      <c r="H35" s="271"/>
      <c r="I35" s="271"/>
      <c r="J35" s="271"/>
    </row>
    <row r="36" spans="1:10" ht="18.75">
      <c r="A36" s="270">
        <v>1</v>
      </c>
      <c r="B36" s="270">
        <v>2</v>
      </c>
      <c r="C36" s="270">
        <v>3</v>
      </c>
      <c r="D36" s="270">
        <v>4</v>
      </c>
      <c r="E36" s="270">
        <v>5</v>
      </c>
      <c r="F36" s="270">
        <v>6</v>
      </c>
      <c r="G36" s="270">
        <v>7</v>
      </c>
      <c r="H36" s="270">
        <v>8</v>
      </c>
      <c r="I36" s="270">
        <v>9</v>
      </c>
      <c r="J36" s="270">
        <v>10</v>
      </c>
    </row>
    <row r="37" spans="1:10">
      <c r="A37" s="268" t="s">
        <v>3052</v>
      </c>
      <c r="B37" s="268"/>
      <c r="C37" s="268"/>
      <c r="D37" s="268"/>
      <c r="E37" s="268" t="s">
        <v>3056</v>
      </c>
      <c r="F37" s="268"/>
      <c r="G37" s="268"/>
      <c r="H37" s="268"/>
      <c r="I37" s="268"/>
      <c r="J37" s="268" t="s">
        <v>3044</v>
      </c>
    </row>
    <row r="38" spans="1:10">
      <c r="A38" s="268"/>
      <c r="B38" s="268"/>
      <c r="C38" s="268"/>
      <c r="D38" s="268"/>
      <c r="E38" s="268"/>
      <c r="F38" s="268"/>
      <c r="G38" s="268"/>
      <c r="H38" s="268"/>
      <c r="I38" s="268"/>
      <c r="J38" s="268"/>
    </row>
    <row r="39" spans="1:10">
      <c r="A39" s="268"/>
      <c r="B39" s="268"/>
      <c r="C39" s="268"/>
      <c r="D39" s="268"/>
      <c r="E39" s="268"/>
      <c r="F39" s="268"/>
      <c r="G39" s="268"/>
      <c r="H39" s="268"/>
      <c r="I39" s="268"/>
      <c r="J39" s="268"/>
    </row>
    <row r="40" spans="1:10">
      <c r="A40" s="268"/>
      <c r="B40" s="268"/>
      <c r="C40" s="268"/>
      <c r="D40" s="268"/>
      <c r="E40" s="268"/>
      <c r="F40" s="268"/>
      <c r="G40" s="268"/>
      <c r="H40" s="268"/>
      <c r="I40" s="268"/>
      <c r="J40" s="268"/>
    </row>
    <row r="41" spans="1:10">
      <c r="A41" s="268"/>
      <c r="B41" s="268"/>
      <c r="C41" s="268"/>
      <c r="D41" s="268"/>
      <c r="E41" s="268"/>
      <c r="F41" s="268"/>
      <c r="G41" s="268"/>
      <c r="H41" s="268"/>
      <c r="I41" s="268"/>
      <c r="J41" s="268"/>
    </row>
    <row r="42" spans="1:10">
      <c r="A42" s="268"/>
      <c r="B42" s="268"/>
      <c r="C42" s="268"/>
      <c r="D42" s="268"/>
      <c r="E42" s="268"/>
      <c r="F42" s="268"/>
      <c r="G42" s="268"/>
      <c r="H42" s="268"/>
      <c r="I42" s="268"/>
      <c r="J42" s="268"/>
    </row>
    <row r="43" spans="1:10" ht="18.75">
      <c r="A43" s="270">
        <v>11</v>
      </c>
      <c r="B43" s="270">
        <v>12</v>
      </c>
      <c r="C43" s="270">
        <v>13</v>
      </c>
      <c r="D43" s="270">
        <v>14</v>
      </c>
      <c r="E43" s="270">
        <v>15</v>
      </c>
      <c r="F43" s="270">
        <v>16</v>
      </c>
      <c r="G43" s="270">
        <v>17</v>
      </c>
      <c r="H43" s="270">
        <v>18</v>
      </c>
      <c r="I43" s="270">
        <v>19</v>
      </c>
      <c r="J43" s="270">
        <v>20</v>
      </c>
    </row>
    <row r="44" spans="1:10" ht="15" customHeight="1">
      <c r="A44" s="268"/>
      <c r="B44" s="268"/>
      <c r="C44" s="635" t="s">
        <v>3049</v>
      </c>
      <c r="D44" s="268"/>
      <c r="E44" s="268"/>
      <c r="F44" s="268"/>
      <c r="G44" s="268" t="s">
        <v>3051</v>
      </c>
      <c r="H44" s="268"/>
      <c r="I44" s="268"/>
      <c r="J44" s="635" t="s">
        <v>3084</v>
      </c>
    </row>
    <row r="45" spans="1:10">
      <c r="A45" s="268"/>
      <c r="B45" s="268"/>
      <c r="C45" s="635"/>
      <c r="D45" s="268"/>
      <c r="E45" s="268"/>
      <c r="F45" s="268"/>
      <c r="G45" s="268"/>
      <c r="H45" s="268"/>
      <c r="I45" s="268"/>
      <c r="J45" s="635"/>
    </row>
    <row r="46" spans="1:10">
      <c r="A46" s="268"/>
      <c r="B46" s="268"/>
      <c r="C46" s="635"/>
      <c r="D46" s="268"/>
      <c r="E46" s="268"/>
      <c r="F46" s="268"/>
      <c r="G46" s="268"/>
      <c r="H46" s="268"/>
      <c r="I46" s="268"/>
      <c r="J46" s="635"/>
    </row>
    <row r="47" spans="1:10">
      <c r="A47" s="268"/>
      <c r="B47" s="268"/>
      <c r="C47" s="635"/>
      <c r="D47" s="268"/>
      <c r="E47" s="268"/>
      <c r="F47" s="268"/>
      <c r="G47" s="268"/>
      <c r="H47" s="268"/>
      <c r="I47" s="268"/>
      <c r="J47" s="635"/>
    </row>
    <row r="48" spans="1:10">
      <c r="A48" s="268"/>
      <c r="B48" s="268"/>
      <c r="C48" s="635"/>
      <c r="D48" s="268"/>
      <c r="E48" s="268"/>
      <c r="F48" s="268"/>
      <c r="G48" s="268"/>
      <c r="H48" s="268"/>
      <c r="I48" s="268"/>
      <c r="J48" s="635"/>
    </row>
    <row r="49" spans="1:10">
      <c r="A49" s="267"/>
      <c r="B49" s="267"/>
      <c r="C49" s="636"/>
      <c r="D49" s="267"/>
      <c r="E49" s="267"/>
      <c r="F49" s="267"/>
      <c r="G49" s="267"/>
      <c r="H49" s="267"/>
      <c r="I49" s="267"/>
      <c r="J49" s="636"/>
    </row>
    <row r="50" spans="1:10" ht="18.75">
      <c r="A50" s="270">
        <v>21</v>
      </c>
      <c r="B50" s="270">
        <v>22</v>
      </c>
      <c r="C50" s="270">
        <v>23</v>
      </c>
      <c r="D50" s="270">
        <v>24</v>
      </c>
      <c r="E50" s="270">
        <v>25</v>
      </c>
      <c r="F50" s="270">
        <v>26</v>
      </c>
      <c r="G50" s="270">
        <v>27</v>
      </c>
      <c r="H50" s="270">
        <v>28</v>
      </c>
      <c r="I50" s="270">
        <v>29</v>
      </c>
      <c r="J50" s="270">
        <v>30</v>
      </c>
    </row>
    <row r="51" spans="1:10">
      <c r="A51" s="268"/>
      <c r="B51" s="268" t="s">
        <v>3040</v>
      </c>
      <c r="C51" s="268"/>
      <c r="D51" s="268"/>
      <c r="E51" s="268"/>
      <c r="F51" s="268"/>
      <c r="G51" s="268"/>
      <c r="H51" s="268"/>
      <c r="I51" s="268" t="s">
        <v>3056</v>
      </c>
      <c r="J51" s="268" t="s">
        <v>3044</v>
      </c>
    </row>
    <row r="52" spans="1:10">
      <c r="A52" s="268"/>
      <c r="B52" s="268"/>
      <c r="C52" s="268"/>
      <c r="D52" s="268"/>
      <c r="E52" s="268"/>
      <c r="F52" s="268"/>
      <c r="G52" s="268"/>
      <c r="H52" s="268"/>
      <c r="I52" s="268"/>
      <c r="J52" s="268"/>
    </row>
    <row r="53" spans="1:10">
      <c r="A53" s="268"/>
      <c r="B53" s="268"/>
      <c r="C53" s="268"/>
      <c r="D53" s="268"/>
      <c r="E53" s="268"/>
      <c r="F53" s="268"/>
      <c r="G53" s="268"/>
      <c r="H53" s="268"/>
      <c r="I53" s="268"/>
      <c r="J53" s="268"/>
    </row>
    <row r="54" spans="1:10">
      <c r="A54" s="268"/>
      <c r="B54" s="268"/>
      <c r="C54" s="268"/>
      <c r="D54" s="268"/>
      <c r="E54" s="268"/>
      <c r="F54" s="268"/>
      <c r="G54" s="268"/>
      <c r="H54" s="268"/>
      <c r="I54" s="268"/>
      <c r="J54" s="268"/>
    </row>
    <row r="55" spans="1:10">
      <c r="A55" s="268"/>
      <c r="B55" s="268"/>
      <c r="C55" s="268"/>
      <c r="D55" s="268"/>
      <c r="E55" s="268"/>
      <c r="F55" s="268"/>
      <c r="G55" s="268"/>
      <c r="H55" s="268"/>
      <c r="I55" s="268"/>
      <c r="J55" s="268"/>
    </row>
    <row r="56" spans="1:10">
      <c r="A56" s="268"/>
      <c r="B56" s="268"/>
      <c r="C56" s="268"/>
      <c r="D56" s="268"/>
      <c r="E56" s="268"/>
      <c r="F56" s="268"/>
      <c r="G56" s="268"/>
      <c r="H56" s="268"/>
      <c r="I56" s="268"/>
      <c r="J56" s="268"/>
    </row>
    <row r="57" spans="1:10" ht="15.75">
      <c r="A57" s="266" t="s">
        <v>2665</v>
      </c>
      <c r="B57" s="263"/>
      <c r="C57" s="263"/>
      <c r="D57" s="263"/>
      <c r="E57" s="263"/>
      <c r="F57" s="263"/>
      <c r="G57" s="263"/>
      <c r="H57" s="263"/>
      <c r="I57" s="637" t="s">
        <v>3037</v>
      </c>
      <c r="J57" s="638"/>
    </row>
    <row r="58" spans="1:10">
      <c r="A58" s="266"/>
      <c r="B58" s="263"/>
      <c r="C58" s="263"/>
      <c r="D58" s="263"/>
      <c r="H58" s="263"/>
      <c r="I58" s="265" t="s">
        <v>3036</v>
      </c>
      <c r="J58" s="265" t="s">
        <v>3035</v>
      </c>
    </row>
    <row r="59" spans="1:10">
      <c r="A59" s="264"/>
      <c r="B59" s="263"/>
      <c r="C59" s="263"/>
      <c r="D59" s="263"/>
      <c r="H59" s="263"/>
      <c r="I59" s="265" t="s">
        <v>2792</v>
      </c>
      <c r="J59" s="265" t="s">
        <v>2855</v>
      </c>
    </row>
    <row r="60" spans="1:10">
      <c r="A60" s="264"/>
      <c r="B60" s="263"/>
      <c r="C60" s="263"/>
      <c r="D60" s="263"/>
      <c r="H60" s="263"/>
      <c r="I60" s="265" t="s">
        <v>2791</v>
      </c>
      <c r="J60" s="265" t="s">
        <v>3034</v>
      </c>
    </row>
    <row r="61" spans="1:10">
      <c r="A61" s="264"/>
      <c r="B61" s="263"/>
      <c r="C61" s="263"/>
      <c r="D61" s="263"/>
      <c r="H61" s="263"/>
      <c r="I61" s="265" t="s">
        <v>3033</v>
      </c>
      <c r="J61" s="265" t="s">
        <v>2775</v>
      </c>
    </row>
    <row r="62" spans="1:10">
      <c r="A62" s="264"/>
      <c r="B62" s="263"/>
      <c r="C62" s="263"/>
      <c r="D62" s="263"/>
      <c r="E62" s="263"/>
      <c r="F62" s="263"/>
      <c r="G62" s="263"/>
      <c r="H62" s="263"/>
      <c r="I62" s="265" t="s">
        <v>2786</v>
      </c>
      <c r="J62" s="265" t="s">
        <v>3032</v>
      </c>
    </row>
    <row r="63" spans="1:10">
      <c r="A63" s="264"/>
      <c r="B63" s="263"/>
      <c r="C63" s="263"/>
      <c r="D63" s="263"/>
      <c r="E63" s="263"/>
      <c r="F63" s="263"/>
      <c r="G63" s="263"/>
      <c r="H63" s="263"/>
      <c r="I63" s="262" t="s">
        <v>2785</v>
      </c>
      <c r="J63" s="262" t="s">
        <v>2773</v>
      </c>
    </row>
    <row r="64" spans="1:10" ht="15.75">
      <c r="A64" s="261"/>
      <c r="B64" s="260"/>
      <c r="C64" s="260"/>
      <c r="D64" s="260"/>
      <c r="E64" s="260"/>
      <c r="F64" s="260"/>
      <c r="G64" s="260"/>
      <c r="H64" s="639" t="s">
        <v>3031</v>
      </c>
      <c r="I64" s="639"/>
      <c r="J64" s="639"/>
    </row>
    <row r="65" spans="1:10" ht="36">
      <c r="A65" s="631" t="s">
        <v>3083</v>
      </c>
      <c r="B65" s="632"/>
      <c r="C65" s="632"/>
      <c r="D65" s="632"/>
      <c r="E65" s="632"/>
      <c r="F65" s="632"/>
      <c r="G65" s="632"/>
      <c r="H65" s="632"/>
      <c r="I65" s="632"/>
      <c r="J65" s="632"/>
    </row>
    <row r="66" spans="1:10" ht="23.25">
      <c r="A66" s="633" t="s">
        <v>2788</v>
      </c>
      <c r="B66" s="634"/>
      <c r="C66" s="634"/>
      <c r="D66" s="634"/>
      <c r="E66" s="634"/>
      <c r="F66" s="634"/>
      <c r="G66" s="634"/>
      <c r="H66" s="634"/>
      <c r="I66" s="634"/>
      <c r="J66" s="634"/>
    </row>
    <row r="67" spans="1:10" ht="15.75">
      <c r="A67" s="271"/>
      <c r="B67" s="271"/>
      <c r="C67" s="271"/>
      <c r="D67" s="271"/>
      <c r="E67" s="271"/>
      <c r="F67" s="271"/>
      <c r="G67" s="271"/>
      <c r="H67" s="271"/>
      <c r="I67" s="271"/>
      <c r="J67" s="271"/>
    </row>
    <row r="68" spans="1:10" ht="18.75">
      <c r="A68" s="270">
        <v>1</v>
      </c>
      <c r="B68" s="270">
        <v>2</v>
      </c>
      <c r="C68" s="270">
        <v>3</v>
      </c>
      <c r="D68" s="270">
        <v>4</v>
      </c>
      <c r="E68" s="270">
        <v>5</v>
      </c>
      <c r="F68" s="270">
        <v>6</v>
      </c>
      <c r="G68" s="270">
        <v>7</v>
      </c>
      <c r="H68" s="270">
        <v>8</v>
      </c>
      <c r="I68" s="270">
        <v>9</v>
      </c>
      <c r="J68" s="270">
        <v>10</v>
      </c>
    </row>
    <row r="69" spans="1:10">
      <c r="A69" s="268" t="s">
        <v>3052</v>
      </c>
      <c r="B69" s="268"/>
      <c r="C69" s="268"/>
      <c r="D69" s="268"/>
      <c r="E69" s="268"/>
      <c r="F69" s="268"/>
      <c r="G69" s="268"/>
      <c r="H69" s="268"/>
      <c r="I69" s="268"/>
      <c r="J69" s="268" t="s">
        <v>3044</v>
      </c>
    </row>
    <row r="70" spans="1:10">
      <c r="A70" s="268"/>
      <c r="B70" s="268"/>
      <c r="C70" s="268"/>
      <c r="D70" s="268"/>
      <c r="E70" s="268"/>
      <c r="F70" s="268"/>
      <c r="G70" s="268"/>
      <c r="H70" s="268"/>
      <c r="I70" s="268"/>
      <c r="J70" s="268"/>
    </row>
    <row r="71" spans="1:10">
      <c r="A71" s="268"/>
      <c r="B71" s="268"/>
      <c r="C71" s="268"/>
      <c r="D71" s="268"/>
      <c r="E71" s="268"/>
      <c r="F71" s="268"/>
      <c r="G71" s="268"/>
      <c r="H71" s="268"/>
      <c r="I71" s="268"/>
      <c r="J71" s="268"/>
    </row>
    <row r="72" spans="1:10">
      <c r="A72" s="268"/>
      <c r="B72" s="268"/>
      <c r="C72" s="268"/>
      <c r="D72" s="268"/>
      <c r="E72" s="268"/>
      <c r="F72" s="268"/>
      <c r="G72" s="268"/>
      <c r="H72" s="268"/>
      <c r="I72" s="268"/>
      <c r="J72" s="268"/>
    </row>
    <row r="73" spans="1:10">
      <c r="A73" s="268"/>
      <c r="B73" s="268"/>
      <c r="C73" s="268"/>
      <c r="D73" s="268"/>
      <c r="E73" s="268"/>
      <c r="F73" s="268"/>
      <c r="G73" s="268"/>
      <c r="H73" s="268"/>
      <c r="I73" s="268"/>
      <c r="J73" s="268"/>
    </row>
    <row r="74" spans="1:10">
      <c r="A74" s="268"/>
      <c r="B74" s="268"/>
      <c r="C74" s="268"/>
      <c r="D74" s="268"/>
      <c r="E74" s="268"/>
      <c r="F74" s="268"/>
      <c r="G74" s="268"/>
      <c r="H74" s="268"/>
      <c r="I74" s="268"/>
      <c r="J74" s="268"/>
    </row>
    <row r="75" spans="1:10" ht="18.75">
      <c r="A75" s="270">
        <v>11</v>
      </c>
      <c r="B75" s="270">
        <v>12</v>
      </c>
      <c r="C75" s="270">
        <v>13</v>
      </c>
      <c r="D75" s="270">
        <v>14</v>
      </c>
      <c r="E75" s="270">
        <v>15</v>
      </c>
      <c r="F75" s="270">
        <v>16</v>
      </c>
      <c r="G75" s="270">
        <v>17</v>
      </c>
      <c r="H75" s="270">
        <v>18</v>
      </c>
      <c r="I75" s="270">
        <v>19</v>
      </c>
      <c r="J75" s="270">
        <v>20</v>
      </c>
    </row>
    <row r="76" spans="1:10">
      <c r="A76" s="268" t="s">
        <v>3056</v>
      </c>
      <c r="B76" s="268"/>
      <c r="C76" s="268" t="s">
        <v>3049</v>
      </c>
      <c r="D76" s="268"/>
      <c r="E76" s="268"/>
      <c r="F76" s="268"/>
      <c r="G76" s="268"/>
      <c r="H76" s="268"/>
      <c r="I76" s="268" t="s">
        <v>2831</v>
      </c>
      <c r="J76" s="268" t="s">
        <v>3044</v>
      </c>
    </row>
    <row r="77" spans="1:10">
      <c r="A77" s="268"/>
      <c r="B77" s="268"/>
      <c r="C77" s="268"/>
      <c r="D77" s="268"/>
      <c r="E77" s="268"/>
      <c r="F77" s="268"/>
      <c r="G77" s="268"/>
      <c r="H77" s="268"/>
      <c r="I77" s="268"/>
      <c r="J77" s="268"/>
    </row>
    <row r="78" spans="1:10">
      <c r="A78" s="268"/>
      <c r="B78" s="268"/>
      <c r="C78" s="269"/>
      <c r="D78" s="268"/>
      <c r="E78" s="268"/>
      <c r="F78" s="268"/>
      <c r="G78" s="268"/>
      <c r="H78" s="268"/>
      <c r="I78" s="268"/>
      <c r="J78" s="268"/>
    </row>
    <row r="79" spans="1:10">
      <c r="A79" s="268"/>
      <c r="B79" s="268"/>
      <c r="C79" s="268"/>
      <c r="D79" s="268"/>
      <c r="E79" s="268"/>
      <c r="F79" s="268"/>
      <c r="G79" s="268"/>
      <c r="H79" s="268"/>
      <c r="I79" s="268"/>
      <c r="J79" s="268"/>
    </row>
    <row r="80" spans="1:10">
      <c r="A80" s="268"/>
      <c r="B80" s="268"/>
      <c r="C80" s="268"/>
      <c r="D80" s="268"/>
      <c r="E80" s="268"/>
      <c r="F80" s="268"/>
      <c r="G80" s="268"/>
      <c r="H80" s="268"/>
      <c r="I80" s="268"/>
      <c r="J80" s="268"/>
    </row>
    <row r="81" spans="1:10">
      <c r="A81" s="267"/>
      <c r="B81" s="267"/>
      <c r="C81" s="267"/>
      <c r="D81" s="267"/>
      <c r="E81" s="267"/>
      <c r="F81" s="267"/>
      <c r="G81" s="267"/>
      <c r="H81" s="267"/>
      <c r="I81" s="267"/>
      <c r="J81" s="267"/>
    </row>
    <row r="82" spans="1:10" ht="18.75">
      <c r="A82" s="270">
        <v>21</v>
      </c>
      <c r="B82" s="270">
        <v>22</v>
      </c>
      <c r="C82" s="270">
        <v>23</v>
      </c>
      <c r="D82" s="270">
        <v>24</v>
      </c>
      <c r="E82" s="270">
        <v>25</v>
      </c>
      <c r="F82" s="270">
        <v>26</v>
      </c>
      <c r="G82" s="270">
        <v>27</v>
      </c>
      <c r="H82" s="270">
        <v>28</v>
      </c>
      <c r="I82" s="270">
        <v>29</v>
      </c>
      <c r="J82" s="270">
        <v>30</v>
      </c>
    </row>
    <row r="83" spans="1:10">
      <c r="A83" s="268"/>
      <c r="B83" s="268" t="s">
        <v>3040</v>
      </c>
      <c r="C83" s="268" t="s">
        <v>3051</v>
      </c>
      <c r="D83" s="268"/>
      <c r="E83" s="268"/>
      <c r="F83" s="268"/>
      <c r="G83" s="268"/>
      <c r="H83" s="268"/>
      <c r="I83" s="268"/>
      <c r="J83" s="635" t="s">
        <v>3082</v>
      </c>
    </row>
    <row r="84" spans="1:10">
      <c r="A84" s="268"/>
      <c r="B84" s="268"/>
      <c r="C84" s="268"/>
      <c r="D84" s="268"/>
      <c r="E84" s="268"/>
      <c r="F84" s="268"/>
      <c r="G84" s="268"/>
      <c r="H84" s="268"/>
      <c r="I84" s="268"/>
      <c r="J84" s="635"/>
    </row>
    <row r="85" spans="1:10">
      <c r="A85" s="268"/>
      <c r="B85" s="268"/>
      <c r="C85" s="268"/>
      <c r="D85" s="268"/>
      <c r="E85" s="268"/>
      <c r="F85" s="268"/>
      <c r="G85" s="268"/>
      <c r="H85" s="268"/>
      <c r="I85" s="268"/>
      <c r="J85" s="635"/>
    </row>
    <row r="86" spans="1:10">
      <c r="A86" s="268"/>
      <c r="B86" s="268"/>
      <c r="C86" s="268"/>
      <c r="D86" s="268"/>
      <c r="E86" s="268"/>
      <c r="F86" s="268"/>
      <c r="G86" s="268"/>
      <c r="H86" s="268"/>
      <c r="I86" s="268"/>
      <c r="J86" s="635"/>
    </row>
    <row r="87" spans="1:10">
      <c r="A87" s="268"/>
      <c r="B87" s="268"/>
      <c r="C87" s="268"/>
      <c r="D87" s="268"/>
      <c r="E87" s="268"/>
      <c r="F87" s="268"/>
      <c r="G87" s="268"/>
      <c r="H87" s="268"/>
      <c r="I87" s="268"/>
      <c r="J87" s="635"/>
    </row>
    <row r="88" spans="1:10">
      <c r="A88" s="268"/>
      <c r="B88" s="268"/>
      <c r="C88" s="268"/>
      <c r="D88" s="268"/>
      <c r="E88" s="268"/>
      <c r="F88" s="268"/>
      <c r="G88" s="268"/>
      <c r="H88" s="268"/>
      <c r="I88" s="268"/>
      <c r="J88" s="636"/>
    </row>
    <row r="89" spans="1:10" ht="15.75">
      <c r="A89" s="266" t="s">
        <v>2665</v>
      </c>
      <c r="B89" s="263"/>
      <c r="C89" s="263"/>
      <c r="D89" s="263"/>
      <c r="E89" s="263"/>
      <c r="F89" s="263"/>
      <c r="G89" s="263"/>
      <c r="H89" s="263"/>
      <c r="I89" s="637" t="s">
        <v>3037</v>
      </c>
      <c r="J89" s="638"/>
    </row>
    <row r="90" spans="1:10">
      <c r="A90" s="266"/>
      <c r="B90" s="263"/>
      <c r="C90" s="263"/>
      <c r="D90" s="263"/>
      <c r="E90" s="263"/>
      <c r="F90" s="263"/>
      <c r="G90" s="263"/>
      <c r="H90" s="263"/>
      <c r="I90" s="265" t="s">
        <v>3036</v>
      </c>
      <c r="J90" s="265" t="s">
        <v>3035</v>
      </c>
    </row>
    <row r="91" spans="1:10">
      <c r="A91" s="264"/>
      <c r="B91" s="263"/>
      <c r="C91" s="263"/>
      <c r="D91" s="263"/>
      <c r="E91" s="263"/>
      <c r="F91" s="263"/>
      <c r="G91" s="263"/>
      <c r="H91" s="263"/>
      <c r="I91" s="265" t="s">
        <v>2792</v>
      </c>
      <c r="J91" s="265" t="s">
        <v>2855</v>
      </c>
    </row>
    <row r="92" spans="1:10">
      <c r="A92" s="264"/>
      <c r="B92" s="263"/>
      <c r="C92" s="263"/>
      <c r="D92" s="263"/>
      <c r="E92" s="263"/>
      <c r="F92" s="263"/>
      <c r="G92" s="263"/>
      <c r="H92" s="263"/>
      <c r="I92" s="265" t="s">
        <v>2791</v>
      </c>
      <c r="J92" s="265" t="s">
        <v>3034</v>
      </c>
    </row>
    <row r="93" spans="1:10">
      <c r="A93" s="264"/>
      <c r="B93" s="263"/>
      <c r="C93" s="263"/>
      <c r="D93" s="263"/>
      <c r="E93" s="263"/>
      <c r="F93" s="263"/>
      <c r="G93" s="263"/>
      <c r="H93" s="263"/>
      <c r="I93" s="265" t="s">
        <v>3033</v>
      </c>
      <c r="J93" s="265" t="s">
        <v>2775</v>
      </c>
    </row>
    <row r="94" spans="1:10">
      <c r="A94" s="264"/>
      <c r="B94" s="263"/>
      <c r="C94" s="263"/>
      <c r="D94" s="263"/>
      <c r="E94" s="263"/>
      <c r="F94" s="263"/>
      <c r="G94" s="263"/>
      <c r="H94" s="263"/>
      <c r="I94" s="265" t="s">
        <v>2786</v>
      </c>
      <c r="J94" s="265" t="s">
        <v>3032</v>
      </c>
    </row>
    <row r="95" spans="1:10">
      <c r="A95" s="264"/>
      <c r="B95" s="263"/>
      <c r="C95" s="263"/>
      <c r="D95" s="263"/>
      <c r="E95" s="263"/>
      <c r="F95" s="263"/>
      <c r="G95" s="263"/>
      <c r="H95" s="263"/>
      <c r="I95" s="262" t="s">
        <v>2785</v>
      </c>
      <c r="J95" s="262" t="s">
        <v>2773</v>
      </c>
    </row>
    <row r="96" spans="1:10" ht="15.75">
      <c r="A96" s="261"/>
      <c r="B96" s="260"/>
      <c r="C96" s="260"/>
      <c r="D96" s="260"/>
      <c r="E96" s="260"/>
      <c r="F96" s="260"/>
      <c r="G96" s="260"/>
      <c r="H96" s="639" t="s">
        <v>3031</v>
      </c>
      <c r="I96" s="639"/>
      <c r="J96" s="639"/>
    </row>
    <row r="97" spans="1:10" ht="36">
      <c r="A97" s="631" t="s">
        <v>3081</v>
      </c>
      <c r="B97" s="632"/>
      <c r="C97" s="632"/>
      <c r="D97" s="632"/>
      <c r="E97" s="632"/>
      <c r="F97" s="632"/>
      <c r="G97" s="632"/>
      <c r="H97" s="632"/>
      <c r="I97" s="632"/>
      <c r="J97" s="632"/>
    </row>
    <row r="98" spans="1:10" ht="23.25">
      <c r="A98" s="633" t="s">
        <v>2784</v>
      </c>
      <c r="B98" s="634"/>
      <c r="C98" s="634"/>
      <c r="D98" s="634"/>
      <c r="E98" s="634"/>
      <c r="F98" s="634"/>
      <c r="G98" s="634"/>
      <c r="H98" s="634"/>
      <c r="I98" s="634"/>
      <c r="J98" s="634"/>
    </row>
    <row r="99" spans="1:10" ht="15.75">
      <c r="A99" s="271"/>
      <c r="B99" s="271"/>
      <c r="C99" s="271"/>
      <c r="D99" s="271"/>
      <c r="E99" s="271"/>
      <c r="F99" s="271"/>
      <c r="G99" s="271"/>
      <c r="H99" s="271"/>
      <c r="I99" s="271"/>
      <c r="J99" s="271"/>
    </row>
    <row r="100" spans="1:10" ht="18.75">
      <c r="A100" s="270">
        <v>1</v>
      </c>
      <c r="B100" s="270">
        <v>2</v>
      </c>
      <c r="C100" s="270">
        <v>3</v>
      </c>
      <c r="D100" s="270">
        <v>4</v>
      </c>
      <c r="E100" s="270">
        <v>5</v>
      </c>
      <c r="F100" s="270">
        <v>6</v>
      </c>
      <c r="G100" s="270">
        <v>7</v>
      </c>
      <c r="H100" s="270">
        <v>8</v>
      </c>
      <c r="I100" s="270">
        <v>9</v>
      </c>
      <c r="J100" s="270">
        <v>10</v>
      </c>
    </row>
    <row r="101" spans="1:10">
      <c r="A101" s="268" t="s">
        <v>3080</v>
      </c>
      <c r="B101" s="268"/>
      <c r="C101" s="268"/>
      <c r="D101" s="268"/>
      <c r="E101" s="268" t="s">
        <v>3056</v>
      </c>
      <c r="F101" s="268"/>
      <c r="G101" s="268"/>
      <c r="H101" s="268"/>
      <c r="I101" s="268"/>
      <c r="J101" s="635" t="s">
        <v>3079</v>
      </c>
    </row>
    <row r="102" spans="1:10">
      <c r="A102" s="268"/>
      <c r="B102" s="268"/>
      <c r="C102" s="268"/>
      <c r="D102" s="268"/>
      <c r="E102" s="268"/>
      <c r="F102" s="268"/>
      <c r="G102" s="268"/>
      <c r="H102" s="268"/>
      <c r="I102" s="268"/>
      <c r="J102" s="635"/>
    </row>
    <row r="103" spans="1:10">
      <c r="A103" s="268"/>
      <c r="B103" s="268"/>
      <c r="C103" s="268"/>
      <c r="D103" s="268"/>
      <c r="E103" s="268"/>
      <c r="F103" s="268"/>
      <c r="G103" s="268"/>
      <c r="H103" s="268"/>
      <c r="I103" s="268"/>
      <c r="J103" s="635"/>
    </row>
    <row r="104" spans="1:10">
      <c r="A104" s="268"/>
      <c r="B104" s="268"/>
      <c r="C104" s="268"/>
      <c r="D104" s="268"/>
      <c r="E104" s="268"/>
      <c r="F104" s="268"/>
      <c r="G104" s="268"/>
      <c r="H104" s="268"/>
      <c r="I104" s="268"/>
      <c r="J104" s="635"/>
    </row>
    <row r="105" spans="1:10">
      <c r="A105" s="268"/>
      <c r="B105" s="268"/>
      <c r="C105" s="268"/>
      <c r="D105" s="268"/>
      <c r="E105" s="268"/>
      <c r="F105" s="268"/>
      <c r="G105" s="268"/>
      <c r="H105" s="268"/>
      <c r="I105" s="268"/>
      <c r="J105" s="635"/>
    </row>
    <row r="106" spans="1:10">
      <c r="A106" s="267"/>
      <c r="B106" s="267"/>
      <c r="C106" s="267"/>
      <c r="D106" s="267"/>
      <c r="E106" s="267"/>
      <c r="F106" s="267"/>
      <c r="G106" s="267"/>
      <c r="H106" s="267"/>
      <c r="I106" s="267"/>
      <c r="J106" s="636"/>
    </row>
    <row r="107" spans="1:10" ht="18.75">
      <c r="A107" s="270">
        <v>11</v>
      </c>
      <c r="B107" s="270">
        <v>12</v>
      </c>
      <c r="C107" s="270">
        <v>13</v>
      </c>
      <c r="D107" s="270">
        <v>14</v>
      </c>
      <c r="E107" s="270">
        <v>15</v>
      </c>
      <c r="F107" s="270">
        <v>16</v>
      </c>
      <c r="G107" s="270">
        <v>17</v>
      </c>
      <c r="H107" s="270">
        <v>18</v>
      </c>
      <c r="I107" s="270">
        <v>19</v>
      </c>
      <c r="J107" s="270">
        <v>20</v>
      </c>
    </row>
    <row r="108" spans="1:10">
      <c r="A108" s="268"/>
      <c r="B108" s="268"/>
      <c r="C108" s="268" t="s">
        <v>3049</v>
      </c>
      <c r="D108" s="268"/>
      <c r="E108" s="268" t="s">
        <v>3078</v>
      </c>
      <c r="F108" s="268"/>
      <c r="G108" s="268" t="s">
        <v>3051</v>
      </c>
      <c r="H108" s="268"/>
      <c r="I108" s="268"/>
      <c r="J108" s="268" t="s">
        <v>3044</v>
      </c>
    </row>
    <row r="109" spans="1:10">
      <c r="A109" s="268"/>
      <c r="B109" s="268"/>
      <c r="C109" s="268"/>
      <c r="D109" s="268"/>
      <c r="E109" s="268"/>
      <c r="F109" s="268"/>
      <c r="G109" s="268"/>
      <c r="H109" s="268"/>
      <c r="I109" s="268"/>
      <c r="J109" s="268"/>
    </row>
    <row r="110" spans="1:10">
      <c r="A110" s="268"/>
      <c r="B110" s="268"/>
      <c r="C110" s="269"/>
      <c r="D110" s="268"/>
      <c r="E110" s="268"/>
      <c r="F110" s="268"/>
      <c r="G110" s="268"/>
      <c r="H110" s="268"/>
      <c r="I110" s="268"/>
      <c r="J110" s="268"/>
    </row>
    <row r="111" spans="1:10">
      <c r="A111" s="268"/>
      <c r="B111" s="268"/>
      <c r="C111" s="268"/>
      <c r="D111" s="268"/>
      <c r="E111" s="268"/>
      <c r="F111" s="268"/>
      <c r="G111" s="268"/>
      <c r="H111" s="268"/>
      <c r="I111" s="268"/>
      <c r="J111" s="268"/>
    </row>
    <row r="112" spans="1:10">
      <c r="A112" s="268"/>
      <c r="B112" s="268"/>
      <c r="C112" s="268"/>
      <c r="D112" s="268"/>
      <c r="E112" s="268"/>
      <c r="F112" s="268"/>
      <c r="G112" s="268"/>
      <c r="H112" s="268"/>
      <c r="I112" s="268"/>
      <c r="J112" s="268"/>
    </row>
    <row r="113" spans="1:10">
      <c r="A113" s="267"/>
      <c r="B113" s="267"/>
      <c r="C113" s="267"/>
      <c r="D113" s="267"/>
      <c r="E113" s="267"/>
      <c r="F113" s="267"/>
      <c r="G113" s="267"/>
      <c r="H113" s="267"/>
      <c r="I113" s="267"/>
      <c r="J113" s="267"/>
    </row>
    <row r="114" spans="1:10" ht="18.75">
      <c r="A114" s="270">
        <v>21</v>
      </c>
      <c r="B114" s="270">
        <v>22</v>
      </c>
      <c r="C114" s="270">
        <v>23</v>
      </c>
      <c r="D114" s="270">
        <v>24</v>
      </c>
      <c r="E114" s="270">
        <v>25</v>
      </c>
      <c r="F114" s="270">
        <v>26</v>
      </c>
      <c r="G114" s="270">
        <v>27</v>
      </c>
      <c r="H114" s="270">
        <v>28</v>
      </c>
      <c r="I114" s="270">
        <v>29</v>
      </c>
      <c r="J114" s="270">
        <v>30</v>
      </c>
    </row>
    <row r="115" spans="1:10">
      <c r="A115" s="268"/>
      <c r="B115" s="268" t="s">
        <v>3040</v>
      </c>
      <c r="C115" s="268"/>
      <c r="D115" s="268"/>
      <c r="E115" s="268"/>
      <c r="F115" s="268"/>
      <c r="G115" s="268"/>
      <c r="H115" s="268"/>
      <c r="I115" s="268" t="s">
        <v>3056</v>
      </c>
      <c r="J115" s="268" t="s">
        <v>3044</v>
      </c>
    </row>
    <row r="116" spans="1:10">
      <c r="A116" s="268"/>
      <c r="B116" s="268"/>
      <c r="C116" s="268"/>
      <c r="D116" s="268"/>
      <c r="E116" s="268"/>
      <c r="F116" s="268"/>
      <c r="G116" s="268"/>
      <c r="H116" s="268"/>
      <c r="I116" s="268"/>
      <c r="J116" s="268"/>
    </row>
    <row r="117" spans="1:10">
      <c r="A117" s="268"/>
      <c r="B117" s="268"/>
      <c r="C117" s="268"/>
      <c r="D117" s="268"/>
      <c r="E117" s="268"/>
      <c r="F117" s="268"/>
      <c r="G117" s="268"/>
      <c r="H117" s="268"/>
      <c r="I117" s="268"/>
      <c r="J117" s="268"/>
    </row>
    <row r="118" spans="1:10">
      <c r="A118" s="268"/>
      <c r="B118" s="268"/>
      <c r="C118" s="268"/>
      <c r="D118" s="268"/>
      <c r="E118" s="268"/>
      <c r="F118" s="268"/>
      <c r="G118" s="268"/>
      <c r="H118" s="268"/>
      <c r="I118" s="268"/>
      <c r="J118" s="268"/>
    </row>
    <row r="119" spans="1:10">
      <c r="A119" s="268"/>
      <c r="B119" s="268"/>
      <c r="C119" s="268"/>
      <c r="D119" s="268"/>
      <c r="E119" s="268"/>
      <c r="F119" s="268"/>
      <c r="G119" s="268"/>
      <c r="H119" s="268"/>
      <c r="I119" s="268"/>
      <c r="J119" s="268"/>
    </row>
    <row r="120" spans="1:10">
      <c r="A120" s="268"/>
      <c r="B120" s="268"/>
      <c r="C120" s="268"/>
      <c r="D120" s="268"/>
      <c r="E120" s="268"/>
      <c r="F120" s="268"/>
      <c r="G120" s="268"/>
      <c r="H120" s="268"/>
      <c r="I120" s="268"/>
      <c r="J120" s="268"/>
    </row>
    <row r="121" spans="1:10" ht="18.75">
      <c r="A121" s="270">
        <v>31</v>
      </c>
      <c r="B121" s="277" t="s">
        <v>2665</v>
      </c>
      <c r="C121" s="263"/>
      <c r="D121" s="263"/>
      <c r="E121" s="263"/>
      <c r="F121" s="263"/>
      <c r="G121" s="263"/>
      <c r="H121" s="263"/>
      <c r="I121" s="637" t="s">
        <v>3037</v>
      </c>
      <c r="J121" s="638"/>
    </row>
    <row r="122" spans="1:10">
      <c r="A122" s="268" t="s">
        <v>2830</v>
      </c>
      <c r="B122" s="263"/>
      <c r="C122" s="263"/>
      <c r="D122" s="263"/>
      <c r="E122" s="263"/>
      <c r="F122" s="263"/>
      <c r="G122" s="263"/>
      <c r="H122" s="263"/>
      <c r="I122" s="265" t="s">
        <v>3036</v>
      </c>
      <c r="J122" s="265" t="s">
        <v>3035</v>
      </c>
    </row>
    <row r="123" spans="1:10">
      <c r="A123" s="273"/>
      <c r="B123" s="263"/>
      <c r="C123" s="263"/>
      <c r="D123" s="263"/>
      <c r="E123" s="263"/>
      <c r="F123" s="263"/>
      <c r="G123" s="263"/>
      <c r="H123" s="263"/>
      <c r="I123" s="265" t="s">
        <v>2792</v>
      </c>
      <c r="J123" s="265" t="s">
        <v>2855</v>
      </c>
    </row>
    <row r="124" spans="1:10">
      <c r="A124" s="273"/>
      <c r="B124" s="263"/>
      <c r="C124" s="263"/>
      <c r="D124" s="263"/>
      <c r="E124" s="263"/>
      <c r="F124" s="263"/>
      <c r="G124" s="263"/>
      <c r="H124" s="263"/>
      <c r="I124" s="265" t="s">
        <v>2791</v>
      </c>
      <c r="J124" s="265" t="s">
        <v>3034</v>
      </c>
    </row>
    <row r="125" spans="1:10">
      <c r="A125" s="273"/>
      <c r="B125" s="263"/>
      <c r="C125" s="263"/>
      <c r="D125" s="263"/>
      <c r="E125" s="263"/>
      <c r="F125" s="263"/>
      <c r="G125" s="263"/>
      <c r="H125" s="263"/>
      <c r="I125" s="265" t="s">
        <v>3033</v>
      </c>
      <c r="J125" s="265" t="s">
        <v>2775</v>
      </c>
    </row>
    <row r="126" spans="1:10">
      <c r="A126" s="273"/>
      <c r="B126" s="263"/>
      <c r="C126" s="263"/>
      <c r="D126" s="263"/>
      <c r="E126" s="263"/>
      <c r="F126" s="263"/>
      <c r="G126" s="263"/>
      <c r="H126" s="263"/>
      <c r="I126" s="265" t="s">
        <v>2786</v>
      </c>
      <c r="J126" s="265" t="s">
        <v>3032</v>
      </c>
    </row>
    <row r="127" spans="1:10">
      <c r="A127" s="273"/>
      <c r="B127" s="263"/>
      <c r="C127" s="263"/>
      <c r="D127" s="263"/>
      <c r="E127" s="263"/>
      <c r="F127" s="263"/>
      <c r="G127" s="263"/>
      <c r="H127" s="263"/>
      <c r="I127" s="262" t="s">
        <v>2785</v>
      </c>
      <c r="J127" s="262" t="s">
        <v>2773</v>
      </c>
    </row>
    <row r="128" spans="1:10" ht="15.75">
      <c r="A128" s="272"/>
      <c r="B128" s="260"/>
      <c r="C128" s="260"/>
      <c r="D128" s="260"/>
      <c r="E128" s="260"/>
      <c r="F128" s="260"/>
      <c r="G128" s="260"/>
      <c r="H128" s="639" t="s">
        <v>3031</v>
      </c>
      <c r="I128" s="639"/>
      <c r="J128" s="639"/>
    </row>
    <row r="129" spans="1:10" ht="36">
      <c r="A129" s="631" t="s">
        <v>3077</v>
      </c>
      <c r="B129" s="632"/>
      <c r="C129" s="632"/>
      <c r="D129" s="632"/>
      <c r="E129" s="632"/>
      <c r="F129" s="632"/>
      <c r="G129" s="632"/>
      <c r="H129" s="632"/>
      <c r="I129" s="632"/>
      <c r="J129" s="632"/>
    </row>
    <row r="130" spans="1:10" ht="23.25">
      <c r="A130" s="633" t="s">
        <v>2783</v>
      </c>
      <c r="B130" s="634"/>
      <c r="C130" s="634"/>
      <c r="D130" s="634"/>
      <c r="E130" s="634"/>
      <c r="F130" s="634"/>
      <c r="G130" s="634"/>
      <c r="H130" s="634"/>
      <c r="I130" s="634"/>
      <c r="J130" s="634"/>
    </row>
    <row r="131" spans="1:10" ht="15.75">
      <c r="A131" s="271"/>
      <c r="B131" s="271"/>
      <c r="C131" s="271"/>
      <c r="D131" s="271"/>
      <c r="E131" s="271"/>
      <c r="F131" s="271"/>
      <c r="G131" s="271"/>
      <c r="H131" s="271"/>
      <c r="I131" s="271"/>
      <c r="J131" s="271"/>
    </row>
    <row r="132" spans="1:10" ht="18.75">
      <c r="A132" s="270">
        <v>1</v>
      </c>
      <c r="B132" s="270">
        <v>2</v>
      </c>
      <c r="C132" s="270">
        <v>3</v>
      </c>
      <c r="D132" s="270">
        <v>4</v>
      </c>
      <c r="E132" s="270">
        <v>5</v>
      </c>
      <c r="F132" s="270">
        <v>6</v>
      </c>
      <c r="G132" s="270">
        <v>7</v>
      </c>
      <c r="H132" s="270">
        <v>8</v>
      </c>
      <c r="I132" s="270">
        <v>9</v>
      </c>
      <c r="J132" s="270">
        <v>10</v>
      </c>
    </row>
    <row r="133" spans="1:10">
      <c r="A133" s="268" t="s">
        <v>3076</v>
      </c>
      <c r="B133" s="268"/>
      <c r="C133" s="268"/>
      <c r="D133" s="268"/>
      <c r="E133" s="268" t="s">
        <v>3075</v>
      </c>
      <c r="F133" s="268"/>
      <c r="G133" s="268"/>
      <c r="H133" s="268"/>
      <c r="I133" s="268"/>
      <c r="J133" s="635" t="s">
        <v>3048</v>
      </c>
    </row>
    <row r="134" spans="1:10">
      <c r="A134" s="268"/>
      <c r="B134" s="268"/>
      <c r="C134" s="268"/>
      <c r="D134" s="268"/>
      <c r="E134" s="268"/>
      <c r="F134" s="268"/>
      <c r="G134" s="268"/>
      <c r="H134" s="268"/>
      <c r="I134" s="268"/>
      <c r="J134" s="635"/>
    </row>
    <row r="135" spans="1:10">
      <c r="A135" s="268"/>
      <c r="B135" s="268"/>
      <c r="C135" s="268"/>
      <c r="D135" s="268"/>
      <c r="E135" s="268"/>
      <c r="F135" s="268"/>
      <c r="G135" s="268"/>
      <c r="H135" s="268"/>
      <c r="I135" s="268"/>
      <c r="J135" s="635"/>
    </row>
    <row r="136" spans="1:10">
      <c r="A136" s="268"/>
      <c r="B136" s="268"/>
      <c r="C136" s="268"/>
      <c r="D136" s="268"/>
      <c r="E136" s="268"/>
      <c r="F136" s="268"/>
      <c r="G136" s="268"/>
      <c r="H136" s="268"/>
      <c r="I136" s="268"/>
      <c r="J136" s="635"/>
    </row>
    <row r="137" spans="1:10">
      <c r="A137" s="268"/>
      <c r="B137" s="268"/>
      <c r="C137" s="268"/>
      <c r="D137" s="268"/>
      <c r="E137" s="268"/>
      <c r="F137" s="268"/>
      <c r="G137" s="268"/>
      <c r="H137" s="268"/>
      <c r="I137" s="268"/>
      <c r="J137" s="635"/>
    </row>
    <row r="138" spans="1:10">
      <c r="A138" s="267"/>
      <c r="B138" s="267"/>
      <c r="C138" s="267"/>
      <c r="D138" s="267"/>
      <c r="E138" s="267"/>
      <c r="F138" s="267"/>
      <c r="G138" s="267"/>
      <c r="H138" s="267"/>
      <c r="I138" s="267"/>
      <c r="J138" s="636"/>
    </row>
    <row r="139" spans="1:10" ht="18.75">
      <c r="A139" s="270">
        <v>11</v>
      </c>
      <c r="B139" s="270">
        <v>12</v>
      </c>
      <c r="C139" s="270">
        <v>13</v>
      </c>
      <c r="D139" s="270">
        <v>14</v>
      </c>
      <c r="E139" s="270">
        <v>15</v>
      </c>
      <c r="F139" s="270">
        <v>16</v>
      </c>
      <c r="G139" s="270">
        <v>17</v>
      </c>
      <c r="H139" s="270">
        <v>18</v>
      </c>
      <c r="I139" s="270">
        <v>19</v>
      </c>
      <c r="J139" s="270">
        <v>20</v>
      </c>
    </row>
    <row r="140" spans="1:10">
      <c r="A140" s="268"/>
      <c r="B140" s="268" t="s">
        <v>3074</v>
      </c>
      <c r="C140" s="268" t="s">
        <v>3049</v>
      </c>
      <c r="D140" s="268"/>
      <c r="E140" s="268"/>
      <c r="F140" s="268"/>
      <c r="G140" s="268"/>
      <c r="H140" s="268"/>
      <c r="I140" s="268"/>
      <c r="J140" s="268" t="s">
        <v>3044</v>
      </c>
    </row>
    <row r="141" spans="1:10">
      <c r="A141" s="268"/>
      <c r="B141" s="268"/>
      <c r="C141" s="268"/>
      <c r="D141" s="268"/>
      <c r="E141" s="268"/>
      <c r="F141" s="268"/>
      <c r="G141" s="268"/>
      <c r="H141" s="268"/>
      <c r="I141" s="268"/>
      <c r="J141" s="268"/>
    </row>
    <row r="142" spans="1:10">
      <c r="A142" s="268"/>
      <c r="B142" s="268"/>
      <c r="C142" s="268"/>
      <c r="D142" s="268"/>
      <c r="E142" s="268"/>
      <c r="F142" s="268"/>
      <c r="G142" s="268"/>
      <c r="H142" s="268"/>
      <c r="I142" s="268"/>
      <c r="J142" s="268"/>
    </row>
    <row r="143" spans="1:10">
      <c r="A143" s="268"/>
      <c r="B143" s="268"/>
      <c r="C143" s="268"/>
      <c r="D143" s="268"/>
      <c r="E143" s="268"/>
      <c r="F143" s="268"/>
      <c r="G143" s="268"/>
      <c r="H143" s="268"/>
      <c r="I143" s="268"/>
      <c r="J143" s="268"/>
    </row>
    <row r="144" spans="1:10">
      <c r="A144" s="268"/>
      <c r="B144" s="268"/>
      <c r="C144" s="268"/>
      <c r="D144" s="268"/>
      <c r="E144" s="268"/>
      <c r="F144" s="268"/>
      <c r="G144" s="268"/>
      <c r="H144" s="268"/>
      <c r="I144" s="268"/>
      <c r="J144" s="268"/>
    </row>
    <row r="145" spans="1:10">
      <c r="A145" s="267"/>
      <c r="B145" s="267"/>
      <c r="C145" s="267"/>
      <c r="D145" s="267"/>
      <c r="E145" s="267"/>
      <c r="F145" s="267"/>
      <c r="G145" s="267"/>
      <c r="H145" s="267"/>
      <c r="I145" s="267"/>
      <c r="J145" s="267"/>
    </row>
    <row r="146" spans="1:10" ht="18.75">
      <c r="A146" s="270">
        <v>21</v>
      </c>
      <c r="B146" s="270">
        <v>22</v>
      </c>
      <c r="C146" s="270">
        <v>23</v>
      </c>
      <c r="D146" s="270">
        <v>24</v>
      </c>
      <c r="E146" s="270">
        <v>25</v>
      </c>
      <c r="F146" s="270">
        <v>26</v>
      </c>
      <c r="G146" s="270">
        <v>27</v>
      </c>
      <c r="H146" s="270">
        <v>28</v>
      </c>
      <c r="I146" s="270">
        <v>29</v>
      </c>
      <c r="J146" s="270">
        <v>30</v>
      </c>
    </row>
    <row r="147" spans="1:10">
      <c r="A147" s="268"/>
      <c r="B147" s="268" t="s">
        <v>3069</v>
      </c>
      <c r="C147" s="268"/>
      <c r="D147" s="268"/>
      <c r="E147" s="268"/>
      <c r="F147" s="268"/>
      <c r="G147" s="268"/>
      <c r="H147" s="268"/>
      <c r="I147" s="268"/>
      <c r="J147" s="268" t="s">
        <v>3044</v>
      </c>
    </row>
    <row r="148" spans="1:10">
      <c r="A148" s="268"/>
      <c r="B148" s="268"/>
      <c r="C148" s="268"/>
      <c r="D148" s="268"/>
      <c r="E148" s="268"/>
      <c r="F148" s="268"/>
      <c r="G148" s="268"/>
      <c r="H148" s="268"/>
      <c r="I148" s="268"/>
      <c r="J148" s="268"/>
    </row>
    <row r="149" spans="1:10">
      <c r="A149" s="268"/>
      <c r="B149" s="268"/>
      <c r="C149" s="268"/>
      <c r="D149" s="268"/>
      <c r="E149" s="268"/>
      <c r="F149" s="268"/>
      <c r="G149" s="268"/>
      <c r="H149" s="268"/>
      <c r="I149" s="268"/>
      <c r="J149" s="268"/>
    </row>
    <row r="150" spans="1:10">
      <c r="A150" s="268"/>
      <c r="B150" s="268"/>
      <c r="C150" s="268"/>
      <c r="D150" s="268"/>
      <c r="E150" s="268"/>
      <c r="F150" s="268"/>
      <c r="G150" s="268"/>
      <c r="H150" s="268"/>
      <c r="I150" s="268"/>
      <c r="J150" s="268"/>
    </row>
    <row r="151" spans="1:10">
      <c r="A151" s="268"/>
      <c r="B151" s="268"/>
      <c r="C151" s="268"/>
      <c r="D151" s="268"/>
      <c r="E151" s="268"/>
      <c r="F151" s="268"/>
      <c r="G151" s="268"/>
      <c r="H151" s="268"/>
      <c r="I151" s="268"/>
      <c r="J151" s="268"/>
    </row>
    <row r="152" spans="1:10">
      <c r="A152" s="267"/>
      <c r="B152" s="267"/>
      <c r="C152" s="267"/>
      <c r="D152" s="267"/>
      <c r="E152" s="267"/>
      <c r="F152" s="267"/>
      <c r="G152" s="267"/>
      <c r="H152" s="267"/>
      <c r="I152" s="267"/>
      <c r="J152" s="267"/>
    </row>
    <row r="153" spans="1:10" ht="15.75">
      <c r="A153" s="266" t="s">
        <v>2665</v>
      </c>
      <c r="B153" s="263"/>
      <c r="C153" s="263"/>
      <c r="D153" s="263"/>
      <c r="E153" s="263"/>
      <c r="F153" s="263"/>
      <c r="G153" s="263"/>
      <c r="H153" s="263"/>
      <c r="I153" s="637" t="s">
        <v>3037</v>
      </c>
      <c r="J153" s="638"/>
    </row>
    <row r="154" spans="1:10">
      <c r="A154" s="266"/>
      <c r="B154" s="263"/>
      <c r="C154" s="263"/>
      <c r="D154" s="263"/>
      <c r="E154" s="263"/>
      <c r="F154" s="263"/>
      <c r="G154" s="263"/>
      <c r="H154" s="263"/>
      <c r="I154" s="265" t="s">
        <v>3036</v>
      </c>
      <c r="J154" s="265" t="s">
        <v>3035</v>
      </c>
    </row>
    <row r="155" spans="1:10">
      <c r="A155" s="264"/>
      <c r="B155" s="263"/>
      <c r="C155" s="263"/>
      <c r="D155" s="263"/>
      <c r="E155" s="263"/>
      <c r="F155" s="263"/>
      <c r="G155" s="263"/>
      <c r="H155" s="263"/>
      <c r="I155" s="265" t="s">
        <v>2792</v>
      </c>
      <c r="J155" s="265" t="s">
        <v>2855</v>
      </c>
    </row>
    <row r="156" spans="1:10">
      <c r="A156" s="264"/>
      <c r="B156" s="263"/>
      <c r="C156" s="263"/>
      <c r="D156" s="263"/>
      <c r="E156" s="263"/>
      <c r="F156" s="263"/>
      <c r="G156" s="263"/>
      <c r="H156" s="263"/>
      <c r="I156" s="265" t="s">
        <v>2791</v>
      </c>
      <c r="J156" s="265" t="s">
        <v>3034</v>
      </c>
    </row>
    <row r="157" spans="1:10">
      <c r="A157" s="264"/>
      <c r="B157" s="263"/>
      <c r="C157" s="263"/>
      <c r="D157" s="263"/>
      <c r="E157" s="263"/>
      <c r="F157" s="263"/>
      <c r="G157" s="263"/>
      <c r="H157" s="263"/>
      <c r="I157" s="265" t="s">
        <v>3033</v>
      </c>
      <c r="J157" s="265" t="s">
        <v>2775</v>
      </c>
    </row>
    <row r="158" spans="1:10">
      <c r="A158" s="264"/>
      <c r="B158" s="263"/>
      <c r="C158" s="263"/>
      <c r="D158" s="263"/>
      <c r="E158" s="263"/>
      <c r="F158" s="263"/>
      <c r="G158" s="263"/>
      <c r="H158" s="263"/>
      <c r="I158" s="265" t="s">
        <v>2786</v>
      </c>
      <c r="J158" s="265" t="s">
        <v>3032</v>
      </c>
    </row>
    <row r="159" spans="1:10">
      <c r="A159" s="264"/>
      <c r="B159" s="263"/>
      <c r="C159" s="263"/>
      <c r="D159" s="263"/>
      <c r="E159" s="263"/>
      <c r="F159" s="263"/>
      <c r="G159" s="263"/>
      <c r="H159" s="263"/>
      <c r="I159" s="262" t="s">
        <v>2785</v>
      </c>
      <c r="J159" s="262" t="s">
        <v>2773</v>
      </c>
    </row>
    <row r="160" spans="1:10" ht="15.75">
      <c r="A160" s="261"/>
      <c r="B160" s="260"/>
      <c r="C160" s="260"/>
      <c r="D160" s="260"/>
      <c r="E160" s="260"/>
      <c r="F160" s="260"/>
      <c r="G160" s="260"/>
      <c r="H160" s="639" t="s">
        <v>3031</v>
      </c>
      <c r="I160" s="639"/>
      <c r="J160" s="639"/>
    </row>
    <row r="161" spans="1:10" ht="36">
      <c r="A161" s="631" t="s">
        <v>3073</v>
      </c>
      <c r="B161" s="632"/>
      <c r="C161" s="632"/>
      <c r="D161" s="632"/>
      <c r="E161" s="632"/>
      <c r="F161" s="632"/>
      <c r="G161" s="632"/>
      <c r="H161" s="632"/>
      <c r="I161" s="632"/>
      <c r="J161" s="632"/>
    </row>
    <row r="162" spans="1:10" ht="23.25">
      <c r="A162" s="633" t="s">
        <v>2782</v>
      </c>
      <c r="B162" s="634"/>
      <c r="C162" s="634"/>
      <c r="D162" s="634"/>
      <c r="E162" s="634"/>
      <c r="F162" s="634"/>
      <c r="G162" s="634"/>
      <c r="H162" s="634"/>
      <c r="I162" s="634"/>
      <c r="J162" s="634"/>
    </row>
    <row r="163" spans="1:10" ht="15.75">
      <c r="A163" s="271"/>
      <c r="B163" s="271"/>
      <c r="C163" s="271"/>
      <c r="D163" s="271"/>
      <c r="E163" s="271"/>
      <c r="F163" s="271"/>
      <c r="G163" s="271"/>
      <c r="H163" s="271"/>
      <c r="I163" s="271"/>
      <c r="J163" s="271"/>
    </row>
    <row r="164" spans="1:10" ht="18.75">
      <c r="A164" s="270">
        <v>1</v>
      </c>
      <c r="B164" s="270">
        <v>2</v>
      </c>
      <c r="C164" s="270">
        <v>3</v>
      </c>
      <c r="D164" s="270">
        <v>4</v>
      </c>
      <c r="E164" s="270">
        <v>5</v>
      </c>
      <c r="F164" s="270">
        <v>6</v>
      </c>
      <c r="G164" s="270">
        <v>7</v>
      </c>
      <c r="H164" s="270">
        <v>8</v>
      </c>
      <c r="I164" s="270">
        <v>9</v>
      </c>
      <c r="J164" s="270">
        <v>10</v>
      </c>
    </row>
    <row r="165" spans="1:10">
      <c r="A165" s="268" t="s">
        <v>3052</v>
      </c>
      <c r="B165" s="268"/>
      <c r="C165" s="268"/>
      <c r="D165" s="268" t="s">
        <v>3056</v>
      </c>
      <c r="E165" s="268"/>
      <c r="F165" s="268"/>
      <c r="G165" s="268"/>
      <c r="H165" s="268"/>
      <c r="I165" s="268"/>
      <c r="J165" s="268" t="s">
        <v>3044</v>
      </c>
    </row>
    <row r="166" spans="1:10">
      <c r="A166" s="268"/>
      <c r="B166" s="268"/>
      <c r="C166" s="268"/>
      <c r="D166" s="268"/>
      <c r="E166" s="268"/>
      <c r="F166" s="268"/>
      <c r="G166" s="268"/>
      <c r="H166" s="268"/>
      <c r="I166" s="268"/>
      <c r="J166" s="268"/>
    </row>
    <row r="167" spans="1:10">
      <c r="A167" s="268"/>
      <c r="B167" s="268"/>
      <c r="C167" s="268"/>
      <c r="D167" s="268"/>
      <c r="E167" s="268"/>
      <c r="F167" s="268"/>
      <c r="G167" s="268"/>
      <c r="H167" s="268"/>
      <c r="I167" s="268"/>
      <c r="J167" s="268"/>
    </row>
    <row r="168" spans="1:10">
      <c r="A168" s="268"/>
      <c r="B168" s="268"/>
      <c r="C168" s="268"/>
      <c r="D168" s="268"/>
      <c r="E168" s="268"/>
      <c r="F168" s="268"/>
      <c r="G168" s="268"/>
      <c r="H168" s="268"/>
      <c r="I168" s="268"/>
      <c r="J168" s="268"/>
    </row>
    <row r="169" spans="1:10">
      <c r="A169" s="268"/>
      <c r="B169" s="268"/>
      <c r="C169" s="268"/>
      <c r="D169" s="268"/>
      <c r="E169" s="268"/>
      <c r="F169" s="268"/>
      <c r="G169" s="268"/>
      <c r="H169" s="268"/>
      <c r="I169" s="268"/>
      <c r="J169" s="268"/>
    </row>
    <row r="170" spans="1:10">
      <c r="A170" s="268"/>
      <c r="B170" s="268"/>
      <c r="C170" s="268"/>
      <c r="D170" s="268"/>
      <c r="E170" s="268"/>
      <c r="F170" s="268"/>
      <c r="G170" s="268"/>
      <c r="H170" s="268"/>
      <c r="I170" s="268"/>
      <c r="J170" s="268"/>
    </row>
    <row r="171" spans="1:10" ht="18.75">
      <c r="A171" s="270">
        <v>11</v>
      </c>
      <c r="B171" s="270">
        <v>12</v>
      </c>
      <c r="C171" s="270">
        <v>13</v>
      </c>
      <c r="D171" s="270">
        <v>14</v>
      </c>
      <c r="E171" s="270">
        <v>15</v>
      </c>
      <c r="F171" s="270">
        <v>16</v>
      </c>
      <c r="G171" s="270">
        <v>17</v>
      </c>
      <c r="H171" s="270">
        <v>18</v>
      </c>
      <c r="I171" s="270">
        <v>19</v>
      </c>
      <c r="J171" s="270">
        <v>20</v>
      </c>
    </row>
    <row r="172" spans="1:10">
      <c r="A172" s="268"/>
      <c r="B172" s="268"/>
      <c r="C172" s="268" t="s">
        <v>3049</v>
      </c>
      <c r="D172" s="268"/>
      <c r="E172" s="268"/>
      <c r="F172" s="268" t="s">
        <v>3051</v>
      </c>
      <c r="G172" s="268"/>
      <c r="H172" s="268"/>
      <c r="I172" s="268"/>
      <c r="J172" s="635" t="s">
        <v>3072</v>
      </c>
    </row>
    <row r="173" spans="1:10">
      <c r="A173" s="268"/>
      <c r="B173" s="268"/>
      <c r="C173" s="268"/>
      <c r="D173" s="268"/>
      <c r="E173" s="268"/>
      <c r="F173" s="268"/>
      <c r="G173" s="268"/>
      <c r="H173" s="268"/>
      <c r="I173" s="268"/>
      <c r="J173" s="635"/>
    </row>
    <row r="174" spans="1:10">
      <c r="A174" s="268"/>
      <c r="B174" s="268"/>
      <c r="C174" s="268"/>
      <c r="D174" s="268"/>
      <c r="E174" s="268"/>
      <c r="F174" s="268"/>
      <c r="G174" s="268"/>
      <c r="H174" s="268"/>
      <c r="I174" s="268"/>
      <c r="J174" s="635"/>
    </row>
    <row r="175" spans="1:10">
      <c r="A175" s="268"/>
      <c r="B175" s="268"/>
      <c r="C175" s="268"/>
      <c r="D175" s="268"/>
      <c r="E175" s="268"/>
      <c r="F175" s="268"/>
      <c r="G175" s="268"/>
      <c r="H175" s="268"/>
      <c r="I175" s="268"/>
      <c r="J175" s="635"/>
    </row>
    <row r="176" spans="1:10">
      <c r="A176" s="268"/>
      <c r="B176" s="268"/>
      <c r="C176" s="268"/>
      <c r="D176" s="268"/>
      <c r="E176" s="268"/>
      <c r="F176" s="268"/>
      <c r="G176" s="268"/>
      <c r="H176" s="268"/>
      <c r="I176" s="268"/>
      <c r="J176" s="635"/>
    </row>
    <row r="177" spans="1:10">
      <c r="A177" s="267"/>
      <c r="B177" s="267"/>
      <c r="C177" s="267"/>
      <c r="D177" s="267"/>
      <c r="E177" s="267"/>
      <c r="F177" s="267"/>
      <c r="G177" s="267"/>
      <c r="H177" s="267"/>
      <c r="I177" s="267"/>
      <c r="J177" s="636"/>
    </row>
    <row r="178" spans="1:10" ht="18.75">
      <c r="A178" s="270">
        <v>21</v>
      </c>
      <c r="B178" s="270">
        <v>22</v>
      </c>
      <c r="C178" s="270">
        <v>23</v>
      </c>
      <c r="D178" s="270">
        <v>24</v>
      </c>
      <c r="E178" s="270">
        <v>25</v>
      </c>
      <c r="F178" s="270">
        <v>26</v>
      </c>
      <c r="G178" s="270">
        <v>27</v>
      </c>
      <c r="H178" s="270">
        <v>28</v>
      </c>
      <c r="I178" s="270">
        <v>29</v>
      </c>
      <c r="J178" s="270">
        <v>30</v>
      </c>
    </row>
    <row r="179" spans="1:10">
      <c r="A179" s="268" t="s">
        <v>3071</v>
      </c>
      <c r="B179" s="268" t="s">
        <v>3040</v>
      </c>
      <c r="C179" s="268"/>
      <c r="D179" s="268"/>
      <c r="E179" s="268"/>
      <c r="F179" s="268"/>
      <c r="G179" s="268"/>
      <c r="H179" s="268" t="s">
        <v>3056</v>
      </c>
      <c r="I179" s="268"/>
      <c r="J179" s="268" t="s">
        <v>3044</v>
      </c>
    </row>
    <row r="180" spans="1:10">
      <c r="A180" s="268"/>
      <c r="B180" s="268"/>
      <c r="C180" s="268"/>
      <c r="D180" s="268"/>
      <c r="E180" s="268"/>
      <c r="F180" s="268"/>
      <c r="G180" s="268"/>
      <c r="H180" s="268"/>
      <c r="I180" s="268"/>
      <c r="J180" s="268"/>
    </row>
    <row r="181" spans="1:10">
      <c r="A181" s="268"/>
      <c r="B181" s="268"/>
      <c r="C181" s="268"/>
      <c r="D181" s="268"/>
      <c r="E181" s="268"/>
      <c r="F181" s="268"/>
      <c r="G181" s="268"/>
      <c r="H181" s="268"/>
      <c r="I181" s="268"/>
      <c r="J181" s="268"/>
    </row>
    <row r="182" spans="1:10">
      <c r="A182" s="268"/>
      <c r="B182" s="268"/>
      <c r="C182" s="268"/>
      <c r="D182" s="268"/>
      <c r="E182" s="268"/>
      <c r="F182" s="268"/>
      <c r="G182" s="268"/>
      <c r="H182" s="268"/>
      <c r="I182" s="268"/>
      <c r="J182" s="268"/>
    </row>
    <row r="183" spans="1:10">
      <c r="A183" s="268"/>
      <c r="B183" s="268"/>
      <c r="C183" s="268"/>
      <c r="D183" s="268"/>
      <c r="E183" s="268"/>
      <c r="F183" s="268"/>
      <c r="G183" s="268"/>
      <c r="H183" s="268"/>
      <c r="I183" s="268"/>
      <c r="J183" s="268"/>
    </row>
    <row r="184" spans="1:10">
      <c r="A184" s="267"/>
      <c r="B184" s="267"/>
      <c r="C184" s="267"/>
      <c r="D184" s="267"/>
      <c r="E184" s="267"/>
      <c r="F184" s="267"/>
      <c r="G184" s="267"/>
      <c r="H184" s="267"/>
      <c r="I184" s="267"/>
      <c r="J184" s="267"/>
    </row>
    <row r="185" spans="1:10" ht="15.75">
      <c r="A185" s="266" t="s">
        <v>2665</v>
      </c>
      <c r="B185" s="263"/>
      <c r="C185" s="263"/>
      <c r="D185" s="263"/>
      <c r="E185" s="263"/>
      <c r="F185" s="263"/>
      <c r="G185" s="263"/>
      <c r="H185" s="263"/>
      <c r="I185" s="637" t="s">
        <v>3037</v>
      </c>
      <c r="J185" s="638"/>
    </row>
    <row r="186" spans="1:10">
      <c r="A186" s="266"/>
      <c r="B186" s="263"/>
      <c r="C186" s="263"/>
      <c r="D186" s="263"/>
      <c r="E186" s="263"/>
      <c r="F186" s="263"/>
      <c r="G186" s="263"/>
      <c r="H186" s="263"/>
      <c r="I186" s="265" t="s">
        <v>3036</v>
      </c>
      <c r="J186" s="265" t="s">
        <v>3035</v>
      </c>
    </row>
    <row r="187" spans="1:10">
      <c r="A187" s="264"/>
      <c r="B187" s="263"/>
      <c r="C187" s="263"/>
      <c r="D187" s="263"/>
      <c r="E187" s="263"/>
      <c r="F187" s="263"/>
      <c r="G187" s="263"/>
      <c r="H187" s="263"/>
      <c r="I187" s="265" t="s">
        <v>2792</v>
      </c>
      <c r="J187" s="265" t="s">
        <v>2855</v>
      </c>
    </row>
    <row r="188" spans="1:10">
      <c r="A188" s="264"/>
      <c r="B188" s="263"/>
      <c r="C188" s="263"/>
      <c r="D188" s="263"/>
      <c r="E188" s="263"/>
      <c r="F188" s="263"/>
      <c r="G188" s="263"/>
      <c r="H188" s="263"/>
      <c r="I188" s="265" t="s">
        <v>2791</v>
      </c>
      <c r="J188" s="265" t="s">
        <v>3034</v>
      </c>
    </row>
    <row r="189" spans="1:10">
      <c r="A189" s="264"/>
      <c r="B189" s="263"/>
      <c r="C189" s="263"/>
      <c r="D189" s="263"/>
      <c r="E189" s="263"/>
      <c r="F189" s="263"/>
      <c r="G189" s="263"/>
      <c r="H189" s="263"/>
      <c r="I189" s="265" t="s">
        <v>3033</v>
      </c>
      <c r="J189" s="265" t="s">
        <v>2775</v>
      </c>
    </row>
    <row r="190" spans="1:10">
      <c r="A190" s="264"/>
      <c r="B190" s="263"/>
      <c r="C190" s="263"/>
      <c r="D190" s="263"/>
      <c r="E190" s="263"/>
      <c r="F190" s="263"/>
      <c r="G190" s="263"/>
      <c r="H190" s="263"/>
      <c r="I190" s="265" t="s">
        <v>2786</v>
      </c>
      <c r="J190" s="265" t="s">
        <v>3032</v>
      </c>
    </row>
    <row r="191" spans="1:10">
      <c r="A191" s="264"/>
      <c r="B191" s="263"/>
      <c r="C191" s="263"/>
      <c r="D191" s="263"/>
      <c r="E191" s="263"/>
      <c r="F191" s="263"/>
      <c r="G191" s="263"/>
      <c r="H191" s="263"/>
      <c r="I191" s="262" t="s">
        <v>2785</v>
      </c>
      <c r="J191" s="262" t="s">
        <v>2773</v>
      </c>
    </row>
    <row r="192" spans="1:10" ht="15.75">
      <c r="A192" s="261"/>
      <c r="B192" s="260"/>
      <c r="C192" s="260"/>
      <c r="D192" s="260"/>
      <c r="E192" s="260"/>
      <c r="F192" s="260"/>
      <c r="G192" s="260"/>
      <c r="H192" s="639" t="s">
        <v>3031</v>
      </c>
      <c r="I192" s="639"/>
      <c r="J192" s="639"/>
    </row>
    <row r="193" spans="1:10" ht="36">
      <c r="A193" s="631" t="s">
        <v>3070</v>
      </c>
      <c r="B193" s="632"/>
      <c r="C193" s="632"/>
      <c r="D193" s="632"/>
      <c r="E193" s="632"/>
      <c r="F193" s="632"/>
      <c r="G193" s="632"/>
      <c r="H193" s="632"/>
      <c r="I193" s="632"/>
      <c r="J193" s="632"/>
    </row>
    <row r="194" spans="1:10" ht="23.25">
      <c r="A194" s="633" t="s">
        <v>2778</v>
      </c>
      <c r="B194" s="634"/>
      <c r="C194" s="634"/>
      <c r="D194" s="634"/>
      <c r="E194" s="634"/>
      <c r="F194" s="634"/>
      <c r="G194" s="634"/>
      <c r="H194" s="634"/>
      <c r="I194" s="634"/>
      <c r="J194" s="634"/>
    </row>
    <row r="195" spans="1:10" ht="15.75">
      <c r="A195" s="271"/>
      <c r="B195" s="271"/>
      <c r="C195" s="271"/>
      <c r="D195" s="271"/>
      <c r="E195" s="271"/>
      <c r="F195" s="271"/>
      <c r="G195" s="271"/>
      <c r="H195" s="271"/>
      <c r="I195" s="271"/>
      <c r="J195" s="271"/>
    </row>
    <row r="196" spans="1:10" ht="18.75">
      <c r="A196" s="270">
        <v>1</v>
      </c>
      <c r="B196" s="270">
        <v>2</v>
      </c>
      <c r="C196" s="270">
        <v>3</v>
      </c>
      <c r="D196" s="270">
        <v>4</v>
      </c>
      <c r="E196" s="270">
        <v>5</v>
      </c>
      <c r="F196" s="270">
        <v>6</v>
      </c>
      <c r="G196" s="270">
        <v>7</v>
      </c>
      <c r="H196" s="270">
        <v>8</v>
      </c>
      <c r="I196" s="270">
        <v>9</v>
      </c>
      <c r="J196" s="270">
        <v>10</v>
      </c>
    </row>
    <row r="197" spans="1:10">
      <c r="A197" s="268" t="s">
        <v>3052</v>
      </c>
      <c r="B197" s="268"/>
      <c r="C197" s="268" t="s">
        <v>2979</v>
      </c>
      <c r="D197" s="268" t="s">
        <v>2979</v>
      </c>
      <c r="E197" s="268" t="s">
        <v>2979</v>
      </c>
      <c r="F197" s="268"/>
      <c r="G197" s="268"/>
      <c r="H197" s="268"/>
      <c r="I197" s="268"/>
      <c r="J197" s="635" t="s">
        <v>3048</v>
      </c>
    </row>
    <row r="198" spans="1:10">
      <c r="A198" s="268"/>
      <c r="B198" s="268"/>
      <c r="C198" s="268"/>
      <c r="D198" s="268"/>
      <c r="E198" s="268"/>
      <c r="F198" s="268"/>
      <c r="G198" s="268"/>
      <c r="H198" s="268"/>
      <c r="I198" s="268"/>
      <c r="J198" s="635"/>
    </row>
    <row r="199" spans="1:10">
      <c r="A199" s="268"/>
      <c r="B199" s="268"/>
      <c r="C199" s="268"/>
      <c r="D199" s="268"/>
      <c r="E199" s="268"/>
      <c r="F199" s="268"/>
      <c r="G199" s="268"/>
      <c r="H199" s="268"/>
      <c r="I199" s="268"/>
      <c r="J199" s="635"/>
    </row>
    <row r="200" spans="1:10">
      <c r="A200" s="268"/>
      <c r="B200" s="268"/>
      <c r="C200" s="268"/>
      <c r="D200" s="268"/>
      <c r="E200" s="268"/>
      <c r="F200" s="268"/>
      <c r="G200" s="268"/>
      <c r="H200" s="268"/>
      <c r="I200" s="268"/>
      <c r="J200" s="635"/>
    </row>
    <row r="201" spans="1:10">
      <c r="A201" s="268"/>
      <c r="B201" s="268"/>
      <c r="C201" s="268"/>
      <c r="D201" s="268"/>
      <c r="E201" s="268"/>
      <c r="F201" s="268"/>
      <c r="G201" s="268"/>
      <c r="H201" s="268"/>
      <c r="I201" s="268"/>
      <c r="J201" s="635"/>
    </row>
    <row r="202" spans="1:10">
      <c r="A202" s="268"/>
      <c r="B202" s="268"/>
      <c r="C202" s="268"/>
      <c r="D202" s="268"/>
      <c r="E202" s="268"/>
      <c r="F202" s="268"/>
      <c r="G202" s="268"/>
      <c r="H202" s="268"/>
      <c r="I202" s="268"/>
      <c r="J202" s="636"/>
    </row>
    <row r="203" spans="1:10" ht="18.75">
      <c r="A203" s="270">
        <v>11</v>
      </c>
      <c r="B203" s="270">
        <v>12</v>
      </c>
      <c r="C203" s="270">
        <v>13</v>
      </c>
      <c r="D203" s="270">
        <v>14</v>
      </c>
      <c r="E203" s="270">
        <v>15</v>
      </c>
      <c r="F203" s="270">
        <v>16</v>
      </c>
      <c r="G203" s="270">
        <v>17</v>
      </c>
      <c r="H203" s="270">
        <v>18</v>
      </c>
      <c r="I203" s="270">
        <v>19</v>
      </c>
      <c r="J203" s="270">
        <v>20</v>
      </c>
    </row>
    <row r="204" spans="1:10">
      <c r="A204" s="268"/>
      <c r="B204" s="268"/>
      <c r="C204" s="268" t="s">
        <v>3049</v>
      </c>
      <c r="D204" s="268"/>
      <c r="E204" s="268"/>
      <c r="F204" s="268"/>
      <c r="G204" s="268"/>
      <c r="H204" s="268"/>
      <c r="I204" s="268"/>
      <c r="J204" s="268" t="s">
        <v>3044</v>
      </c>
    </row>
    <row r="205" spans="1:10">
      <c r="A205" s="268"/>
      <c r="B205" s="268"/>
      <c r="C205" s="268"/>
      <c r="D205" s="268"/>
      <c r="E205" s="268"/>
      <c r="F205" s="268"/>
      <c r="G205" s="268"/>
      <c r="H205" s="268"/>
      <c r="I205" s="268"/>
      <c r="J205" s="268"/>
    </row>
    <row r="206" spans="1:10">
      <c r="A206" s="268"/>
      <c r="B206" s="268"/>
      <c r="C206" s="268"/>
      <c r="D206" s="268"/>
      <c r="E206" s="268"/>
      <c r="F206" s="268"/>
      <c r="G206" s="268"/>
      <c r="H206" s="268"/>
      <c r="I206" s="268"/>
      <c r="J206" s="268"/>
    </row>
    <row r="207" spans="1:10">
      <c r="A207" s="268"/>
      <c r="B207" s="268"/>
      <c r="C207" s="268"/>
      <c r="D207" s="268"/>
      <c r="E207" s="268"/>
      <c r="F207" s="268"/>
      <c r="G207" s="268"/>
      <c r="H207" s="268"/>
      <c r="I207" s="268"/>
      <c r="J207" s="268"/>
    </row>
    <row r="208" spans="1:10">
      <c r="A208" s="268"/>
      <c r="B208" s="268"/>
      <c r="C208" s="268"/>
      <c r="D208" s="268"/>
      <c r="E208" s="268"/>
      <c r="F208" s="268"/>
      <c r="G208" s="268"/>
      <c r="H208" s="268"/>
      <c r="I208" s="268"/>
      <c r="J208" s="268"/>
    </row>
    <row r="209" spans="1:10">
      <c r="A209" s="267"/>
      <c r="B209" s="267"/>
      <c r="C209" s="267"/>
      <c r="D209" s="267"/>
      <c r="E209" s="267"/>
      <c r="F209" s="267"/>
      <c r="G209" s="267"/>
      <c r="H209" s="267"/>
      <c r="I209" s="267"/>
      <c r="J209" s="267"/>
    </row>
    <row r="210" spans="1:10" ht="18.75">
      <c r="A210" s="270">
        <v>21</v>
      </c>
      <c r="B210" s="270">
        <v>22</v>
      </c>
      <c r="C210" s="270">
        <v>23</v>
      </c>
      <c r="D210" s="270">
        <v>24</v>
      </c>
      <c r="E210" s="270">
        <v>25</v>
      </c>
      <c r="F210" s="270">
        <v>26</v>
      </c>
      <c r="G210" s="270">
        <v>27</v>
      </c>
      <c r="H210" s="270">
        <v>28</v>
      </c>
      <c r="I210" s="270">
        <v>29</v>
      </c>
      <c r="J210" s="270">
        <v>30</v>
      </c>
    </row>
    <row r="211" spans="1:10">
      <c r="A211" s="268"/>
      <c r="B211" s="268" t="s">
        <v>3069</v>
      </c>
      <c r="C211" s="268"/>
      <c r="D211" s="268"/>
      <c r="E211" s="268"/>
      <c r="F211" s="268"/>
      <c r="G211" s="268"/>
      <c r="H211" s="268"/>
      <c r="I211" s="268"/>
      <c r="J211" s="635" t="s">
        <v>3068</v>
      </c>
    </row>
    <row r="212" spans="1:10">
      <c r="A212" s="268"/>
      <c r="B212" s="268"/>
      <c r="C212" s="268"/>
      <c r="D212" s="268"/>
      <c r="E212" s="268"/>
      <c r="F212" s="268"/>
      <c r="G212" s="268"/>
      <c r="H212" s="268"/>
      <c r="I212" s="268"/>
      <c r="J212" s="635"/>
    </row>
    <row r="213" spans="1:10">
      <c r="A213" s="268"/>
      <c r="B213" s="268"/>
      <c r="C213" s="268"/>
      <c r="D213" s="268"/>
      <c r="E213" s="268"/>
      <c r="F213" s="268"/>
      <c r="G213" s="268"/>
      <c r="H213" s="268"/>
      <c r="I213" s="268"/>
      <c r="J213" s="635"/>
    </row>
    <row r="214" spans="1:10">
      <c r="A214" s="268"/>
      <c r="B214" s="268"/>
      <c r="C214" s="268"/>
      <c r="D214" s="268"/>
      <c r="E214" s="268"/>
      <c r="F214" s="268"/>
      <c r="G214" s="268"/>
      <c r="H214" s="268"/>
      <c r="I214" s="268"/>
      <c r="J214" s="635"/>
    </row>
    <row r="215" spans="1:10">
      <c r="A215" s="268"/>
      <c r="B215" s="268"/>
      <c r="C215" s="268"/>
      <c r="D215" s="268"/>
      <c r="E215" s="268"/>
      <c r="F215" s="268"/>
      <c r="G215" s="268"/>
      <c r="H215" s="268"/>
      <c r="I215" s="268"/>
      <c r="J215" s="635"/>
    </row>
    <row r="216" spans="1:10">
      <c r="A216" s="267"/>
      <c r="B216" s="267"/>
      <c r="C216" s="267"/>
      <c r="D216" s="267"/>
      <c r="E216" s="267"/>
      <c r="F216" s="267"/>
      <c r="G216" s="267"/>
      <c r="H216" s="267"/>
      <c r="I216" s="267"/>
      <c r="J216" s="636"/>
    </row>
    <row r="217" spans="1:10" ht="18.75">
      <c r="A217" s="270">
        <v>31</v>
      </c>
      <c r="B217" s="270">
        <v>32</v>
      </c>
      <c r="C217" s="280" t="s">
        <v>2665</v>
      </c>
      <c r="D217" s="279" t="s">
        <v>3067</v>
      </c>
      <c r="E217" s="278"/>
      <c r="F217" s="278"/>
      <c r="G217" s="278"/>
      <c r="H217" s="263"/>
      <c r="I217" s="637" t="s">
        <v>3037</v>
      </c>
      <c r="J217" s="638"/>
    </row>
    <row r="218" spans="1:10">
      <c r="A218" s="268" t="s">
        <v>2824</v>
      </c>
      <c r="B218" s="268" t="s">
        <v>2973</v>
      </c>
      <c r="C218" s="264"/>
      <c r="D218" s="263"/>
      <c r="E218" s="263"/>
      <c r="F218" s="263"/>
      <c r="G218" s="263"/>
      <c r="H218" s="263"/>
      <c r="I218" s="265" t="s">
        <v>3036</v>
      </c>
      <c r="J218" s="265" t="s">
        <v>3035</v>
      </c>
    </row>
    <row r="219" spans="1:10">
      <c r="A219" s="268"/>
      <c r="B219" s="269"/>
      <c r="C219" s="264"/>
      <c r="D219" s="263"/>
      <c r="E219" s="263"/>
      <c r="F219" s="263"/>
      <c r="G219" s="263"/>
      <c r="H219" s="263"/>
      <c r="I219" s="265" t="s">
        <v>2792</v>
      </c>
      <c r="J219" s="265" t="s">
        <v>2855</v>
      </c>
    </row>
    <row r="220" spans="1:10" ht="15.75">
      <c r="A220" s="273"/>
      <c r="B220" s="271"/>
      <c r="C220" s="264"/>
      <c r="D220" s="263"/>
      <c r="E220" s="263"/>
      <c r="F220" s="263"/>
      <c r="G220" s="263"/>
      <c r="H220" s="263"/>
      <c r="I220" s="265" t="s">
        <v>2791</v>
      </c>
      <c r="J220" s="265" t="s">
        <v>3034</v>
      </c>
    </row>
    <row r="221" spans="1:10">
      <c r="A221" s="273"/>
      <c r="B221" s="273"/>
      <c r="C221" s="264"/>
      <c r="D221" s="263"/>
      <c r="E221" s="263"/>
      <c r="F221" s="263"/>
      <c r="G221" s="263"/>
      <c r="H221" s="263"/>
      <c r="I221" s="265" t="s">
        <v>3033</v>
      </c>
      <c r="J221" s="265" t="s">
        <v>2775</v>
      </c>
    </row>
    <row r="222" spans="1:10">
      <c r="A222" s="273"/>
      <c r="B222" s="273"/>
      <c r="C222" s="264"/>
      <c r="D222" s="263"/>
      <c r="E222" s="263"/>
      <c r="F222" s="263"/>
      <c r="G222" s="263"/>
      <c r="H222" s="263"/>
      <c r="I222" s="265" t="s">
        <v>2786</v>
      </c>
      <c r="J222" s="265" t="s">
        <v>3032</v>
      </c>
    </row>
    <row r="223" spans="1:10">
      <c r="A223" s="273"/>
      <c r="B223" s="273"/>
      <c r="C223" s="264"/>
      <c r="D223" s="263"/>
      <c r="E223" s="263"/>
      <c r="F223" s="263"/>
      <c r="G223" s="263"/>
      <c r="H223" s="263"/>
      <c r="I223" s="262" t="s">
        <v>2785</v>
      </c>
      <c r="J223" s="262" t="s">
        <v>2773</v>
      </c>
    </row>
    <row r="224" spans="1:10" ht="15.75">
      <c r="A224" s="272"/>
      <c r="B224" s="272"/>
      <c r="C224" s="261"/>
      <c r="D224" s="260"/>
      <c r="E224" s="260"/>
      <c r="F224" s="260"/>
      <c r="G224" s="260"/>
      <c r="H224" s="639" t="s">
        <v>3031</v>
      </c>
      <c r="I224" s="639"/>
      <c r="J224" s="639"/>
    </row>
    <row r="225" spans="1:10" ht="36">
      <c r="A225" s="631" t="s">
        <v>3066</v>
      </c>
      <c r="B225" s="632"/>
      <c r="C225" s="632"/>
      <c r="D225" s="632"/>
      <c r="E225" s="632"/>
      <c r="F225" s="632"/>
      <c r="G225" s="632"/>
      <c r="H225" s="632"/>
      <c r="I225" s="632"/>
      <c r="J225" s="632"/>
    </row>
    <row r="226" spans="1:10" ht="23.25">
      <c r="A226" s="633" t="s">
        <v>2777</v>
      </c>
      <c r="B226" s="634"/>
      <c r="C226" s="634"/>
      <c r="D226" s="634"/>
      <c r="E226" s="634"/>
      <c r="F226" s="634"/>
      <c r="G226" s="634"/>
      <c r="H226" s="634"/>
      <c r="I226" s="634"/>
      <c r="J226" s="634"/>
    </row>
    <row r="227" spans="1:10" ht="15.75">
      <c r="A227" s="271"/>
      <c r="B227" s="271"/>
      <c r="C227" s="271"/>
      <c r="D227" s="271"/>
      <c r="E227" s="271"/>
      <c r="F227" s="271"/>
      <c r="G227" s="271"/>
      <c r="H227" s="271"/>
      <c r="I227" s="271"/>
      <c r="J227" s="271"/>
    </row>
    <row r="228" spans="1:10" ht="18.75">
      <c r="A228" s="270">
        <v>1</v>
      </c>
      <c r="B228" s="270">
        <v>2</v>
      </c>
      <c r="C228" s="270">
        <v>3</v>
      </c>
      <c r="D228" s="270">
        <v>4</v>
      </c>
      <c r="E228" s="270">
        <v>5</v>
      </c>
      <c r="F228" s="270">
        <v>6</v>
      </c>
      <c r="G228" s="270">
        <v>7</v>
      </c>
      <c r="H228" s="270">
        <v>8</v>
      </c>
      <c r="I228" s="270">
        <v>9</v>
      </c>
      <c r="J228" s="270">
        <v>10</v>
      </c>
    </row>
    <row r="229" spans="1:10">
      <c r="A229" s="268" t="s">
        <v>3052</v>
      </c>
      <c r="B229" s="268"/>
      <c r="C229" s="268" t="s">
        <v>3051</v>
      </c>
      <c r="D229" s="268"/>
      <c r="E229" s="268"/>
      <c r="F229" s="268"/>
      <c r="G229" s="268"/>
      <c r="H229" s="268"/>
      <c r="I229" s="268"/>
      <c r="J229" s="268" t="s">
        <v>3044</v>
      </c>
    </row>
    <row r="230" spans="1:10">
      <c r="A230" s="268"/>
      <c r="B230" s="268"/>
      <c r="C230" s="268"/>
      <c r="D230" s="268"/>
      <c r="E230" s="268"/>
      <c r="F230" s="268"/>
      <c r="G230" s="268"/>
      <c r="H230" s="268"/>
      <c r="I230" s="268"/>
      <c r="J230" s="268"/>
    </row>
    <row r="231" spans="1:10">
      <c r="A231" s="268"/>
      <c r="B231" s="268"/>
      <c r="C231" s="268"/>
      <c r="D231" s="268"/>
      <c r="E231" s="268"/>
      <c r="F231" s="268"/>
      <c r="G231" s="268"/>
      <c r="H231" s="268"/>
      <c r="I231" s="268"/>
      <c r="J231" s="268"/>
    </row>
    <row r="232" spans="1:10">
      <c r="A232" s="268"/>
      <c r="B232" s="268"/>
      <c r="C232" s="268"/>
      <c r="D232" s="268"/>
      <c r="E232" s="268"/>
      <c r="F232" s="268"/>
      <c r="G232" s="268"/>
      <c r="H232" s="268"/>
      <c r="I232" s="268"/>
      <c r="J232" s="268"/>
    </row>
    <row r="233" spans="1:10">
      <c r="A233" s="268"/>
      <c r="B233" s="268"/>
      <c r="C233" s="268"/>
      <c r="D233" s="268"/>
      <c r="E233" s="268"/>
      <c r="F233" s="268"/>
      <c r="G233" s="268"/>
      <c r="H233" s="268"/>
      <c r="I233" s="268"/>
      <c r="J233" s="268"/>
    </row>
    <row r="234" spans="1:10">
      <c r="A234" s="268"/>
      <c r="B234" s="268"/>
      <c r="C234" s="268"/>
      <c r="D234" s="268"/>
      <c r="E234" s="268"/>
      <c r="F234" s="268"/>
      <c r="G234" s="268"/>
      <c r="H234" s="268"/>
      <c r="I234" s="268"/>
      <c r="J234" s="268"/>
    </row>
    <row r="235" spans="1:10" ht="18.75">
      <c r="A235" s="270">
        <v>11</v>
      </c>
      <c r="B235" s="270">
        <v>12</v>
      </c>
      <c r="C235" s="270">
        <v>13</v>
      </c>
      <c r="D235" s="270">
        <v>14</v>
      </c>
      <c r="E235" s="270">
        <v>15</v>
      </c>
      <c r="F235" s="270">
        <v>16</v>
      </c>
      <c r="G235" s="270">
        <v>17</v>
      </c>
      <c r="H235" s="270">
        <v>18</v>
      </c>
      <c r="I235" s="270">
        <v>19</v>
      </c>
      <c r="J235" s="270">
        <v>20</v>
      </c>
    </row>
    <row r="236" spans="1:10">
      <c r="A236" s="268"/>
      <c r="B236" s="268"/>
      <c r="C236" s="268" t="s">
        <v>3065</v>
      </c>
      <c r="D236" s="268"/>
      <c r="E236" s="268" t="s">
        <v>3056</v>
      </c>
      <c r="F236" s="268"/>
      <c r="G236" s="268" t="s">
        <v>3064</v>
      </c>
      <c r="H236" s="268"/>
      <c r="I236" s="268"/>
      <c r="J236" s="268" t="s">
        <v>3044</v>
      </c>
    </row>
    <row r="237" spans="1:10">
      <c r="A237" s="268"/>
      <c r="B237" s="268"/>
      <c r="C237" s="268"/>
      <c r="D237" s="268"/>
      <c r="E237" s="268"/>
      <c r="F237" s="268"/>
      <c r="G237" s="268"/>
      <c r="H237" s="268"/>
      <c r="I237" s="268"/>
      <c r="J237" s="268"/>
    </row>
    <row r="238" spans="1:10">
      <c r="A238" s="268"/>
      <c r="B238" s="268"/>
      <c r="C238" s="269"/>
      <c r="D238" s="268"/>
      <c r="E238" s="268"/>
      <c r="F238" s="268"/>
      <c r="G238" s="268"/>
      <c r="H238" s="268"/>
      <c r="I238" s="268"/>
      <c r="J238" s="268"/>
    </row>
    <row r="239" spans="1:10">
      <c r="A239" s="268"/>
      <c r="B239" s="268"/>
      <c r="C239" s="269"/>
      <c r="D239" s="268"/>
      <c r="E239" s="268"/>
      <c r="F239" s="268"/>
      <c r="G239" s="268"/>
      <c r="H239" s="268"/>
      <c r="I239" s="268"/>
      <c r="J239" s="268"/>
    </row>
    <row r="240" spans="1:10">
      <c r="A240" s="268"/>
      <c r="B240" s="268"/>
      <c r="C240" s="268"/>
      <c r="D240" s="268"/>
      <c r="E240" s="268"/>
      <c r="F240" s="268"/>
      <c r="G240" s="268"/>
      <c r="H240" s="268"/>
      <c r="I240" s="268"/>
      <c r="J240" s="268"/>
    </row>
    <row r="241" spans="1:10">
      <c r="A241" s="267"/>
      <c r="B241" s="267"/>
      <c r="C241" s="267"/>
      <c r="D241" s="267"/>
      <c r="E241" s="267"/>
      <c r="F241" s="267"/>
      <c r="G241" s="267"/>
      <c r="H241" s="267"/>
      <c r="I241" s="267"/>
      <c r="J241" s="267"/>
    </row>
    <row r="242" spans="1:10" ht="18.75">
      <c r="A242" s="270">
        <v>21</v>
      </c>
      <c r="B242" s="270">
        <v>22</v>
      </c>
      <c r="C242" s="270">
        <v>23</v>
      </c>
      <c r="D242" s="270">
        <v>24</v>
      </c>
      <c r="E242" s="270">
        <v>25</v>
      </c>
      <c r="F242" s="270">
        <v>26</v>
      </c>
      <c r="G242" s="270">
        <v>27</v>
      </c>
      <c r="H242" s="270">
        <v>28</v>
      </c>
      <c r="I242" s="270">
        <v>29</v>
      </c>
      <c r="J242" s="270">
        <v>30</v>
      </c>
    </row>
    <row r="243" spans="1:10">
      <c r="A243" s="268"/>
      <c r="B243" s="268" t="s">
        <v>3040</v>
      </c>
      <c r="C243" s="268"/>
      <c r="D243" s="268"/>
      <c r="E243" s="268"/>
      <c r="F243" s="268"/>
      <c r="G243" s="268" t="s">
        <v>3051</v>
      </c>
      <c r="H243" s="268"/>
      <c r="I243" s="268"/>
      <c r="J243" s="268" t="s">
        <v>3044</v>
      </c>
    </row>
    <row r="244" spans="1:10">
      <c r="A244" s="268"/>
      <c r="B244" s="268"/>
      <c r="C244" s="268"/>
      <c r="D244" s="268"/>
      <c r="E244" s="268"/>
      <c r="F244" s="268"/>
      <c r="G244" s="268"/>
      <c r="H244" s="268"/>
      <c r="I244" s="268"/>
      <c r="J244" s="268"/>
    </row>
    <row r="245" spans="1:10">
      <c r="A245" s="268"/>
      <c r="B245" s="268"/>
      <c r="C245" s="268"/>
      <c r="D245" s="268"/>
      <c r="E245" s="268"/>
      <c r="F245" s="268"/>
      <c r="G245" s="268"/>
      <c r="H245" s="268"/>
      <c r="I245" s="268"/>
      <c r="J245" s="268"/>
    </row>
    <row r="246" spans="1:10">
      <c r="A246" s="268"/>
      <c r="B246" s="268"/>
      <c r="C246" s="268"/>
      <c r="D246" s="268"/>
      <c r="E246" s="268"/>
      <c r="F246" s="268"/>
      <c r="G246" s="268"/>
      <c r="H246" s="268"/>
      <c r="I246" s="268"/>
      <c r="J246" s="268"/>
    </row>
    <row r="247" spans="1:10">
      <c r="A247" s="268"/>
      <c r="B247" s="268"/>
      <c r="C247" s="268"/>
      <c r="D247" s="268"/>
      <c r="E247" s="268"/>
      <c r="F247" s="268"/>
      <c r="G247" s="268"/>
      <c r="H247" s="268"/>
      <c r="I247" s="268"/>
      <c r="J247" s="268"/>
    </row>
    <row r="248" spans="1:10">
      <c r="A248" s="268"/>
      <c r="B248" s="268"/>
      <c r="C248" s="268"/>
      <c r="D248" s="268"/>
      <c r="E248" s="268"/>
      <c r="F248" s="268"/>
      <c r="G248" s="268"/>
      <c r="H248" s="268"/>
      <c r="I248" s="268"/>
      <c r="J248" s="268"/>
    </row>
    <row r="249" spans="1:10" ht="15.75">
      <c r="A249" s="266" t="s">
        <v>2665</v>
      </c>
      <c r="B249" s="263"/>
      <c r="C249" s="263"/>
      <c r="D249" s="263"/>
      <c r="E249" s="263"/>
      <c r="F249" s="263"/>
      <c r="G249" s="263"/>
      <c r="H249" s="263"/>
      <c r="I249" s="637" t="s">
        <v>3037</v>
      </c>
      <c r="J249" s="638"/>
    </row>
    <row r="250" spans="1:10">
      <c r="A250" s="266"/>
      <c r="B250" s="263"/>
      <c r="C250" s="263"/>
      <c r="D250" s="263"/>
      <c r="E250" s="263"/>
      <c r="F250" s="263"/>
      <c r="G250" s="263"/>
      <c r="H250" s="263"/>
      <c r="I250" s="265" t="s">
        <v>3036</v>
      </c>
      <c r="J250" s="265" t="s">
        <v>3035</v>
      </c>
    </row>
    <row r="251" spans="1:10">
      <c r="A251" s="264"/>
      <c r="B251" s="263"/>
      <c r="C251" s="263"/>
      <c r="D251" s="263"/>
      <c r="E251" s="263"/>
      <c r="F251" s="263"/>
      <c r="G251" s="263"/>
      <c r="H251" s="263"/>
      <c r="I251" s="265" t="s">
        <v>2792</v>
      </c>
      <c r="J251" s="265" t="s">
        <v>2855</v>
      </c>
    </row>
    <row r="252" spans="1:10">
      <c r="A252" s="264"/>
      <c r="B252" s="263"/>
      <c r="C252" s="263"/>
      <c r="D252" s="263"/>
      <c r="E252" s="263"/>
      <c r="F252" s="263"/>
      <c r="G252" s="263"/>
      <c r="H252" s="263"/>
      <c r="I252" s="265" t="s">
        <v>2791</v>
      </c>
      <c r="J252" s="265" t="s">
        <v>3034</v>
      </c>
    </row>
    <row r="253" spans="1:10">
      <c r="A253" s="264"/>
      <c r="B253" s="263"/>
      <c r="C253" s="263"/>
      <c r="D253" s="263"/>
      <c r="E253" s="263"/>
      <c r="F253" s="263"/>
      <c r="G253" s="263"/>
      <c r="H253" s="263"/>
      <c r="I253" s="265" t="s">
        <v>3033</v>
      </c>
      <c r="J253" s="265" t="s">
        <v>2775</v>
      </c>
    </row>
    <row r="254" spans="1:10">
      <c r="A254" s="264"/>
      <c r="B254" s="263"/>
      <c r="C254" s="263"/>
      <c r="D254" s="263"/>
      <c r="E254" s="263"/>
      <c r="F254" s="263"/>
      <c r="G254" s="263"/>
      <c r="H254" s="263"/>
      <c r="I254" s="265" t="s">
        <v>2786</v>
      </c>
      <c r="J254" s="265" t="s">
        <v>3032</v>
      </c>
    </row>
    <row r="255" spans="1:10">
      <c r="A255" s="264"/>
      <c r="B255" s="263"/>
      <c r="C255" s="263"/>
      <c r="D255" s="263"/>
      <c r="E255" s="263"/>
      <c r="F255" s="263"/>
      <c r="G255" s="263"/>
      <c r="H255" s="263"/>
      <c r="I255" s="262" t="s">
        <v>2785</v>
      </c>
      <c r="J255" s="262" t="s">
        <v>2773</v>
      </c>
    </row>
    <row r="256" spans="1:10" ht="15.75">
      <c r="A256" s="261"/>
      <c r="B256" s="260"/>
      <c r="C256" s="260"/>
      <c r="D256" s="260"/>
      <c r="E256" s="260"/>
      <c r="F256" s="260"/>
      <c r="G256" s="260"/>
      <c r="H256" s="639" t="s">
        <v>3031</v>
      </c>
      <c r="I256" s="639"/>
      <c r="J256" s="639"/>
    </row>
    <row r="257" spans="1:10" ht="36">
      <c r="A257" s="631" t="s">
        <v>3063</v>
      </c>
      <c r="B257" s="632"/>
      <c r="C257" s="632"/>
      <c r="D257" s="632"/>
      <c r="E257" s="632"/>
      <c r="F257" s="632"/>
      <c r="G257" s="632"/>
      <c r="H257" s="632"/>
      <c r="I257" s="632"/>
      <c r="J257" s="632"/>
    </row>
    <row r="258" spans="1:10" ht="23.25">
      <c r="A258" s="633" t="s">
        <v>2776</v>
      </c>
      <c r="B258" s="634"/>
      <c r="C258" s="634"/>
      <c r="D258" s="634"/>
      <c r="E258" s="634"/>
      <c r="F258" s="634"/>
      <c r="G258" s="634"/>
      <c r="H258" s="634"/>
      <c r="I258" s="634"/>
      <c r="J258" s="634"/>
    </row>
    <row r="259" spans="1:10" ht="15.75">
      <c r="A259" s="271"/>
      <c r="B259" s="271"/>
      <c r="C259" s="271"/>
      <c r="D259" s="271"/>
      <c r="E259" s="271"/>
      <c r="F259" s="271"/>
      <c r="G259" s="271"/>
      <c r="H259" s="271"/>
      <c r="I259" s="271"/>
      <c r="J259" s="271"/>
    </row>
    <row r="260" spans="1:10" ht="18.75">
      <c r="A260" s="270">
        <v>1</v>
      </c>
      <c r="B260" s="270">
        <v>2</v>
      </c>
      <c r="C260" s="270">
        <v>3</v>
      </c>
      <c r="D260" s="270">
        <v>4</v>
      </c>
      <c r="E260" s="270">
        <v>5</v>
      </c>
      <c r="F260" s="270">
        <v>6</v>
      </c>
      <c r="G260" s="270">
        <v>7</v>
      </c>
      <c r="H260" s="270">
        <v>8</v>
      </c>
      <c r="I260" s="270">
        <v>9</v>
      </c>
      <c r="J260" s="270">
        <v>10</v>
      </c>
    </row>
    <row r="261" spans="1:10">
      <c r="A261" s="268" t="s">
        <v>3052</v>
      </c>
      <c r="B261" s="268"/>
      <c r="C261" s="268"/>
      <c r="D261" s="268"/>
      <c r="E261" s="268"/>
      <c r="F261" s="268"/>
      <c r="G261" s="268" t="s">
        <v>3062</v>
      </c>
      <c r="H261" s="268"/>
      <c r="I261" s="268" t="s">
        <v>3051</v>
      </c>
      <c r="J261" s="268" t="s">
        <v>3044</v>
      </c>
    </row>
    <row r="262" spans="1:10">
      <c r="A262" s="268"/>
      <c r="B262" s="268"/>
      <c r="C262" s="268"/>
      <c r="D262" s="268"/>
      <c r="E262" s="268"/>
      <c r="F262" s="268"/>
      <c r="G262" s="268"/>
      <c r="H262" s="268"/>
      <c r="I262" s="268"/>
      <c r="J262" s="268"/>
    </row>
    <row r="263" spans="1:10">
      <c r="A263" s="268"/>
      <c r="B263" s="268"/>
      <c r="C263" s="268"/>
      <c r="D263" s="268"/>
      <c r="E263" s="268"/>
      <c r="F263" s="268"/>
      <c r="G263" s="268"/>
      <c r="H263" s="268"/>
      <c r="I263" s="268"/>
      <c r="J263" s="268"/>
    </row>
    <row r="264" spans="1:10">
      <c r="A264" s="268"/>
      <c r="B264" s="268"/>
      <c r="C264" s="268"/>
      <c r="D264" s="268"/>
      <c r="E264" s="268"/>
      <c r="F264" s="268"/>
      <c r="G264" s="268"/>
      <c r="H264" s="268"/>
      <c r="I264" s="268"/>
      <c r="J264" s="268"/>
    </row>
    <row r="265" spans="1:10">
      <c r="A265" s="268"/>
      <c r="B265" s="268"/>
      <c r="C265" s="268"/>
      <c r="D265" s="268"/>
      <c r="E265" s="268"/>
      <c r="F265" s="268"/>
      <c r="G265" s="268"/>
      <c r="H265" s="268"/>
      <c r="I265" s="268"/>
      <c r="J265" s="268"/>
    </row>
    <row r="266" spans="1:10">
      <c r="A266" s="268"/>
      <c r="B266" s="268"/>
      <c r="C266" s="268"/>
      <c r="D266" s="268"/>
      <c r="E266" s="268"/>
      <c r="F266" s="268"/>
      <c r="G266" s="268"/>
      <c r="H266" s="268"/>
      <c r="I266" s="268"/>
      <c r="J266" s="268"/>
    </row>
    <row r="267" spans="1:10" ht="18.75">
      <c r="A267" s="270">
        <v>11</v>
      </c>
      <c r="B267" s="270">
        <v>12</v>
      </c>
      <c r="C267" s="270">
        <v>13</v>
      </c>
      <c r="D267" s="270">
        <v>14</v>
      </c>
      <c r="E267" s="270">
        <v>15</v>
      </c>
      <c r="F267" s="270">
        <v>16</v>
      </c>
      <c r="G267" s="270">
        <v>17</v>
      </c>
      <c r="H267" s="270">
        <v>18</v>
      </c>
      <c r="I267" s="270">
        <v>19</v>
      </c>
      <c r="J267" s="270">
        <v>20</v>
      </c>
    </row>
    <row r="268" spans="1:10">
      <c r="A268" s="268" t="s">
        <v>3061</v>
      </c>
      <c r="B268" s="268"/>
      <c r="C268" s="268" t="s">
        <v>3049</v>
      </c>
      <c r="D268" s="268"/>
      <c r="E268" s="268"/>
      <c r="F268" s="268"/>
      <c r="G268" s="268"/>
      <c r="H268" s="268"/>
      <c r="I268" s="268"/>
      <c r="J268" s="268" t="s">
        <v>3044</v>
      </c>
    </row>
    <row r="269" spans="1:10">
      <c r="A269" s="268"/>
      <c r="B269" s="268"/>
      <c r="C269" s="268"/>
      <c r="D269" s="268"/>
      <c r="E269" s="268"/>
      <c r="F269" s="268"/>
      <c r="G269" s="268"/>
      <c r="H269" s="268"/>
      <c r="I269" s="268"/>
      <c r="J269" s="268"/>
    </row>
    <row r="270" spans="1:10">
      <c r="A270" s="268"/>
      <c r="B270" s="268"/>
      <c r="C270" s="268"/>
      <c r="D270" s="268"/>
      <c r="E270" s="268"/>
      <c r="F270" s="268"/>
      <c r="G270" s="268"/>
      <c r="H270" s="268"/>
      <c r="I270" s="268"/>
      <c r="J270" s="268"/>
    </row>
    <row r="271" spans="1:10">
      <c r="A271" s="268"/>
      <c r="B271" s="268"/>
      <c r="C271" s="268"/>
      <c r="D271" s="268"/>
      <c r="E271" s="268"/>
      <c r="F271" s="268"/>
      <c r="G271" s="268"/>
      <c r="H271" s="268"/>
      <c r="I271" s="268"/>
      <c r="J271" s="268"/>
    </row>
    <row r="272" spans="1:10">
      <c r="A272" s="268"/>
      <c r="B272" s="268"/>
      <c r="C272" s="268"/>
      <c r="D272" s="268"/>
      <c r="E272" s="268"/>
      <c r="F272" s="268"/>
      <c r="G272" s="268"/>
      <c r="H272" s="268"/>
      <c r="I272" s="268"/>
      <c r="J272" s="268"/>
    </row>
    <row r="273" spans="1:10">
      <c r="A273" s="267"/>
      <c r="B273" s="267"/>
      <c r="C273" s="267"/>
      <c r="D273" s="267"/>
      <c r="E273" s="267"/>
      <c r="F273" s="267"/>
      <c r="G273" s="267"/>
      <c r="H273" s="267"/>
      <c r="I273" s="267"/>
      <c r="J273" s="267"/>
    </row>
    <row r="274" spans="1:10" ht="18.75">
      <c r="A274" s="270">
        <v>21</v>
      </c>
      <c r="B274" s="270">
        <v>22</v>
      </c>
      <c r="C274" s="270">
        <v>23</v>
      </c>
      <c r="D274" s="270">
        <v>24</v>
      </c>
      <c r="E274" s="270">
        <v>25</v>
      </c>
      <c r="F274" s="270">
        <v>26</v>
      </c>
      <c r="G274" s="270">
        <v>27</v>
      </c>
      <c r="H274" s="270">
        <v>28</v>
      </c>
      <c r="I274" s="270">
        <v>29</v>
      </c>
      <c r="J274" s="270">
        <v>30</v>
      </c>
    </row>
    <row r="275" spans="1:10">
      <c r="A275" s="268" t="s">
        <v>3060</v>
      </c>
      <c r="B275" s="268" t="s">
        <v>3040</v>
      </c>
      <c r="C275" s="268"/>
      <c r="D275" s="268"/>
      <c r="E275" s="268"/>
      <c r="F275" s="268"/>
      <c r="G275" s="268"/>
      <c r="H275" s="268"/>
      <c r="I275" s="268"/>
      <c r="J275" s="268" t="s">
        <v>3044</v>
      </c>
    </row>
    <row r="276" spans="1:10">
      <c r="A276" s="268"/>
      <c r="B276" s="268"/>
      <c r="C276" s="268"/>
      <c r="D276" s="268"/>
      <c r="E276" s="268"/>
      <c r="F276" s="268"/>
      <c r="G276" s="268"/>
      <c r="H276" s="268"/>
      <c r="I276" s="268"/>
      <c r="J276" s="268"/>
    </row>
    <row r="277" spans="1:10">
      <c r="A277" s="268"/>
      <c r="B277" s="268"/>
      <c r="C277" s="268"/>
      <c r="D277" s="268"/>
      <c r="E277" s="268"/>
      <c r="F277" s="268"/>
      <c r="G277" s="268"/>
      <c r="H277" s="268"/>
      <c r="I277" s="268"/>
      <c r="J277" s="268"/>
    </row>
    <row r="278" spans="1:10">
      <c r="A278" s="268"/>
      <c r="B278" s="268"/>
      <c r="C278" s="268"/>
      <c r="D278" s="268"/>
      <c r="E278" s="268"/>
      <c r="F278" s="268"/>
      <c r="G278" s="268"/>
      <c r="H278" s="268"/>
      <c r="I278" s="268"/>
      <c r="J278" s="268"/>
    </row>
    <row r="279" spans="1:10">
      <c r="A279" s="268"/>
      <c r="B279" s="268"/>
      <c r="C279" s="268"/>
      <c r="D279" s="268"/>
      <c r="E279" s="268"/>
      <c r="F279" s="268"/>
      <c r="G279" s="268"/>
      <c r="H279" s="268"/>
      <c r="I279" s="268"/>
      <c r="J279" s="268"/>
    </row>
    <row r="280" spans="1:10">
      <c r="A280" s="267"/>
      <c r="B280" s="267"/>
      <c r="C280" s="267"/>
      <c r="D280" s="267"/>
      <c r="E280" s="267"/>
      <c r="F280" s="267"/>
      <c r="G280" s="267"/>
      <c r="H280" s="267"/>
      <c r="I280" s="267"/>
      <c r="J280" s="267"/>
    </row>
    <row r="281" spans="1:10" ht="18.75">
      <c r="A281" s="270">
        <v>31</v>
      </c>
      <c r="B281" s="277" t="s">
        <v>2665</v>
      </c>
      <c r="C281" s="263"/>
      <c r="D281" s="263"/>
      <c r="E281" s="263"/>
      <c r="F281" s="263"/>
      <c r="G281" s="263"/>
      <c r="H281" s="263"/>
      <c r="I281" s="637" t="s">
        <v>3037</v>
      </c>
      <c r="J281" s="638"/>
    </row>
    <row r="282" spans="1:10">
      <c r="A282" s="268" t="s">
        <v>3059</v>
      </c>
      <c r="B282" s="263"/>
      <c r="C282" s="263"/>
      <c r="D282" s="263"/>
      <c r="E282" s="263"/>
      <c r="F282" s="263"/>
      <c r="G282" s="263"/>
      <c r="H282" s="263"/>
      <c r="I282" s="265" t="s">
        <v>3036</v>
      </c>
      <c r="J282" s="265" t="s">
        <v>3035</v>
      </c>
    </row>
    <row r="283" spans="1:10">
      <c r="A283" s="273"/>
      <c r="B283" s="263"/>
      <c r="C283" s="263"/>
      <c r="D283" s="263"/>
      <c r="E283" s="263"/>
      <c r="F283" s="263"/>
      <c r="G283" s="263"/>
      <c r="H283" s="263"/>
      <c r="I283" s="265" t="s">
        <v>2792</v>
      </c>
      <c r="J283" s="265" t="s">
        <v>2855</v>
      </c>
    </row>
    <row r="284" spans="1:10">
      <c r="A284" s="273"/>
      <c r="B284" s="263"/>
      <c r="C284" s="263"/>
      <c r="D284" s="263"/>
      <c r="E284" s="263"/>
      <c r="F284" s="263"/>
      <c r="G284" s="263"/>
      <c r="H284" s="263"/>
      <c r="I284" s="265" t="s">
        <v>2791</v>
      </c>
      <c r="J284" s="265" t="s">
        <v>3034</v>
      </c>
    </row>
    <row r="285" spans="1:10">
      <c r="A285" s="273"/>
      <c r="B285" s="263"/>
      <c r="C285" s="263"/>
      <c r="D285" s="263"/>
      <c r="E285" s="263"/>
      <c r="F285" s="263"/>
      <c r="G285" s="263"/>
      <c r="H285" s="263"/>
      <c r="I285" s="265" t="s">
        <v>3033</v>
      </c>
      <c r="J285" s="265" t="s">
        <v>2775</v>
      </c>
    </row>
    <row r="286" spans="1:10">
      <c r="A286" s="273"/>
      <c r="B286" s="263"/>
      <c r="C286" s="263"/>
      <c r="D286" s="263"/>
      <c r="E286" s="263"/>
      <c r="F286" s="263"/>
      <c r="G286" s="263"/>
      <c r="H286" s="263"/>
      <c r="I286" s="265" t="s">
        <v>2786</v>
      </c>
      <c r="J286" s="265" t="s">
        <v>3032</v>
      </c>
    </row>
    <row r="287" spans="1:10">
      <c r="A287" s="273"/>
      <c r="B287" s="263"/>
      <c r="C287" s="263"/>
      <c r="D287" s="263"/>
      <c r="E287" s="263"/>
      <c r="F287" s="263"/>
      <c r="G287" s="263"/>
      <c r="H287" s="263"/>
      <c r="I287" s="262" t="s">
        <v>2785</v>
      </c>
      <c r="J287" s="262" t="s">
        <v>2773</v>
      </c>
    </row>
    <row r="288" spans="1:10" ht="15.75">
      <c r="A288" s="272"/>
      <c r="B288" s="260"/>
      <c r="C288" s="260"/>
      <c r="D288" s="260"/>
      <c r="E288" s="260"/>
      <c r="F288" s="260"/>
      <c r="G288" s="260"/>
      <c r="H288" s="639" t="s">
        <v>3031</v>
      </c>
      <c r="I288" s="639"/>
      <c r="J288" s="639"/>
    </row>
    <row r="289" spans="1:10" ht="36">
      <c r="A289" s="631" t="s">
        <v>3058</v>
      </c>
      <c r="B289" s="632"/>
      <c r="C289" s="632"/>
      <c r="D289" s="632"/>
      <c r="E289" s="632"/>
      <c r="F289" s="632"/>
      <c r="G289" s="632"/>
      <c r="H289" s="632"/>
      <c r="I289" s="632"/>
      <c r="J289" s="632"/>
    </row>
    <row r="290" spans="1:10" ht="23.25">
      <c r="A290" s="633" t="s">
        <v>2772</v>
      </c>
      <c r="B290" s="634"/>
      <c r="C290" s="634"/>
      <c r="D290" s="634"/>
      <c r="E290" s="634"/>
      <c r="F290" s="634"/>
      <c r="G290" s="634"/>
      <c r="H290" s="634"/>
      <c r="I290" s="634"/>
      <c r="J290" s="634"/>
    </row>
    <row r="291" spans="1:10" ht="15.75">
      <c r="A291" s="271"/>
      <c r="B291" s="271"/>
      <c r="C291" s="271"/>
      <c r="D291" s="271"/>
      <c r="E291" s="271"/>
      <c r="F291" s="271"/>
      <c r="G291" s="271"/>
      <c r="H291" s="271"/>
      <c r="I291" s="271"/>
      <c r="J291" s="271"/>
    </row>
    <row r="292" spans="1:10" ht="18.75">
      <c r="A292" s="270">
        <v>1</v>
      </c>
      <c r="B292" s="270">
        <v>2</v>
      </c>
      <c r="C292" s="270">
        <v>3</v>
      </c>
      <c r="D292" s="270">
        <v>4</v>
      </c>
      <c r="E292" s="270">
        <v>5</v>
      </c>
      <c r="F292" s="270">
        <v>6</v>
      </c>
      <c r="G292" s="270">
        <v>7</v>
      </c>
      <c r="H292" s="270">
        <v>8</v>
      </c>
      <c r="I292" s="270">
        <v>9</v>
      </c>
      <c r="J292" s="270">
        <v>10</v>
      </c>
    </row>
    <row r="293" spans="1:10">
      <c r="A293" s="268" t="s">
        <v>3057</v>
      </c>
      <c r="B293" s="268" t="s">
        <v>3056</v>
      </c>
      <c r="C293" s="268"/>
      <c r="D293" s="268"/>
      <c r="E293" s="268"/>
      <c r="F293" s="268"/>
      <c r="G293" s="268"/>
      <c r="H293" s="268"/>
      <c r="I293" s="268"/>
      <c r="J293" s="268" t="s">
        <v>3044</v>
      </c>
    </row>
    <row r="294" spans="1:10">
      <c r="A294" s="268"/>
      <c r="B294" s="268"/>
      <c r="C294" s="268"/>
      <c r="D294" s="268"/>
      <c r="E294" s="268"/>
      <c r="F294" s="268"/>
      <c r="G294" s="268"/>
      <c r="H294" s="268"/>
      <c r="I294" s="268"/>
      <c r="J294" s="268"/>
    </row>
    <row r="295" spans="1:10">
      <c r="A295" s="268"/>
      <c r="B295" s="268"/>
      <c r="C295" s="268"/>
      <c r="D295" s="268"/>
      <c r="E295" s="268"/>
      <c r="F295" s="268"/>
      <c r="G295" s="268"/>
      <c r="H295" s="268"/>
      <c r="I295" s="268"/>
      <c r="J295" s="268"/>
    </row>
    <row r="296" spans="1:10">
      <c r="A296" s="268"/>
      <c r="B296" s="268"/>
      <c r="C296" s="268"/>
      <c r="D296" s="268"/>
      <c r="E296" s="268"/>
      <c r="F296" s="268"/>
      <c r="G296" s="268"/>
      <c r="H296" s="268"/>
      <c r="I296" s="268"/>
      <c r="J296" s="268"/>
    </row>
    <row r="297" spans="1:10">
      <c r="A297" s="268"/>
      <c r="B297" s="268"/>
      <c r="C297" s="268"/>
      <c r="D297" s="268"/>
      <c r="E297" s="268"/>
      <c r="F297" s="268"/>
      <c r="G297" s="268"/>
      <c r="H297" s="268"/>
      <c r="I297" s="268"/>
      <c r="J297" s="268"/>
    </row>
    <row r="298" spans="1:10">
      <c r="A298" s="268"/>
      <c r="B298" s="268"/>
      <c r="C298" s="268"/>
      <c r="D298" s="268"/>
      <c r="E298" s="268"/>
      <c r="F298" s="268"/>
      <c r="G298" s="268"/>
      <c r="H298" s="268"/>
      <c r="I298" s="268"/>
      <c r="J298" s="268"/>
    </row>
    <row r="299" spans="1:10" ht="18.75">
      <c r="A299" s="270">
        <v>11</v>
      </c>
      <c r="B299" s="270">
        <v>12</v>
      </c>
      <c r="C299" s="270">
        <v>13</v>
      </c>
      <c r="D299" s="270">
        <v>14</v>
      </c>
      <c r="E299" s="270">
        <v>15</v>
      </c>
      <c r="F299" s="270">
        <v>16</v>
      </c>
      <c r="G299" s="270">
        <v>17</v>
      </c>
      <c r="H299" s="270">
        <v>18</v>
      </c>
      <c r="I299" s="270">
        <v>19</v>
      </c>
      <c r="J299" s="270">
        <v>20</v>
      </c>
    </row>
    <row r="300" spans="1:10">
      <c r="A300" s="268" t="s">
        <v>3043</v>
      </c>
      <c r="B300" s="268"/>
      <c r="C300" s="268" t="s">
        <v>3049</v>
      </c>
      <c r="D300" s="268" t="s">
        <v>3056</v>
      </c>
      <c r="E300" s="268" t="s">
        <v>3055</v>
      </c>
      <c r="F300" s="268"/>
      <c r="G300" s="268"/>
      <c r="H300" s="268"/>
      <c r="I300" s="268"/>
      <c r="J300" s="268" t="s">
        <v>3054</v>
      </c>
    </row>
    <row r="301" spans="1:10">
      <c r="A301" s="268"/>
      <c r="B301" s="268"/>
      <c r="C301" s="268"/>
      <c r="D301" s="268"/>
      <c r="E301" s="268"/>
      <c r="F301" s="268"/>
      <c r="G301" s="268"/>
      <c r="H301" s="268"/>
      <c r="I301" s="268"/>
      <c r="J301" s="268"/>
    </row>
    <row r="302" spans="1:10">
      <c r="A302" s="268"/>
      <c r="B302" s="268"/>
      <c r="C302" s="268"/>
      <c r="D302" s="268"/>
      <c r="E302" s="268"/>
      <c r="F302" s="268"/>
      <c r="G302" s="268"/>
      <c r="H302" s="268"/>
      <c r="I302" s="268"/>
      <c r="J302" s="268"/>
    </row>
    <row r="303" spans="1:10">
      <c r="A303" s="268"/>
      <c r="B303" s="268"/>
      <c r="C303" s="268"/>
      <c r="D303" s="268"/>
      <c r="E303" s="268"/>
      <c r="F303" s="268"/>
      <c r="G303" s="268"/>
      <c r="H303" s="268"/>
      <c r="I303" s="268"/>
      <c r="J303" s="268"/>
    </row>
    <row r="304" spans="1:10">
      <c r="A304" s="268"/>
      <c r="B304" s="268"/>
      <c r="C304" s="268"/>
      <c r="D304" s="268"/>
      <c r="E304" s="268"/>
      <c r="F304" s="268"/>
      <c r="G304" s="268"/>
      <c r="H304" s="268"/>
      <c r="I304" s="268"/>
      <c r="J304" s="268"/>
    </row>
    <row r="305" spans="1:10">
      <c r="A305" s="267"/>
      <c r="B305" s="267"/>
      <c r="C305" s="267"/>
      <c r="D305" s="267"/>
      <c r="E305" s="267"/>
      <c r="F305" s="267"/>
      <c r="G305" s="267"/>
      <c r="H305" s="267"/>
      <c r="I305" s="267"/>
      <c r="J305" s="267"/>
    </row>
    <row r="306" spans="1:10" ht="18.75">
      <c r="A306" s="270">
        <v>21</v>
      </c>
      <c r="B306" s="270">
        <v>22</v>
      </c>
      <c r="C306" s="270">
        <v>23</v>
      </c>
      <c r="D306" s="270">
        <v>24</v>
      </c>
      <c r="E306" s="270">
        <v>25</v>
      </c>
      <c r="F306" s="270">
        <v>26</v>
      </c>
      <c r="G306" s="270">
        <v>27</v>
      </c>
      <c r="H306" s="270">
        <v>28</v>
      </c>
      <c r="I306" s="270">
        <v>29</v>
      </c>
      <c r="J306" s="270">
        <v>30</v>
      </c>
    </row>
    <row r="307" spans="1:10">
      <c r="A307" s="268"/>
      <c r="B307" s="268" t="s">
        <v>3040</v>
      </c>
      <c r="C307" s="268"/>
      <c r="D307" s="268"/>
      <c r="E307" s="268"/>
      <c r="F307" s="268" t="s">
        <v>3051</v>
      </c>
      <c r="G307" s="268"/>
      <c r="H307" s="268"/>
      <c r="I307" s="268"/>
      <c r="J307" s="268" t="s">
        <v>3044</v>
      </c>
    </row>
    <row r="308" spans="1:10">
      <c r="A308" s="268"/>
      <c r="B308" s="268"/>
      <c r="C308" s="268"/>
      <c r="D308" s="268"/>
      <c r="E308" s="268"/>
      <c r="F308" s="268"/>
      <c r="G308" s="268"/>
      <c r="H308" s="268"/>
      <c r="I308" s="268"/>
      <c r="J308" s="268"/>
    </row>
    <row r="309" spans="1:10">
      <c r="A309" s="268"/>
      <c r="B309" s="268"/>
      <c r="C309" s="268"/>
      <c r="D309" s="268"/>
      <c r="E309" s="268"/>
      <c r="F309" s="268"/>
      <c r="G309" s="268"/>
      <c r="H309" s="268"/>
      <c r="I309" s="268"/>
      <c r="J309" s="268"/>
    </row>
    <row r="310" spans="1:10">
      <c r="A310" s="268"/>
      <c r="B310" s="268"/>
      <c r="C310" s="268"/>
      <c r="D310" s="268"/>
      <c r="E310" s="268"/>
      <c r="F310" s="268"/>
      <c r="G310" s="268"/>
      <c r="H310" s="268"/>
      <c r="I310" s="268"/>
      <c r="J310" s="268"/>
    </row>
    <row r="311" spans="1:10">
      <c r="A311" s="268"/>
      <c r="B311" s="268"/>
      <c r="C311" s="268"/>
      <c r="D311" s="268"/>
      <c r="E311" s="268"/>
      <c r="F311" s="268"/>
      <c r="G311" s="268"/>
      <c r="H311" s="268"/>
      <c r="I311" s="268"/>
      <c r="J311" s="268"/>
    </row>
    <row r="312" spans="1:10">
      <c r="A312" s="268"/>
      <c r="B312" s="268"/>
      <c r="C312" s="268"/>
      <c r="D312" s="268"/>
      <c r="E312" s="268"/>
      <c r="F312" s="268"/>
      <c r="G312" s="268"/>
      <c r="H312" s="268"/>
      <c r="I312" s="268"/>
      <c r="J312" s="268"/>
    </row>
    <row r="313" spans="1:10" ht="15.75">
      <c r="A313" s="266" t="s">
        <v>2665</v>
      </c>
      <c r="B313" s="263"/>
      <c r="C313" s="263"/>
      <c r="D313" s="263"/>
      <c r="E313" s="263"/>
      <c r="F313" s="263"/>
      <c r="G313" s="263"/>
      <c r="H313" s="263"/>
      <c r="I313" s="637" t="s">
        <v>3037</v>
      </c>
      <c r="J313" s="638"/>
    </row>
    <row r="314" spans="1:10">
      <c r="A314" s="266"/>
      <c r="B314" s="263"/>
      <c r="C314" s="263"/>
      <c r="D314" s="263"/>
      <c r="E314" s="263"/>
      <c r="F314" s="263"/>
      <c r="G314" s="263"/>
      <c r="H314" s="263"/>
      <c r="I314" s="265" t="s">
        <v>3036</v>
      </c>
      <c r="J314" s="265" t="s">
        <v>3035</v>
      </c>
    </row>
    <row r="315" spans="1:10">
      <c r="A315" s="264"/>
      <c r="B315" s="263"/>
      <c r="C315" s="263"/>
      <c r="D315" s="263"/>
      <c r="E315" s="263"/>
      <c r="F315" s="263"/>
      <c r="G315" s="263"/>
      <c r="H315" s="263"/>
      <c r="I315" s="265" t="s">
        <v>2792</v>
      </c>
      <c r="J315" s="265" t="s">
        <v>2855</v>
      </c>
    </row>
    <row r="316" spans="1:10">
      <c r="A316" s="264"/>
      <c r="B316" s="263"/>
      <c r="C316" s="263"/>
      <c r="D316" s="263"/>
      <c r="E316" s="263"/>
      <c r="F316" s="263"/>
      <c r="G316" s="263"/>
      <c r="H316" s="263"/>
      <c r="I316" s="265" t="s">
        <v>2791</v>
      </c>
      <c r="J316" s="265" t="s">
        <v>3034</v>
      </c>
    </row>
    <row r="317" spans="1:10">
      <c r="A317" s="264"/>
      <c r="B317" s="263"/>
      <c r="C317" s="263"/>
      <c r="D317" s="263"/>
      <c r="E317" s="263"/>
      <c r="F317" s="263"/>
      <c r="G317" s="263"/>
      <c r="H317" s="263"/>
      <c r="I317" s="265" t="s">
        <v>3033</v>
      </c>
      <c r="J317" s="265" t="s">
        <v>2775</v>
      </c>
    </row>
    <row r="318" spans="1:10">
      <c r="A318" s="264"/>
      <c r="B318" s="263"/>
      <c r="C318" s="263"/>
      <c r="D318" s="263"/>
      <c r="E318" s="263"/>
      <c r="F318" s="263"/>
      <c r="G318" s="263"/>
      <c r="H318" s="263"/>
      <c r="I318" s="265" t="s">
        <v>2786</v>
      </c>
      <c r="J318" s="265" t="s">
        <v>3032</v>
      </c>
    </row>
    <row r="319" spans="1:10">
      <c r="A319" s="264"/>
      <c r="B319" s="263"/>
      <c r="C319" s="263"/>
      <c r="D319" s="263"/>
      <c r="E319" s="263"/>
      <c r="F319" s="263"/>
      <c r="G319" s="263"/>
      <c r="H319" s="263"/>
      <c r="I319" s="262" t="s">
        <v>2785</v>
      </c>
      <c r="J319" s="262" t="s">
        <v>2773</v>
      </c>
    </row>
    <row r="320" spans="1:10" ht="15.75">
      <c r="A320" s="261"/>
      <c r="B320" s="260"/>
      <c r="C320" s="260"/>
      <c r="D320" s="260"/>
      <c r="E320" s="260"/>
      <c r="F320" s="260"/>
      <c r="G320" s="260"/>
      <c r="H320" s="639" t="s">
        <v>3031</v>
      </c>
      <c r="I320" s="639"/>
      <c r="J320" s="639"/>
    </row>
    <row r="321" spans="1:10" ht="36">
      <c r="A321" s="631" t="s">
        <v>3053</v>
      </c>
      <c r="B321" s="632"/>
      <c r="C321" s="632"/>
      <c r="D321" s="632"/>
      <c r="E321" s="632"/>
      <c r="F321" s="632"/>
      <c r="G321" s="632"/>
      <c r="H321" s="632"/>
      <c r="I321" s="632"/>
      <c r="J321" s="632"/>
    </row>
    <row r="322" spans="1:10" ht="23.25">
      <c r="A322" s="633" t="s">
        <v>2771</v>
      </c>
      <c r="B322" s="634"/>
      <c r="C322" s="634"/>
      <c r="D322" s="634"/>
      <c r="E322" s="634"/>
      <c r="F322" s="634"/>
      <c r="G322" s="634"/>
      <c r="H322" s="634"/>
      <c r="I322" s="634"/>
      <c r="J322" s="634"/>
    </row>
    <row r="323" spans="1:10" ht="15.75">
      <c r="A323" s="271"/>
      <c r="B323" s="271"/>
      <c r="C323" s="271"/>
      <c r="D323" s="271"/>
      <c r="E323" s="271"/>
      <c r="F323" s="271"/>
      <c r="G323" s="271"/>
      <c r="H323" s="271"/>
      <c r="I323" s="271"/>
      <c r="J323" s="271"/>
    </row>
    <row r="324" spans="1:10" ht="18.75">
      <c r="A324" s="270">
        <v>1</v>
      </c>
      <c r="B324" s="270">
        <v>2</v>
      </c>
      <c r="C324" s="270">
        <v>3</v>
      </c>
      <c r="D324" s="270">
        <v>4</v>
      </c>
      <c r="E324" s="270">
        <v>5</v>
      </c>
      <c r="F324" s="270">
        <v>6</v>
      </c>
      <c r="G324" s="270">
        <v>7</v>
      </c>
      <c r="H324" s="270">
        <v>8</v>
      </c>
      <c r="I324" s="270">
        <v>9</v>
      </c>
      <c r="J324" s="270">
        <v>10</v>
      </c>
    </row>
    <row r="325" spans="1:10">
      <c r="A325" s="268" t="s">
        <v>3052</v>
      </c>
      <c r="B325" s="268"/>
      <c r="C325" s="268"/>
      <c r="D325" s="268"/>
      <c r="E325" s="268"/>
      <c r="F325" s="268"/>
      <c r="G325" s="268"/>
      <c r="H325" s="268" t="s">
        <v>3051</v>
      </c>
      <c r="I325" s="268"/>
      <c r="J325" s="268" t="s">
        <v>3050</v>
      </c>
    </row>
    <row r="326" spans="1:10">
      <c r="A326" s="268"/>
      <c r="B326" s="268"/>
      <c r="C326" s="268"/>
      <c r="D326" s="268"/>
      <c r="E326" s="268"/>
      <c r="F326" s="268"/>
      <c r="G326" s="268"/>
      <c r="H326" s="268"/>
      <c r="I326" s="268"/>
      <c r="J326" s="268"/>
    </row>
    <row r="327" spans="1:10">
      <c r="A327" s="268"/>
      <c r="B327" s="268"/>
      <c r="C327" s="268"/>
      <c r="D327" s="268"/>
      <c r="E327" s="268"/>
      <c r="F327" s="268"/>
      <c r="G327" s="268"/>
      <c r="H327" s="268"/>
      <c r="I327" s="268"/>
      <c r="J327" s="268"/>
    </row>
    <row r="328" spans="1:10">
      <c r="A328" s="268"/>
      <c r="B328" s="268"/>
      <c r="C328" s="268"/>
      <c r="D328" s="268"/>
      <c r="E328" s="268"/>
      <c r="F328" s="268"/>
      <c r="G328" s="268"/>
      <c r="H328" s="268"/>
      <c r="I328" s="268"/>
      <c r="J328" s="268"/>
    </row>
    <row r="329" spans="1:10">
      <c r="A329" s="268"/>
      <c r="B329" s="268"/>
      <c r="C329" s="268"/>
      <c r="D329" s="268"/>
      <c r="E329" s="268"/>
      <c r="F329" s="268"/>
      <c r="G329" s="268"/>
      <c r="H329" s="268"/>
      <c r="I329" s="268"/>
      <c r="J329" s="268"/>
    </row>
    <row r="330" spans="1:10">
      <c r="A330" s="268"/>
      <c r="B330" s="268"/>
      <c r="C330" s="268"/>
      <c r="D330" s="268"/>
      <c r="E330" s="268"/>
      <c r="F330" s="268"/>
      <c r="G330" s="268"/>
      <c r="H330" s="268"/>
      <c r="I330" s="268"/>
      <c r="J330" s="268"/>
    </row>
    <row r="331" spans="1:10" ht="18.75">
      <c r="A331" s="270">
        <v>11</v>
      </c>
      <c r="B331" s="270">
        <v>12</v>
      </c>
      <c r="C331" s="270">
        <v>13</v>
      </c>
      <c r="D331" s="270">
        <v>14</v>
      </c>
      <c r="E331" s="270">
        <v>15</v>
      </c>
      <c r="F331" s="270">
        <v>16</v>
      </c>
      <c r="G331" s="270">
        <v>17</v>
      </c>
      <c r="H331" s="270">
        <v>18</v>
      </c>
      <c r="I331" s="270">
        <v>19</v>
      </c>
      <c r="J331" s="270">
        <v>20</v>
      </c>
    </row>
    <row r="332" spans="1:10">
      <c r="A332" s="268"/>
      <c r="B332" s="268"/>
      <c r="C332" s="268" t="s">
        <v>3049</v>
      </c>
      <c r="D332" s="268"/>
      <c r="E332" s="268"/>
      <c r="F332" s="268"/>
      <c r="G332" s="268"/>
      <c r="H332" s="268"/>
      <c r="I332" s="268"/>
      <c r="J332" s="268" t="s">
        <v>3048</v>
      </c>
    </row>
    <row r="333" spans="1:10">
      <c r="A333" s="268"/>
      <c r="B333" s="268"/>
      <c r="C333" s="268"/>
      <c r="D333" s="268"/>
      <c r="E333" s="268"/>
      <c r="F333" s="268"/>
      <c r="G333" s="268"/>
      <c r="H333" s="268"/>
      <c r="I333" s="268"/>
      <c r="J333" s="268"/>
    </row>
    <row r="334" spans="1:10">
      <c r="A334" s="268"/>
      <c r="B334" s="268"/>
      <c r="C334" s="268"/>
      <c r="D334" s="268"/>
      <c r="E334" s="268"/>
      <c r="F334" s="268"/>
      <c r="G334" s="268"/>
      <c r="H334" s="268"/>
      <c r="I334" s="268"/>
      <c r="J334" s="268"/>
    </row>
    <row r="335" spans="1:10">
      <c r="A335" s="268"/>
      <c r="B335" s="268"/>
      <c r="C335" s="268"/>
      <c r="D335" s="268"/>
      <c r="E335" s="268"/>
      <c r="F335" s="268"/>
      <c r="G335" s="268"/>
      <c r="H335" s="268"/>
      <c r="I335" s="268"/>
      <c r="J335" s="268"/>
    </row>
    <row r="336" spans="1:10">
      <c r="A336" s="268"/>
      <c r="B336" s="268"/>
      <c r="C336" s="268"/>
      <c r="D336" s="268"/>
      <c r="E336" s="268"/>
      <c r="F336" s="268"/>
      <c r="G336" s="268"/>
      <c r="H336" s="268"/>
      <c r="I336" s="268"/>
      <c r="J336" s="268"/>
    </row>
    <row r="337" spans="1:10">
      <c r="A337" s="267"/>
      <c r="B337" s="267"/>
      <c r="C337" s="267"/>
      <c r="D337" s="267"/>
      <c r="E337" s="267"/>
      <c r="F337" s="267"/>
      <c r="G337" s="267"/>
      <c r="H337" s="267"/>
      <c r="I337" s="267"/>
      <c r="J337" s="267"/>
    </row>
    <row r="338" spans="1:10" ht="18.75">
      <c r="A338" s="270">
        <v>21</v>
      </c>
      <c r="B338" s="270">
        <v>22</v>
      </c>
      <c r="C338" s="270">
        <v>23</v>
      </c>
      <c r="D338" s="270">
        <v>24</v>
      </c>
      <c r="E338" s="270">
        <v>25</v>
      </c>
      <c r="F338" s="270">
        <v>26</v>
      </c>
      <c r="G338" s="270">
        <v>27</v>
      </c>
      <c r="H338" s="270">
        <v>28</v>
      </c>
      <c r="I338" s="270">
        <v>29</v>
      </c>
      <c r="J338" s="270">
        <v>30</v>
      </c>
    </row>
    <row r="339" spans="1:10">
      <c r="A339" s="268"/>
      <c r="B339" s="268" t="s">
        <v>3040</v>
      </c>
      <c r="C339" s="268"/>
      <c r="D339" s="268"/>
      <c r="E339" s="268"/>
      <c r="F339" s="268"/>
      <c r="G339" s="268"/>
      <c r="H339" s="268"/>
      <c r="I339" s="268"/>
      <c r="J339" s="268" t="s">
        <v>3047</v>
      </c>
    </row>
    <row r="340" spans="1:10">
      <c r="A340" s="268"/>
      <c r="B340" s="268"/>
      <c r="C340" s="268"/>
      <c r="D340" s="268"/>
      <c r="E340" s="268"/>
      <c r="F340" s="268"/>
      <c r="G340" s="268"/>
      <c r="H340" s="268"/>
      <c r="I340" s="268"/>
      <c r="J340" s="268"/>
    </row>
    <row r="341" spans="1:10">
      <c r="A341" s="268"/>
      <c r="B341" s="268"/>
      <c r="C341" s="268"/>
      <c r="D341" s="268"/>
      <c r="E341" s="268"/>
      <c r="F341" s="268"/>
      <c r="G341" s="268"/>
      <c r="H341" s="268"/>
      <c r="I341" s="268"/>
      <c r="J341" s="268"/>
    </row>
    <row r="342" spans="1:10">
      <c r="A342" s="268"/>
      <c r="B342" s="268"/>
      <c r="C342" s="268"/>
      <c r="D342" s="268"/>
      <c r="E342" s="268"/>
      <c r="F342" s="268"/>
      <c r="G342" s="268"/>
      <c r="H342" s="268"/>
      <c r="I342" s="268"/>
      <c r="J342" s="268"/>
    </row>
    <row r="343" spans="1:10">
      <c r="A343" s="268"/>
      <c r="B343" s="268"/>
      <c r="C343" s="268"/>
      <c r="D343" s="268"/>
      <c r="E343" s="268"/>
      <c r="F343" s="268"/>
      <c r="G343" s="268"/>
      <c r="H343" s="268"/>
      <c r="I343" s="268"/>
      <c r="J343" s="268"/>
    </row>
    <row r="344" spans="1:10">
      <c r="A344" s="276"/>
      <c r="B344" s="276"/>
      <c r="C344" s="276"/>
      <c r="D344" s="276"/>
      <c r="E344" s="276"/>
      <c r="F344" s="276"/>
      <c r="G344" s="276"/>
      <c r="H344" s="276"/>
      <c r="I344" s="276"/>
      <c r="J344" s="276"/>
    </row>
    <row r="345" spans="1:10" ht="18.75">
      <c r="A345" s="275">
        <v>31</v>
      </c>
      <c r="B345" s="274" t="s">
        <v>2665</v>
      </c>
      <c r="C345" s="263"/>
      <c r="D345" s="263"/>
      <c r="E345" s="263"/>
      <c r="F345" s="263"/>
      <c r="G345" s="263"/>
      <c r="H345" s="263"/>
      <c r="I345" s="637" t="s">
        <v>3037</v>
      </c>
      <c r="J345" s="638"/>
    </row>
    <row r="346" spans="1:10">
      <c r="A346" s="640" t="s">
        <v>2843</v>
      </c>
      <c r="B346" s="263"/>
      <c r="C346" s="263"/>
      <c r="D346" s="263"/>
      <c r="E346" s="263"/>
      <c r="F346" s="263"/>
      <c r="G346" s="263"/>
      <c r="H346" s="263"/>
      <c r="I346" s="265" t="s">
        <v>3036</v>
      </c>
      <c r="J346" s="265" t="s">
        <v>3035</v>
      </c>
    </row>
    <row r="347" spans="1:10">
      <c r="A347" s="641"/>
      <c r="B347" s="263"/>
      <c r="C347" s="263"/>
      <c r="D347" s="263"/>
      <c r="E347" s="263"/>
      <c r="F347" s="263"/>
      <c r="G347" s="263"/>
      <c r="H347" s="263"/>
      <c r="I347" s="265" t="s">
        <v>2792</v>
      </c>
      <c r="J347" s="265" t="s">
        <v>2855</v>
      </c>
    </row>
    <row r="348" spans="1:10">
      <c r="A348" s="273"/>
      <c r="B348" s="263"/>
      <c r="C348" s="263"/>
      <c r="D348" s="263"/>
      <c r="E348" s="263"/>
      <c r="F348" s="263"/>
      <c r="G348" s="263"/>
      <c r="H348" s="263"/>
      <c r="I348" s="265" t="s">
        <v>2791</v>
      </c>
      <c r="J348" s="265" t="s">
        <v>3034</v>
      </c>
    </row>
    <row r="349" spans="1:10">
      <c r="A349" s="273"/>
      <c r="B349" s="263"/>
      <c r="C349" s="263"/>
      <c r="D349" s="263"/>
      <c r="E349" s="263"/>
      <c r="F349" s="263"/>
      <c r="G349" s="263"/>
      <c r="H349" s="263"/>
      <c r="I349" s="265" t="s">
        <v>3033</v>
      </c>
      <c r="J349" s="265" t="s">
        <v>2775</v>
      </c>
    </row>
    <row r="350" spans="1:10">
      <c r="A350" s="273"/>
      <c r="B350" s="263"/>
      <c r="C350" s="263"/>
      <c r="D350" s="263"/>
      <c r="E350" s="263"/>
      <c r="F350" s="263"/>
      <c r="G350" s="263"/>
      <c r="H350" s="263"/>
      <c r="I350" s="265" t="s">
        <v>2786</v>
      </c>
      <c r="J350" s="265" t="s">
        <v>3032</v>
      </c>
    </row>
    <row r="351" spans="1:10">
      <c r="A351" s="273"/>
      <c r="B351" s="263"/>
      <c r="C351" s="263"/>
      <c r="D351" s="263"/>
      <c r="E351" s="263"/>
      <c r="F351" s="263"/>
      <c r="G351" s="263"/>
      <c r="H351" s="263"/>
      <c r="I351" s="262" t="s">
        <v>2785</v>
      </c>
      <c r="J351" s="262" t="s">
        <v>2773</v>
      </c>
    </row>
    <row r="352" spans="1:10" ht="15.75">
      <c r="A352" s="272"/>
      <c r="B352" s="260"/>
      <c r="C352" s="260"/>
      <c r="D352" s="260"/>
      <c r="E352" s="260"/>
      <c r="F352" s="260"/>
      <c r="G352" s="260"/>
      <c r="H352" s="639" t="s">
        <v>3031</v>
      </c>
      <c r="I352" s="639"/>
      <c r="J352" s="639"/>
    </row>
    <row r="353" spans="1:10" ht="36">
      <c r="A353" s="631" t="s">
        <v>3046</v>
      </c>
      <c r="B353" s="632"/>
      <c r="C353" s="632"/>
      <c r="D353" s="632"/>
      <c r="E353" s="632"/>
      <c r="F353" s="632"/>
      <c r="G353" s="632"/>
      <c r="H353" s="632"/>
      <c r="I353" s="632"/>
      <c r="J353" s="632"/>
    </row>
    <row r="354" spans="1:10" ht="23.25">
      <c r="A354" s="633" t="s">
        <v>2770</v>
      </c>
      <c r="B354" s="634"/>
      <c r="C354" s="634"/>
      <c r="D354" s="634"/>
      <c r="E354" s="634"/>
      <c r="F354" s="634"/>
      <c r="G354" s="634"/>
      <c r="H354" s="634"/>
      <c r="I354" s="634"/>
      <c r="J354" s="634"/>
    </row>
    <row r="355" spans="1:10" ht="15.75">
      <c r="A355" s="271"/>
      <c r="B355" s="271"/>
      <c r="C355" s="271"/>
      <c r="D355" s="271"/>
      <c r="E355" s="271"/>
      <c r="F355" s="271"/>
      <c r="G355" s="271"/>
      <c r="H355" s="271"/>
      <c r="I355" s="271"/>
      <c r="J355" s="271"/>
    </row>
    <row r="356" spans="1:10" ht="18.75">
      <c r="A356" s="270">
        <v>1</v>
      </c>
      <c r="B356" s="270">
        <v>2</v>
      </c>
      <c r="C356" s="270">
        <v>3</v>
      </c>
      <c r="D356" s="270">
        <v>4</v>
      </c>
      <c r="E356" s="270">
        <v>5</v>
      </c>
      <c r="F356" s="270">
        <v>6</v>
      </c>
      <c r="G356" s="270">
        <v>7</v>
      </c>
      <c r="H356" s="270">
        <v>8</v>
      </c>
      <c r="I356" s="270">
        <v>9</v>
      </c>
      <c r="J356" s="270">
        <v>10</v>
      </c>
    </row>
    <row r="357" spans="1:10">
      <c r="A357" s="268" t="s">
        <v>3045</v>
      </c>
      <c r="B357" s="268"/>
      <c r="C357" s="268"/>
      <c r="D357" s="268"/>
      <c r="E357" s="268"/>
      <c r="F357" s="268"/>
      <c r="G357" s="268"/>
      <c r="H357" s="268"/>
      <c r="I357" s="268"/>
      <c r="J357" s="268" t="s">
        <v>3044</v>
      </c>
    </row>
    <row r="358" spans="1:10">
      <c r="A358" s="268"/>
      <c r="B358" s="268"/>
      <c r="C358" s="268"/>
      <c r="D358" s="268"/>
      <c r="E358" s="268"/>
      <c r="F358" s="268"/>
      <c r="G358" s="268"/>
      <c r="H358" s="268"/>
      <c r="I358" s="268"/>
      <c r="J358" s="268"/>
    </row>
    <row r="359" spans="1:10">
      <c r="A359" s="268"/>
      <c r="B359" s="268"/>
      <c r="C359" s="268"/>
      <c r="D359" s="268"/>
      <c r="E359" s="268"/>
      <c r="F359" s="268"/>
      <c r="G359" s="268"/>
      <c r="H359" s="268"/>
      <c r="I359" s="268"/>
      <c r="J359" s="268"/>
    </row>
    <row r="360" spans="1:10">
      <c r="A360" s="268"/>
      <c r="B360" s="268"/>
      <c r="C360" s="268"/>
      <c r="D360" s="268"/>
      <c r="E360" s="268"/>
      <c r="F360" s="268"/>
      <c r="G360" s="268"/>
      <c r="H360" s="268"/>
      <c r="I360" s="268"/>
      <c r="J360" s="268"/>
    </row>
    <row r="361" spans="1:10">
      <c r="A361" s="268"/>
      <c r="B361" s="268"/>
      <c r="C361" s="268"/>
      <c r="D361" s="268"/>
      <c r="E361" s="268"/>
      <c r="F361" s="268"/>
      <c r="G361" s="268"/>
      <c r="H361" s="268"/>
      <c r="I361" s="268"/>
      <c r="J361" s="268"/>
    </row>
    <row r="362" spans="1:10">
      <c r="A362" s="268"/>
      <c r="B362" s="268"/>
      <c r="C362" s="268"/>
      <c r="D362" s="268"/>
      <c r="E362" s="268"/>
      <c r="F362" s="268"/>
      <c r="G362" s="268"/>
      <c r="H362" s="268"/>
      <c r="I362" s="268"/>
      <c r="J362" s="268"/>
    </row>
    <row r="363" spans="1:10" ht="18.75">
      <c r="A363" s="270">
        <v>11</v>
      </c>
      <c r="B363" s="270">
        <v>12</v>
      </c>
      <c r="C363" s="270">
        <v>13</v>
      </c>
      <c r="D363" s="270">
        <v>14</v>
      </c>
      <c r="E363" s="270">
        <v>15</v>
      </c>
      <c r="F363" s="270">
        <v>16</v>
      </c>
      <c r="G363" s="270">
        <v>17</v>
      </c>
      <c r="H363" s="270">
        <v>18</v>
      </c>
      <c r="I363" s="270">
        <v>19</v>
      </c>
      <c r="J363" s="270">
        <v>20</v>
      </c>
    </row>
    <row r="364" spans="1:10">
      <c r="A364" s="268" t="s">
        <v>3043</v>
      </c>
      <c r="B364" s="268"/>
      <c r="C364" s="268" t="s">
        <v>3042</v>
      </c>
      <c r="D364" s="268"/>
      <c r="E364" s="269"/>
      <c r="F364" s="268"/>
      <c r="G364" s="268"/>
      <c r="H364" s="268"/>
      <c r="I364" s="268"/>
      <c r="J364" s="268" t="s">
        <v>3041</v>
      </c>
    </row>
    <row r="365" spans="1:10">
      <c r="A365" s="268"/>
      <c r="B365" s="268"/>
      <c r="C365" s="268"/>
      <c r="D365" s="268"/>
      <c r="E365" s="268"/>
      <c r="F365" s="268"/>
      <c r="G365" s="268"/>
      <c r="H365" s="268"/>
      <c r="I365" s="268"/>
      <c r="J365" s="269"/>
    </row>
    <row r="366" spans="1:10">
      <c r="A366" s="268"/>
      <c r="B366" s="268"/>
      <c r="C366" s="268"/>
      <c r="D366" s="268"/>
      <c r="E366" s="268"/>
      <c r="F366" s="268"/>
      <c r="G366" s="268"/>
      <c r="H366" s="268"/>
      <c r="I366" s="268"/>
      <c r="J366" s="269"/>
    </row>
    <row r="367" spans="1:10">
      <c r="A367" s="268"/>
      <c r="B367" s="268"/>
      <c r="C367" s="268"/>
      <c r="D367" s="268"/>
      <c r="E367" s="268"/>
      <c r="F367" s="268"/>
      <c r="G367" s="268"/>
      <c r="H367" s="268"/>
      <c r="I367" s="268"/>
      <c r="J367" s="269"/>
    </row>
    <row r="368" spans="1:10">
      <c r="A368" s="268"/>
      <c r="B368" s="268"/>
      <c r="C368" s="268"/>
      <c r="D368" s="268"/>
      <c r="E368" s="268"/>
      <c r="F368" s="268"/>
      <c r="G368" s="268"/>
      <c r="H368" s="268"/>
      <c r="I368" s="268"/>
      <c r="J368" s="269"/>
    </row>
    <row r="369" spans="1:10">
      <c r="A369" s="267"/>
      <c r="B369" s="267"/>
      <c r="C369" s="267"/>
      <c r="D369" s="267"/>
      <c r="E369" s="267"/>
      <c r="F369" s="267"/>
      <c r="G369" s="267"/>
      <c r="H369" s="267"/>
      <c r="I369" s="267"/>
      <c r="J369" s="267"/>
    </row>
    <row r="370" spans="1:10" ht="18.75">
      <c r="A370" s="270">
        <v>21</v>
      </c>
      <c r="B370" s="270">
        <v>22</v>
      </c>
      <c r="C370" s="270">
        <v>23</v>
      </c>
      <c r="D370" s="270">
        <v>24</v>
      </c>
      <c r="E370" s="270">
        <v>25</v>
      </c>
      <c r="F370" s="270">
        <v>26</v>
      </c>
      <c r="G370" s="270">
        <v>27</v>
      </c>
      <c r="H370" s="270">
        <v>28</v>
      </c>
      <c r="I370" s="270">
        <v>29</v>
      </c>
      <c r="J370" s="270">
        <v>30</v>
      </c>
    </row>
    <row r="371" spans="1:10">
      <c r="A371" s="268"/>
      <c r="B371" s="268" t="s">
        <v>3040</v>
      </c>
      <c r="C371" s="268"/>
      <c r="D371" s="268"/>
      <c r="E371" s="268" t="s">
        <v>3039</v>
      </c>
      <c r="F371" s="268"/>
      <c r="G371" s="268"/>
      <c r="H371" s="268"/>
      <c r="I371" s="268"/>
      <c r="J371" s="268" t="s">
        <v>3038</v>
      </c>
    </row>
    <row r="372" spans="1:10">
      <c r="A372" s="268"/>
      <c r="B372" s="268"/>
      <c r="C372" s="268"/>
      <c r="D372" s="268"/>
      <c r="E372" s="269"/>
      <c r="F372" s="268"/>
      <c r="G372" s="268"/>
      <c r="H372" s="268"/>
      <c r="I372" s="268"/>
      <c r="J372" s="268"/>
    </row>
    <row r="373" spans="1:10">
      <c r="A373" s="268"/>
      <c r="B373" s="268"/>
      <c r="C373" s="268"/>
      <c r="D373" s="268"/>
      <c r="E373" s="269"/>
      <c r="F373" s="268"/>
      <c r="G373" s="268"/>
      <c r="H373" s="268"/>
      <c r="I373" s="268"/>
      <c r="J373" s="268"/>
    </row>
    <row r="374" spans="1:10">
      <c r="A374" s="268"/>
      <c r="B374" s="268"/>
      <c r="C374" s="268"/>
      <c r="D374" s="268"/>
      <c r="E374" s="269"/>
      <c r="F374" s="268"/>
      <c r="G374" s="268"/>
      <c r="H374" s="268"/>
      <c r="I374" s="268"/>
      <c r="J374" s="268"/>
    </row>
    <row r="375" spans="1:10">
      <c r="A375" s="267"/>
      <c r="B375" s="267"/>
      <c r="C375" s="267"/>
      <c r="D375" s="267"/>
      <c r="E375" s="267"/>
      <c r="F375" s="267"/>
      <c r="G375" s="267"/>
      <c r="H375" s="267"/>
      <c r="I375" s="267"/>
      <c r="J375" s="267"/>
    </row>
    <row r="376" spans="1:10" ht="15.75">
      <c r="A376" s="266" t="s">
        <v>2665</v>
      </c>
      <c r="B376" s="263"/>
      <c r="C376" s="263"/>
      <c r="D376" s="263"/>
      <c r="E376" s="263"/>
      <c r="F376" s="263"/>
      <c r="G376" s="263"/>
      <c r="H376" s="263"/>
      <c r="I376" s="637" t="s">
        <v>3037</v>
      </c>
      <c r="J376" s="638"/>
    </row>
    <row r="377" spans="1:10">
      <c r="A377" s="266"/>
      <c r="B377" s="263"/>
      <c r="C377" s="263"/>
      <c r="D377" s="263"/>
      <c r="E377" s="263"/>
      <c r="F377" s="263"/>
      <c r="G377" s="263"/>
      <c r="H377" s="263"/>
      <c r="I377" s="265" t="s">
        <v>3036</v>
      </c>
      <c r="J377" s="265" t="s">
        <v>3035</v>
      </c>
    </row>
    <row r="378" spans="1:10">
      <c r="A378" s="264"/>
      <c r="B378" s="263"/>
      <c r="C378" s="263"/>
      <c r="D378" s="263"/>
      <c r="E378" s="263"/>
      <c r="F378" s="263"/>
      <c r="G378" s="263"/>
      <c r="H378" s="263"/>
      <c r="I378" s="265" t="s">
        <v>2792</v>
      </c>
      <c r="J378" s="265" t="s">
        <v>2855</v>
      </c>
    </row>
    <row r="379" spans="1:10">
      <c r="A379" s="264"/>
      <c r="B379" s="263"/>
      <c r="C379" s="263"/>
      <c r="D379" s="263"/>
      <c r="E379" s="263"/>
      <c r="F379" s="263"/>
      <c r="G379" s="263"/>
      <c r="H379" s="263"/>
      <c r="I379" s="265" t="s">
        <v>2791</v>
      </c>
      <c r="J379" s="265" t="s">
        <v>3034</v>
      </c>
    </row>
    <row r="380" spans="1:10">
      <c r="A380" s="264"/>
      <c r="B380" s="263"/>
      <c r="C380" s="263"/>
      <c r="D380" s="263"/>
      <c r="E380" s="263"/>
      <c r="F380" s="263"/>
      <c r="G380" s="263"/>
      <c r="H380" s="263"/>
      <c r="I380" s="265" t="s">
        <v>3033</v>
      </c>
      <c r="J380" s="265" t="s">
        <v>2775</v>
      </c>
    </row>
    <row r="381" spans="1:10">
      <c r="A381" s="264"/>
      <c r="B381" s="263"/>
      <c r="C381" s="263"/>
      <c r="D381" s="263"/>
      <c r="E381" s="263"/>
      <c r="F381" s="263"/>
      <c r="G381" s="263"/>
      <c r="H381" s="263"/>
      <c r="I381" s="265" t="s">
        <v>2786</v>
      </c>
      <c r="J381" s="265" t="s">
        <v>3032</v>
      </c>
    </row>
    <row r="382" spans="1:10">
      <c r="A382" s="264"/>
      <c r="B382" s="263"/>
      <c r="C382" s="263"/>
      <c r="D382" s="263"/>
      <c r="E382" s="263"/>
      <c r="F382" s="263"/>
      <c r="G382" s="263"/>
      <c r="H382" s="263"/>
      <c r="I382" s="262" t="s">
        <v>2785</v>
      </c>
      <c r="J382" s="262" t="s">
        <v>2773</v>
      </c>
    </row>
    <row r="383" spans="1:10" ht="15.75">
      <c r="A383" s="261"/>
      <c r="B383" s="260"/>
      <c r="C383" s="260"/>
      <c r="D383" s="260"/>
      <c r="E383" s="260"/>
      <c r="F383" s="260"/>
      <c r="G383" s="260"/>
      <c r="H383" s="639" t="s">
        <v>3031</v>
      </c>
      <c r="I383" s="639"/>
      <c r="J383" s="639"/>
    </row>
    <row r="384" spans="1:10"/>
    <row r="385" ht="12.75" hidden="1" customHeight="1"/>
  </sheetData>
  <mergeCells count="59">
    <mergeCell ref="H352:J352"/>
    <mergeCell ref="A353:J353"/>
    <mergeCell ref="A354:J354"/>
    <mergeCell ref="I376:J376"/>
    <mergeCell ref="H383:J383"/>
    <mergeCell ref="I249:J249"/>
    <mergeCell ref="H256:J256"/>
    <mergeCell ref="A346:A347"/>
    <mergeCell ref="A257:J257"/>
    <mergeCell ref="A258:J258"/>
    <mergeCell ref="I281:J281"/>
    <mergeCell ref="H288:J288"/>
    <mergeCell ref="A289:J289"/>
    <mergeCell ref="A290:J290"/>
    <mergeCell ref="I313:J313"/>
    <mergeCell ref="H320:J320"/>
    <mergeCell ref="A321:J321"/>
    <mergeCell ref="A322:J322"/>
    <mergeCell ref="I345:J345"/>
    <mergeCell ref="J211:J216"/>
    <mergeCell ref="I217:J217"/>
    <mergeCell ref="H224:J224"/>
    <mergeCell ref="A225:J225"/>
    <mergeCell ref="A226:J226"/>
    <mergeCell ref="I185:J185"/>
    <mergeCell ref="H192:J192"/>
    <mergeCell ref="A193:J193"/>
    <mergeCell ref="A194:J194"/>
    <mergeCell ref="J197:J202"/>
    <mergeCell ref="I153:J153"/>
    <mergeCell ref="H160:J160"/>
    <mergeCell ref="A161:J161"/>
    <mergeCell ref="A162:J162"/>
    <mergeCell ref="J172:J177"/>
    <mergeCell ref="I121:J121"/>
    <mergeCell ref="H128:J128"/>
    <mergeCell ref="A129:J129"/>
    <mergeCell ref="A130:J130"/>
    <mergeCell ref="J133:J138"/>
    <mergeCell ref="I89:J89"/>
    <mergeCell ref="H96:J96"/>
    <mergeCell ref="A97:J97"/>
    <mergeCell ref="A98:J98"/>
    <mergeCell ref="J101:J106"/>
    <mergeCell ref="I57:J57"/>
    <mergeCell ref="H64:J64"/>
    <mergeCell ref="A65:J65"/>
    <mergeCell ref="A66:J66"/>
    <mergeCell ref="J83:J88"/>
    <mergeCell ref="H32:J32"/>
    <mergeCell ref="A33:J33"/>
    <mergeCell ref="A34:J34"/>
    <mergeCell ref="C44:C49"/>
    <mergeCell ref="J44:J49"/>
    <mergeCell ref="A1:J1"/>
    <mergeCell ref="A2:J2"/>
    <mergeCell ref="C12:C17"/>
    <mergeCell ref="J19:J24"/>
    <mergeCell ref="I25:J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63A8A-D4AC-4039-B2FE-8A19E44AB9E7}">
  <sheetPr>
    <tabColor rgb="FF7030A0"/>
  </sheetPr>
  <dimension ref="A1:BB371"/>
  <sheetViews>
    <sheetView topLeftCell="AR6" zoomScale="85" zoomScaleNormal="85" workbookViewId="0">
      <selection activeCell="M9" sqref="M9"/>
    </sheetView>
  </sheetViews>
  <sheetFormatPr defaultColWidth="8" defaultRowHeight="15"/>
  <cols>
    <col min="1" max="1" width="16.375" style="37" customWidth="1"/>
    <col min="2" max="2" width="19.875" style="37" customWidth="1"/>
    <col min="3" max="3" width="9.125" style="37" customWidth="1"/>
    <col min="4" max="4" width="11" style="37" customWidth="1"/>
    <col min="5" max="5" width="15.25" style="37" customWidth="1"/>
    <col min="6" max="11" width="8" style="37" customWidth="1"/>
    <col min="12" max="13" width="9.75" style="37" customWidth="1"/>
    <col min="14" max="14" width="11.125" style="37" customWidth="1"/>
    <col min="15" max="15" width="17" style="37" customWidth="1"/>
    <col min="16" max="16" width="13" style="37" customWidth="1"/>
    <col min="17" max="17" width="8" style="37" customWidth="1"/>
    <col min="18" max="18" width="11" style="37" customWidth="1"/>
    <col min="19" max="19" width="10.25" style="37" customWidth="1"/>
    <col min="20" max="20" width="8.125" style="37" customWidth="1"/>
    <col min="21" max="21" width="8" style="37" customWidth="1"/>
    <col min="22" max="22" width="11.125" style="37" customWidth="1"/>
    <col min="23" max="24" width="9" style="37" customWidth="1"/>
    <col min="25" max="25" width="11.125" style="37" customWidth="1"/>
    <col min="26" max="26" width="8" style="37" customWidth="1"/>
    <col min="27" max="27" width="8" style="37"/>
    <col min="28" max="28" width="41.5" style="37" bestFit="1" customWidth="1"/>
    <col min="29" max="29" width="17" style="37" customWidth="1"/>
    <col min="30" max="30" width="22.125" style="37" customWidth="1"/>
    <col min="31" max="42" width="8" style="37"/>
    <col min="43" max="43" width="19.125" style="37" bestFit="1" customWidth="1"/>
    <col min="44" max="48" width="15.25" style="37" customWidth="1"/>
    <col min="49" max="49" width="16.625" style="37" customWidth="1"/>
    <col min="50" max="50" width="8" style="37"/>
    <col min="51" max="51" width="22.375" style="37" customWidth="1"/>
    <col min="52" max="52" width="12.5" style="37" customWidth="1"/>
    <col min="53" max="16384" width="8" style="37"/>
  </cols>
  <sheetData>
    <row r="1" spans="1:54" ht="15.75">
      <c r="A1" s="642" t="s">
        <v>6663</v>
      </c>
      <c r="B1" s="642"/>
      <c r="C1" s="642"/>
      <c r="D1" s="642"/>
      <c r="E1" s="642"/>
      <c r="F1" s="642"/>
      <c r="G1" s="642"/>
      <c r="H1" s="642"/>
      <c r="I1" s="642"/>
      <c r="J1" s="642"/>
      <c r="AB1" s="643" t="s">
        <v>6662</v>
      </c>
      <c r="AC1" s="644"/>
      <c r="AD1" s="644"/>
      <c r="AE1" s="644"/>
      <c r="AQ1" s="644" t="s">
        <v>6662</v>
      </c>
      <c r="AR1" s="644"/>
      <c r="AS1" s="644"/>
      <c r="AT1" s="644"/>
      <c r="AU1" s="644"/>
      <c r="AV1" s="644"/>
      <c r="AW1" s="644"/>
      <c r="AY1" s="644" t="s">
        <v>5382</v>
      </c>
      <c r="AZ1" s="644"/>
      <c r="BA1" s="644"/>
      <c r="BB1" s="644"/>
    </row>
    <row r="2" spans="1:54">
      <c r="A2" s="642"/>
      <c r="B2" s="642"/>
      <c r="C2" s="642"/>
      <c r="D2" s="642"/>
      <c r="E2" s="642"/>
      <c r="F2" s="642"/>
      <c r="G2" s="642"/>
      <c r="H2" s="642"/>
      <c r="I2" s="642"/>
      <c r="J2" s="642"/>
      <c r="AB2" s="37" t="s">
        <v>5444</v>
      </c>
      <c r="AC2" s="37" t="s">
        <v>1215</v>
      </c>
      <c r="AD2" s="396" t="s">
        <v>6661</v>
      </c>
      <c r="AF2" s="554" t="s">
        <v>6660</v>
      </c>
      <c r="AG2" s="554"/>
      <c r="AH2" s="554"/>
      <c r="AI2" s="554"/>
      <c r="AJ2" s="554"/>
      <c r="AK2" s="554"/>
      <c r="AL2" s="554"/>
      <c r="AM2" s="554"/>
      <c r="AN2" s="554"/>
      <c r="AO2" s="554"/>
      <c r="AQ2" s="37" t="s">
        <v>5443</v>
      </c>
      <c r="AR2" s="37" t="s">
        <v>6659</v>
      </c>
      <c r="AS2" s="37" t="s">
        <v>5770</v>
      </c>
      <c r="AT2" s="37" t="s">
        <v>6658</v>
      </c>
      <c r="AU2" s="37" t="s">
        <v>1215</v>
      </c>
      <c r="AV2" s="37" t="s">
        <v>6657</v>
      </c>
      <c r="AW2" s="37" t="s">
        <v>6656</v>
      </c>
      <c r="AY2" s="645" t="s">
        <v>6558</v>
      </c>
      <c r="AZ2" s="645" t="s">
        <v>6557</v>
      </c>
    </row>
    <row r="3" spans="1:54" ht="15" customHeight="1">
      <c r="A3" s="647" t="s">
        <v>6655</v>
      </c>
      <c r="B3" s="648"/>
      <c r="C3" s="648"/>
      <c r="D3" s="648"/>
      <c r="E3" s="648"/>
      <c r="F3" s="648"/>
      <c r="G3" s="648"/>
      <c r="H3" s="648"/>
      <c r="I3" s="648"/>
      <c r="J3" s="648"/>
      <c r="AB3" s="323" t="s">
        <v>6654</v>
      </c>
      <c r="AC3" s="366"/>
      <c r="AD3" s="366" t="s">
        <v>6653</v>
      </c>
      <c r="AF3" s="649" t="s">
        <v>6652</v>
      </c>
      <c r="AG3" s="649"/>
      <c r="AH3" s="649"/>
      <c r="AI3" s="649"/>
      <c r="AJ3" s="649"/>
      <c r="AK3" s="649"/>
      <c r="AL3" s="649"/>
      <c r="AM3" s="649"/>
      <c r="AN3" s="649"/>
      <c r="AO3" s="649"/>
      <c r="AQ3" s="347" t="s">
        <v>6624</v>
      </c>
      <c r="AR3" s="351" t="s">
        <v>6624</v>
      </c>
      <c r="AS3" s="351"/>
      <c r="AT3" s="350"/>
      <c r="AU3" s="351"/>
      <c r="AV3" s="351"/>
      <c r="AW3" s="350">
        <f>IFERROR(GOODS_N_SERVICES_2[[#This Row],[PRICES]]*GOODS_N_SERVICES_2[[#This Row],[ITEMS]],"")</f>
        <v>0</v>
      </c>
      <c r="AY3" s="646"/>
      <c r="AZ3" s="646"/>
    </row>
    <row r="4" spans="1:54" ht="30">
      <c r="A4" s="395" t="s">
        <v>6651</v>
      </c>
      <c r="B4" s="394" t="s">
        <v>6650</v>
      </c>
      <c r="C4" s="650" t="s">
        <v>6649</v>
      </c>
      <c r="D4" s="650"/>
      <c r="E4" s="650"/>
      <c r="F4" s="650"/>
      <c r="G4" s="650"/>
      <c r="H4" s="650"/>
      <c r="I4" s="650"/>
      <c r="J4" s="650"/>
      <c r="L4" s="393" t="s">
        <v>6648</v>
      </c>
      <c r="M4" s="392" t="s">
        <v>457</v>
      </c>
      <c r="O4" s="651" t="str">
        <f ca="1">INDEX($R$7:$R$56,MATCH(RANDBETWEEN(1,100),$Q$7:$Q$56,1),1)</f>
        <v>Notebook of names and addresses</v>
      </c>
      <c r="P4" s="651"/>
      <c r="Q4" s="651"/>
      <c r="R4" s="651"/>
      <c r="U4" s="37" t="s">
        <v>6647</v>
      </c>
      <c r="AB4" s="323" t="s">
        <v>6646</v>
      </c>
      <c r="AC4" s="366"/>
      <c r="AD4" s="366" t="s">
        <v>6645</v>
      </c>
      <c r="AF4" s="649"/>
      <c r="AG4" s="649"/>
      <c r="AH4" s="649"/>
      <c r="AI4" s="649"/>
      <c r="AJ4" s="649"/>
      <c r="AK4" s="649"/>
      <c r="AL4" s="649"/>
      <c r="AM4" s="649"/>
      <c r="AN4" s="649"/>
      <c r="AO4" s="649"/>
      <c r="AQ4" s="347" t="s">
        <v>6624</v>
      </c>
      <c r="AR4" s="343" t="s">
        <v>6644</v>
      </c>
      <c r="AS4" s="343"/>
      <c r="AT4" s="322" t="s">
        <v>5793</v>
      </c>
      <c r="AU4" s="343"/>
      <c r="AV4" s="343"/>
      <c r="AW4" s="322" t="str">
        <f>IFERROR(GOODS_N_SERVICES_2[[#This Row],[PRICES]]*GOODS_N_SERVICES_2[[#This Row],[ITEMS]],"")</f>
        <v/>
      </c>
      <c r="AY4" s="323" t="s">
        <v>54</v>
      </c>
      <c r="AZ4" s="371" t="s">
        <v>6643</v>
      </c>
      <c r="BB4" s="323" t="s">
        <v>6642</v>
      </c>
    </row>
    <row r="5" spans="1:54">
      <c r="A5" s="375" t="s">
        <v>6641</v>
      </c>
      <c r="B5" s="386" t="s">
        <v>6640</v>
      </c>
      <c r="C5" s="650"/>
      <c r="D5" s="650"/>
      <c r="E5" s="650"/>
      <c r="F5" s="650"/>
      <c r="G5" s="650"/>
      <c r="H5" s="650"/>
      <c r="I5" s="650"/>
      <c r="J5" s="650"/>
      <c r="L5" s="382" t="s">
        <v>6639</v>
      </c>
      <c r="M5" s="381" t="s">
        <v>6402</v>
      </c>
      <c r="O5" s="651"/>
      <c r="P5" s="651"/>
      <c r="Q5" s="651"/>
      <c r="R5" s="651"/>
      <c r="AB5" s="323" t="s">
        <v>6638</v>
      </c>
      <c r="AC5" s="366"/>
      <c r="AD5" s="366" t="s">
        <v>6637</v>
      </c>
      <c r="AF5" s="649"/>
      <c r="AG5" s="649"/>
      <c r="AH5" s="649"/>
      <c r="AI5" s="649"/>
      <c r="AJ5" s="649"/>
      <c r="AK5" s="649"/>
      <c r="AL5" s="649"/>
      <c r="AM5" s="649"/>
      <c r="AN5" s="649"/>
      <c r="AO5" s="649"/>
      <c r="AQ5" s="347" t="s">
        <v>6624</v>
      </c>
      <c r="AR5" s="343" t="s">
        <v>6636</v>
      </c>
      <c r="AS5" s="343"/>
      <c r="AT5" s="322" t="s">
        <v>5803</v>
      </c>
      <c r="AU5" s="343"/>
      <c r="AV5" s="343"/>
      <c r="AW5" s="322" t="str">
        <f>IFERROR(GOODS_N_SERVICES_2[[#This Row],[PRICES]]*GOODS_N_SERVICES_2[[#This Row],[ITEMS]],"")</f>
        <v/>
      </c>
      <c r="AY5" s="323" t="s">
        <v>6635</v>
      </c>
      <c r="AZ5" s="371" t="s">
        <v>6634</v>
      </c>
    </row>
    <row r="6" spans="1:54">
      <c r="A6" s="375" t="s">
        <v>6633</v>
      </c>
      <c r="B6" s="386" t="s">
        <v>6632</v>
      </c>
      <c r="C6" s="650"/>
      <c r="D6" s="650"/>
      <c r="E6" s="650"/>
      <c r="F6" s="650"/>
      <c r="G6" s="650"/>
      <c r="H6" s="650"/>
      <c r="I6" s="650"/>
      <c r="J6" s="650"/>
      <c r="L6" s="382" t="s">
        <v>6631</v>
      </c>
      <c r="M6" s="382" t="s">
        <v>6630</v>
      </c>
      <c r="O6" s="391" t="s">
        <v>6629</v>
      </c>
      <c r="P6" s="390" t="s">
        <v>2498</v>
      </c>
      <c r="Q6" s="390" t="s">
        <v>6628</v>
      </c>
      <c r="R6" s="389" t="s">
        <v>6627</v>
      </c>
      <c r="U6" s="37" t="s">
        <v>6626</v>
      </c>
      <c r="AB6" s="365" t="s">
        <v>6014</v>
      </c>
      <c r="AC6" s="364"/>
      <c r="AD6" s="364" t="s">
        <v>6625</v>
      </c>
      <c r="AF6" s="649"/>
      <c r="AG6" s="649"/>
      <c r="AH6" s="649"/>
      <c r="AI6" s="649"/>
      <c r="AJ6" s="649"/>
      <c r="AK6" s="649"/>
      <c r="AL6" s="649"/>
      <c r="AM6" s="649"/>
      <c r="AN6" s="649"/>
      <c r="AO6" s="649"/>
      <c r="AQ6" s="347" t="s">
        <v>6624</v>
      </c>
      <c r="AR6" s="343" t="s">
        <v>6623</v>
      </c>
      <c r="AS6" s="343"/>
      <c r="AT6" s="322" t="s">
        <v>5803</v>
      </c>
      <c r="AU6" s="343"/>
      <c r="AV6" s="343"/>
      <c r="AW6" s="322" t="str">
        <f>IFERROR(GOODS_N_SERVICES_2[[#This Row],[PRICES]]*GOODS_N_SERVICES_2[[#This Row],[ITEMS]],"")</f>
        <v/>
      </c>
      <c r="AY6" s="323" t="s">
        <v>6622</v>
      </c>
      <c r="AZ6" s="371" t="s">
        <v>6512</v>
      </c>
    </row>
    <row r="7" spans="1:54" ht="45">
      <c r="A7" s="375" t="s">
        <v>6621</v>
      </c>
      <c r="B7" s="386" t="s">
        <v>7</v>
      </c>
      <c r="C7" s="650"/>
      <c r="D7" s="650"/>
      <c r="E7" s="650"/>
      <c r="F7" s="650"/>
      <c r="G7" s="650"/>
      <c r="H7" s="650"/>
      <c r="I7" s="650"/>
      <c r="J7" s="650"/>
      <c r="L7" s="382" t="s">
        <v>6620</v>
      </c>
      <c r="M7" s="382" t="s">
        <v>7</v>
      </c>
      <c r="O7" s="388" t="s">
        <v>6619</v>
      </c>
      <c r="P7" s="371">
        <v>2</v>
      </c>
      <c r="Q7" s="371">
        <v>0</v>
      </c>
      <c r="R7" s="366" t="s">
        <v>6618</v>
      </c>
      <c r="U7" s="37" t="s">
        <v>6617</v>
      </c>
      <c r="AB7" s="365" t="s">
        <v>6012</v>
      </c>
      <c r="AC7" s="364"/>
      <c r="AD7" s="364" t="s">
        <v>6616</v>
      </c>
      <c r="AF7" s="649"/>
      <c r="AG7" s="649"/>
      <c r="AH7" s="649"/>
      <c r="AI7" s="649"/>
      <c r="AJ7" s="649"/>
      <c r="AK7" s="649"/>
      <c r="AL7" s="649"/>
      <c r="AM7" s="649"/>
      <c r="AN7" s="649"/>
      <c r="AO7" s="649"/>
      <c r="AQ7" s="347" t="s">
        <v>6441</v>
      </c>
      <c r="AR7" s="351" t="s">
        <v>6441</v>
      </c>
      <c r="AS7" s="351"/>
      <c r="AT7" s="350"/>
      <c r="AU7" s="351"/>
      <c r="AV7" s="351"/>
      <c r="AW7" s="350">
        <f>IFERROR(GOODS_N_SERVICES_2[[#This Row],[PRICES]]*GOODS_N_SERVICES_2[[#This Row],[ITEMS]],"")</f>
        <v>0</v>
      </c>
      <c r="AY7" s="323" t="s">
        <v>6615</v>
      </c>
      <c r="AZ7" s="371" t="s">
        <v>5697</v>
      </c>
    </row>
    <row r="8" spans="1:54">
      <c r="A8" s="375" t="s">
        <v>6614</v>
      </c>
      <c r="B8" s="386" t="s">
        <v>5697</v>
      </c>
      <c r="C8" s="650"/>
      <c r="D8" s="650"/>
      <c r="E8" s="650"/>
      <c r="F8" s="650"/>
      <c r="G8" s="650"/>
      <c r="H8" s="650"/>
      <c r="I8" s="650"/>
      <c r="J8" s="650"/>
      <c r="L8" s="382" t="s">
        <v>6613</v>
      </c>
      <c r="M8" s="382" t="s">
        <v>6612</v>
      </c>
      <c r="O8" s="388" t="s">
        <v>6611</v>
      </c>
      <c r="P8" s="371">
        <v>4</v>
      </c>
      <c r="Q8" s="371">
        <v>2</v>
      </c>
      <c r="R8" s="366" t="s">
        <v>6610</v>
      </c>
      <c r="U8" s="37" t="s">
        <v>6609</v>
      </c>
      <c r="AB8" s="365" t="s">
        <v>4758</v>
      </c>
      <c r="AC8" s="364"/>
      <c r="AD8" s="364" t="s">
        <v>6608</v>
      </c>
      <c r="AF8" s="649"/>
      <c r="AG8" s="649"/>
      <c r="AH8" s="649"/>
      <c r="AI8" s="649"/>
      <c r="AJ8" s="649"/>
      <c r="AK8" s="649"/>
      <c r="AL8" s="649"/>
      <c r="AM8" s="649"/>
      <c r="AN8" s="649"/>
      <c r="AO8" s="649"/>
      <c r="AQ8" s="347" t="s">
        <v>6441</v>
      </c>
      <c r="AR8" s="343" t="s">
        <v>6607</v>
      </c>
      <c r="AS8" s="343"/>
      <c r="AT8" s="322" t="s">
        <v>6606</v>
      </c>
      <c r="AU8" s="343"/>
      <c r="AV8" s="343"/>
      <c r="AW8" s="322" t="str">
        <f>IFERROR(GOODS_N_SERVICES_2[[#This Row],[PRICES]]*GOODS_N_SERVICES_2[[#This Row],[ITEMS]],"")</f>
        <v/>
      </c>
      <c r="AY8" s="323" t="s">
        <v>6605</v>
      </c>
      <c r="AZ8" s="371" t="s">
        <v>6536</v>
      </c>
    </row>
    <row r="9" spans="1:54" ht="30">
      <c r="A9" s="375" t="s">
        <v>6604</v>
      </c>
      <c r="B9" s="386" t="s">
        <v>5699</v>
      </c>
      <c r="C9" s="650"/>
      <c r="D9" s="650"/>
      <c r="E9" s="650"/>
      <c r="F9" s="650"/>
      <c r="G9" s="650"/>
      <c r="H9" s="650"/>
      <c r="I9" s="650"/>
      <c r="J9" s="650"/>
      <c r="L9" s="378" t="s">
        <v>6603</v>
      </c>
      <c r="M9" s="382" t="s">
        <v>6577</v>
      </c>
      <c r="O9" s="388" t="s">
        <v>6602</v>
      </c>
      <c r="P9" s="371">
        <v>6</v>
      </c>
      <c r="Q9" s="371">
        <v>4</v>
      </c>
      <c r="R9" s="366" t="s">
        <v>6601</v>
      </c>
      <c r="U9" s="37" t="s">
        <v>6600</v>
      </c>
      <c r="AB9" s="365" t="s">
        <v>6010</v>
      </c>
      <c r="AC9" s="364"/>
      <c r="AD9" s="364" t="s">
        <v>6599</v>
      </c>
      <c r="AF9" s="649"/>
      <c r="AG9" s="649"/>
      <c r="AH9" s="649"/>
      <c r="AI9" s="649"/>
      <c r="AJ9" s="649"/>
      <c r="AK9" s="649"/>
      <c r="AL9" s="649"/>
      <c r="AM9" s="649"/>
      <c r="AN9" s="649"/>
      <c r="AO9" s="649"/>
      <c r="AQ9" s="347" t="s">
        <v>6441</v>
      </c>
      <c r="AR9" s="343" t="s">
        <v>6598</v>
      </c>
      <c r="AS9" s="343"/>
      <c r="AT9" s="322" t="s">
        <v>5796</v>
      </c>
      <c r="AU9" s="343"/>
      <c r="AV9" s="343"/>
      <c r="AW9" s="322" t="str">
        <f>IFERROR(GOODS_N_SERVICES_2[[#This Row],[PRICES]]*GOODS_N_SERVICES_2[[#This Row],[ITEMS]],"")</f>
        <v/>
      </c>
      <c r="AY9" s="323" t="s">
        <v>6597</v>
      </c>
      <c r="AZ9" s="371" t="s">
        <v>5699</v>
      </c>
    </row>
    <row r="10" spans="1:54">
      <c r="A10" s="375" t="s">
        <v>6596</v>
      </c>
      <c r="B10" s="386" t="s">
        <v>1074</v>
      </c>
      <c r="C10" s="650"/>
      <c r="D10" s="650"/>
      <c r="E10" s="650"/>
      <c r="F10" s="650"/>
      <c r="G10" s="650"/>
      <c r="H10" s="650"/>
      <c r="I10" s="650"/>
      <c r="J10" s="650"/>
      <c r="L10" s="377" t="s">
        <v>6595</v>
      </c>
      <c r="M10" s="377"/>
      <c r="O10" s="388" t="s">
        <v>6594</v>
      </c>
      <c r="P10" s="371">
        <v>9</v>
      </c>
      <c r="Q10" s="371">
        <v>6</v>
      </c>
      <c r="R10" s="366" t="s">
        <v>6593</v>
      </c>
      <c r="U10" s="37" t="s">
        <v>6592</v>
      </c>
      <c r="AB10" s="365" t="s">
        <v>5775</v>
      </c>
      <c r="AC10" s="364"/>
      <c r="AD10" s="364" t="s">
        <v>6591</v>
      </c>
      <c r="AF10" s="649"/>
      <c r="AG10" s="649"/>
      <c r="AH10" s="649"/>
      <c r="AI10" s="649"/>
      <c r="AJ10" s="649"/>
      <c r="AK10" s="649"/>
      <c r="AL10" s="649"/>
      <c r="AM10" s="649"/>
      <c r="AN10" s="649"/>
      <c r="AO10" s="649"/>
      <c r="AQ10" s="347" t="s">
        <v>6441</v>
      </c>
      <c r="AR10" s="343" t="s">
        <v>6590</v>
      </c>
      <c r="AS10" s="343"/>
      <c r="AT10" s="322" t="s">
        <v>6589</v>
      </c>
      <c r="AU10" s="343"/>
      <c r="AV10" s="343"/>
      <c r="AW10" s="322" t="str">
        <f>IFERROR(GOODS_N_SERVICES_2[[#This Row],[PRICES]]*GOODS_N_SERVICES_2[[#This Row],[ITEMS]],"")</f>
        <v/>
      </c>
      <c r="AY10" s="323" t="s">
        <v>6588</v>
      </c>
      <c r="AZ10" s="371" t="s">
        <v>6536</v>
      </c>
    </row>
    <row r="11" spans="1:54">
      <c r="A11" s="375" t="s">
        <v>6587</v>
      </c>
      <c r="B11" s="386" t="s">
        <v>6586</v>
      </c>
      <c r="C11" s="650"/>
      <c r="D11" s="650"/>
      <c r="E11" s="650"/>
      <c r="F11" s="650"/>
      <c r="G11" s="650"/>
      <c r="H11" s="650"/>
      <c r="I11" s="650"/>
      <c r="J11" s="650"/>
      <c r="L11" s="377" t="s">
        <v>6535</v>
      </c>
      <c r="M11" s="382" t="s">
        <v>6585</v>
      </c>
      <c r="O11" s="388" t="s">
        <v>6584</v>
      </c>
      <c r="P11" s="371">
        <v>10</v>
      </c>
      <c r="Q11" s="371">
        <v>9</v>
      </c>
      <c r="R11" s="366" t="s">
        <v>6583</v>
      </c>
      <c r="U11" s="37" t="s">
        <v>6582</v>
      </c>
      <c r="AB11" s="365" t="s">
        <v>6061</v>
      </c>
      <c r="AC11" s="364"/>
      <c r="AD11" s="364" t="s">
        <v>6581</v>
      </c>
      <c r="AF11" s="649"/>
      <c r="AG11" s="649"/>
      <c r="AH11" s="649"/>
      <c r="AI11" s="649"/>
      <c r="AJ11" s="649"/>
      <c r="AK11" s="649"/>
      <c r="AL11" s="649"/>
      <c r="AM11" s="649"/>
      <c r="AN11" s="649"/>
      <c r="AO11" s="649"/>
      <c r="AQ11" s="347" t="s">
        <v>6441</v>
      </c>
      <c r="AR11" s="343" t="s">
        <v>5905</v>
      </c>
      <c r="AS11" s="343"/>
      <c r="AT11" s="322" t="s">
        <v>6580</v>
      </c>
      <c r="AU11" s="343"/>
      <c r="AV11" s="343"/>
      <c r="AW11" s="322" t="str">
        <f>IFERROR(GOODS_N_SERVICES_2[[#This Row],[PRICES]]*GOODS_N_SERVICES_2[[#This Row],[ITEMS]],"")</f>
        <v/>
      </c>
      <c r="AY11" s="323" t="s">
        <v>6579</v>
      </c>
      <c r="AZ11" s="371" t="s">
        <v>5699</v>
      </c>
    </row>
    <row r="12" spans="1:54" ht="15" customHeight="1">
      <c r="A12" s="375" t="s">
        <v>6578</v>
      </c>
      <c r="B12" s="386">
        <v>5</v>
      </c>
      <c r="C12" s="650"/>
      <c r="D12" s="650"/>
      <c r="E12" s="650"/>
      <c r="F12" s="650"/>
      <c r="G12" s="650"/>
      <c r="H12" s="650"/>
      <c r="I12" s="650"/>
      <c r="J12" s="650"/>
      <c r="L12" s="377" t="s">
        <v>6074</v>
      </c>
      <c r="M12" s="377" t="s">
        <v>6577</v>
      </c>
      <c r="O12" s="388" t="s">
        <v>6576</v>
      </c>
      <c r="P12" s="371">
        <v>12</v>
      </c>
      <c r="Q12" s="371">
        <v>10</v>
      </c>
      <c r="R12" s="366" t="s">
        <v>6575</v>
      </c>
      <c r="AB12" s="323" t="s">
        <v>6574</v>
      </c>
      <c r="AC12" s="366"/>
      <c r="AD12" s="366" t="s">
        <v>6573</v>
      </c>
      <c r="AF12" s="649"/>
      <c r="AG12" s="649"/>
      <c r="AH12" s="649"/>
      <c r="AI12" s="649"/>
      <c r="AJ12" s="649"/>
      <c r="AK12" s="649"/>
      <c r="AL12" s="649"/>
      <c r="AM12" s="649"/>
      <c r="AN12" s="649"/>
      <c r="AO12" s="649"/>
      <c r="AQ12" s="347" t="s">
        <v>6441</v>
      </c>
      <c r="AR12" s="343" t="s">
        <v>5903</v>
      </c>
      <c r="AS12" s="343"/>
      <c r="AT12" s="322" t="s">
        <v>6572</v>
      </c>
      <c r="AU12" s="343"/>
      <c r="AV12" s="343"/>
      <c r="AW12" s="322" t="str">
        <f>IFERROR(GOODS_N_SERVICES_2[[#This Row],[PRICES]]*GOODS_N_SERVICES_2[[#This Row],[ITEMS]],"")</f>
        <v/>
      </c>
      <c r="AY12" s="323" t="s">
        <v>6571</v>
      </c>
      <c r="AZ12" s="371" t="s">
        <v>6527</v>
      </c>
    </row>
    <row r="13" spans="1:54" ht="15" customHeight="1" thickBot="1">
      <c r="A13" s="375" t="s">
        <v>6570</v>
      </c>
      <c r="B13" s="386">
        <v>50</v>
      </c>
      <c r="C13" s="650"/>
      <c r="D13" s="650"/>
      <c r="E13" s="650"/>
      <c r="F13" s="650"/>
      <c r="G13" s="650"/>
      <c r="H13" s="650"/>
      <c r="I13" s="650"/>
      <c r="J13" s="650"/>
      <c r="L13" s="377" t="s">
        <v>6218</v>
      </c>
      <c r="M13" s="377" t="s">
        <v>6569</v>
      </c>
      <c r="O13" s="375" t="s">
        <v>6568</v>
      </c>
      <c r="P13" s="371">
        <v>14</v>
      </c>
      <c r="Q13" s="371">
        <v>12</v>
      </c>
      <c r="R13" s="366" t="s">
        <v>6567</v>
      </c>
      <c r="U13" s="387" t="s">
        <v>6566</v>
      </c>
      <c r="AB13" s="365" t="s">
        <v>6003</v>
      </c>
      <c r="AC13" s="364"/>
      <c r="AD13" s="364" t="s">
        <v>6565</v>
      </c>
      <c r="AF13" s="649"/>
      <c r="AG13" s="649"/>
      <c r="AH13" s="649"/>
      <c r="AI13" s="649"/>
      <c r="AJ13" s="649"/>
      <c r="AK13" s="649"/>
      <c r="AL13" s="649"/>
      <c r="AM13" s="649"/>
      <c r="AN13" s="649"/>
      <c r="AO13" s="649"/>
      <c r="AQ13" s="347" t="s">
        <v>6441</v>
      </c>
      <c r="AR13" s="343" t="s">
        <v>5901</v>
      </c>
      <c r="AS13" s="343"/>
      <c r="AT13" s="322" t="s">
        <v>6564</v>
      </c>
      <c r="AU13" s="343"/>
      <c r="AV13" s="343"/>
      <c r="AW13" s="322" t="str">
        <f>IFERROR(GOODS_N_SERVICES_2[[#This Row],[PRICES]]*GOODS_N_SERVICES_2[[#This Row],[ITEMS]],"")</f>
        <v/>
      </c>
      <c r="AY13" s="323" t="s">
        <v>6563</v>
      </c>
      <c r="AZ13" s="371" t="s">
        <v>5699</v>
      </c>
    </row>
    <row r="14" spans="1:54" ht="12" customHeight="1">
      <c r="A14" s="375" t="s">
        <v>6562</v>
      </c>
      <c r="B14" s="386">
        <v>125</v>
      </c>
      <c r="C14" s="650"/>
      <c r="D14" s="650"/>
      <c r="E14" s="650"/>
      <c r="F14" s="650"/>
      <c r="G14" s="650"/>
      <c r="H14" s="650"/>
      <c r="I14" s="650"/>
      <c r="J14" s="650"/>
      <c r="L14" s="377" t="s">
        <v>6202</v>
      </c>
      <c r="M14" s="377" t="s">
        <v>6506</v>
      </c>
      <c r="O14" s="375" t="s">
        <v>6561</v>
      </c>
      <c r="P14" s="371">
        <v>16</v>
      </c>
      <c r="Q14" s="371">
        <v>14</v>
      </c>
      <c r="R14" s="366" t="s">
        <v>6560</v>
      </c>
      <c r="AB14" s="323" t="s">
        <v>6001</v>
      </c>
      <c r="AC14" s="366"/>
      <c r="AD14" s="366" t="s">
        <v>6559</v>
      </c>
      <c r="AF14" s="649"/>
      <c r="AG14" s="649"/>
      <c r="AH14" s="649"/>
      <c r="AI14" s="649"/>
      <c r="AJ14" s="649"/>
      <c r="AK14" s="649"/>
      <c r="AL14" s="649"/>
      <c r="AM14" s="649"/>
      <c r="AN14" s="649"/>
      <c r="AO14" s="649"/>
      <c r="AQ14" s="347" t="s">
        <v>6441</v>
      </c>
      <c r="AR14" s="343" t="s">
        <v>5899</v>
      </c>
      <c r="AS14" s="343"/>
      <c r="AT14" s="322" t="s">
        <v>5898</v>
      </c>
      <c r="AU14" s="343"/>
      <c r="AV14" s="343"/>
      <c r="AW14" s="322" t="str">
        <f>IFERROR(GOODS_N_SERVICES_2[[#This Row],[PRICES]]*GOODS_N_SERVICES_2[[#This Row],[ITEMS]],"")</f>
        <v/>
      </c>
      <c r="AY14" s="323" t="s">
        <v>6558</v>
      </c>
      <c r="AZ14" s="371" t="s">
        <v>6557</v>
      </c>
    </row>
    <row r="15" spans="1:54" ht="15" customHeight="1">
      <c r="A15" s="370" t="s">
        <v>6556</v>
      </c>
      <c r="B15" s="385">
        <v>250</v>
      </c>
      <c r="C15" s="650"/>
      <c r="D15" s="650"/>
      <c r="E15" s="650"/>
      <c r="F15" s="650"/>
      <c r="G15" s="650"/>
      <c r="H15" s="650"/>
      <c r="I15" s="650"/>
      <c r="J15" s="650"/>
      <c r="L15" s="378" t="s">
        <v>6186</v>
      </c>
      <c r="M15" s="377" t="s">
        <v>6496</v>
      </c>
      <c r="O15" s="375" t="s">
        <v>6555</v>
      </c>
      <c r="P15" s="371">
        <v>18</v>
      </c>
      <c r="Q15" s="371">
        <v>16</v>
      </c>
      <c r="R15" s="366" t="s">
        <v>6554</v>
      </c>
      <c r="U15" s="37" t="s">
        <v>6553</v>
      </c>
      <c r="AB15" s="365" t="s">
        <v>5999</v>
      </c>
      <c r="AC15" s="364"/>
      <c r="AD15" s="364" t="s">
        <v>6552</v>
      </c>
      <c r="AF15" s="649"/>
      <c r="AG15" s="649"/>
      <c r="AH15" s="649"/>
      <c r="AI15" s="649"/>
      <c r="AJ15" s="649"/>
      <c r="AK15" s="649"/>
      <c r="AL15" s="649"/>
      <c r="AM15" s="649"/>
      <c r="AN15" s="649"/>
      <c r="AO15" s="649"/>
      <c r="AQ15" s="347" t="s">
        <v>6441</v>
      </c>
      <c r="AR15" s="343" t="s">
        <v>5897</v>
      </c>
      <c r="AS15" s="343"/>
      <c r="AT15" s="322" t="s">
        <v>5896</v>
      </c>
      <c r="AU15" s="343"/>
      <c r="AV15" s="343"/>
      <c r="AW15" s="322" t="str">
        <f>IFERROR(GOODS_N_SERVICES_2[[#This Row],[PRICES]]*GOODS_N_SERVICES_2[[#This Row],[ITEMS]],"")</f>
        <v/>
      </c>
      <c r="AY15" s="323" t="s">
        <v>6551</v>
      </c>
      <c r="AZ15" s="371" t="s">
        <v>6550</v>
      </c>
    </row>
    <row r="16" spans="1:54" ht="15" customHeight="1">
      <c r="L16" s="378" t="s">
        <v>6177</v>
      </c>
      <c r="M16" s="377" t="s">
        <v>6549</v>
      </c>
      <c r="O16" s="375" t="s">
        <v>6548</v>
      </c>
      <c r="P16" s="371">
        <v>20</v>
      </c>
      <c r="Q16" s="371">
        <v>18</v>
      </c>
      <c r="R16" s="366" t="s">
        <v>6547</v>
      </c>
      <c r="U16" s="37" t="s">
        <v>6546</v>
      </c>
      <c r="AB16" s="323" t="s">
        <v>6107</v>
      </c>
      <c r="AC16" s="366"/>
      <c r="AD16" s="366" t="s">
        <v>6545</v>
      </c>
      <c r="AF16" s="649"/>
      <c r="AG16" s="649"/>
      <c r="AH16" s="649"/>
      <c r="AI16" s="649"/>
      <c r="AJ16" s="649"/>
      <c r="AK16" s="649"/>
      <c r="AL16" s="649"/>
      <c r="AM16" s="649"/>
      <c r="AN16" s="649"/>
      <c r="AO16" s="649"/>
      <c r="AQ16" s="347" t="s">
        <v>6441</v>
      </c>
      <c r="AR16" s="343" t="s">
        <v>5895</v>
      </c>
      <c r="AS16" s="343"/>
      <c r="AT16" s="322" t="s">
        <v>5894</v>
      </c>
      <c r="AU16" s="343"/>
      <c r="AV16" s="343"/>
      <c r="AW16" s="322" t="str">
        <f>IFERROR(GOODS_N_SERVICES_2[[#This Row],[PRICES]]*GOODS_N_SERVICES_2[[#This Row],[ITEMS]],"")</f>
        <v/>
      </c>
      <c r="AY16" s="323" t="s">
        <v>6544</v>
      </c>
      <c r="AZ16" s="371" t="s">
        <v>6478</v>
      </c>
    </row>
    <row r="17" spans="1:53" ht="15" customHeight="1">
      <c r="L17" s="377" t="s">
        <v>6543</v>
      </c>
      <c r="M17" s="377"/>
      <c r="O17" s="375" t="s">
        <v>6542</v>
      </c>
      <c r="P17" s="371">
        <v>22</v>
      </c>
      <c r="Q17" s="371">
        <v>20</v>
      </c>
      <c r="R17" s="366" t="s">
        <v>6541</v>
      </c>
      <c r="U17" s="37" t="s">
        <v>6540</v>
      </c>
      <c r="AB17" s="323" t="s">
        <v>6539</v>
      </c>
      <c r="AC17" s="366"/>
      <c r="AD17" s="366" t="s">
        <v>5742</v>
      </c>
      <c r="AF17" s="554" t="s">
        <v>6538</v>
      </c>
      <c r="AG17" s="554"/>
      <c r="AH17" s="554"/>
      <c r="AI17" s="554"/>
      <c r="AJ17" s="554"/>
      <c r="AK17" s="554"/>
      <c r="AL17" s="554"/>
      <c r="AM17" s="554"/>
      <c r="AN17" s="554"/>
      <c r="AO17" s="554"/>
      <c r="AQ17" s="347" t="s">
        <v>6441</v>
      </c>
      <c r="AR17" s="343" t="s">
        <v>5893</v>
      </c>
      <c r="AS17" s="343"/>
      <c r="AT17" s="322" t="s">
        <v>5892</v>
      </c>
      <c r="AU17" s="343"/>
      <c r="AV17" s="343"/>
      <c r="AW17" s="322" t="str">
        <f>IFERROR(GOODS_N_SERVICES_2[[#This Row],[PRICES]]*GOODS_N_SERVICES_2[[#This Row],[ITEMS]],"")</f>
        <v/>
      </c>
      <c r="AY17" s="323" t="s">
        <v>6537</v>
      </c>
      <c r="AZ17" s="371" t="s">
        <v>6536</v>
      </c>
    </row>
    <row r="18" spans="1:53" ht="15" customHeight="1">
      <c r="L18" s="377" t="s">
        <v>6535</v>
      </c>
      <c r="M18" s="377" t="s">
        <v>6534</v>
      </c>
      <c r="O18" s="375" t="s">
        <v>6533</v>
      </c>
      <c r="P18" s="371">
        <v>24</v>
      </c>
      <c r="Q18" s="371">
        <v>22</v>
      </c>
      <c r="R18" s="366" t="s">
        <v>6532</v>
      </c>
      <c r="U18" s="37" t="s">
        <v>6531</v>
      </c>
      <c r="AB18" s="365" t="s">
        <v>584</v>
      </c>
      <c r="AC18" s="364"/>
      <c r="AD18" s="364" t="s">
        <v>6530</v>
      </c>
      <c r="AF18" s="649" t="s">
        <v>6529</v>
      </c>
      <c r="AG18" s="649"/>
      <c r="AH18" s="649"/>
      <c r="AI18" s="649"/>
      <c r="AJ18" s="649"/>
      <c r="AK18" s="649"/>
      <c r="AL18" s="649"/>
      <c r="AM18" s="649"/>
      <c r="AN18" s="649"/>
      <c r="AO18" s="649"/>
      <c r="AQ18" s="347" t="s">
        <v>6441</v>
      </c>
      <c r="AR18" s="343" t="s">
        <v>5891</v>
      </c>
      <c r="AS18" s="343"/>
      <c r="AT18" s="322" t="s">
        <v>5890</v>
      </c>
      <c r="AU18" s="343"/>
      <c r="AV18" s="343"/>
      <c r="AW18" s="322" t="str">
        <f>IFERROR(GOODS_N_SERVICES_2[[#This Row],[PRICES]]*GOODS_N_SERVICES_2[[#This Row],[ITEMS]],"")</f>
        <v/>
      </c>
      <c r="AY18" s="323" t="s">
        <v>6528</v>
      </c>
      <c r="AZ18" s="371" t="s">
        <v>6527</v>
      </c>
    </row>
    <row r="19" spans="1:53" ht="15" customHeight="1">
      <c r="L19" s="377" t="s">
        <v>6074</v>
      </c>
      <c r="M19" s="377" t="s">
        <v>6526</v>
      </c>
      <c r="O19" s="375" t="s">
        <v>6525</v>
      </c>
      <c r="P19" s="371">
        <v>27</v>
      </c>
      <c r="Q19" s="371">
        <v>24</v>
      </c>
      <c r="R19" s="366" t="s">
        <v>6524</v>
      </c>
      <c r="U19" s="37" t="s">
        <v>6523</v>
      </c>
      <c r="AB19" s="365" t="s">
        <v>6522</v>
      </c>
      <c r="AC19" s="364"/>
      <c r="AD19" s="364" t="s">
        <v>6521</v>
      </c>
      <c r="AF19" s="649"/>
      <c r="AG19" s="649"/>
      <c r="AH19" s="649"/>
      <c r="AI19" s="649"/>
      <c r="AJ19" s="649"/>
      <c r="AK19" s="649"/>
      <c r="AL19" s="649"/>
      <c r="AM19" s="649"/>
      <c r="AN19" s="649"/>
      <c r="AO19" s="649"/>
      <c r="AQ19" s="347" t="s">
        <v>6441</v>
      </c>
      <c r="AR19" s="343" t="s">
        <v>5889</v>
      </c>
      <c r="AS19" s="343"/>
      <c r="AT19" s="322" t="s">
        <v>5888</v>
      </c>
      <c r="AU19" s="343"/>
      <c r="AV19" s="343"/>
      <c r="AW19" s="322" t="str">
        <f>IFERROR(GOODS_N_SERVICES_2[[#This Row],[PRICES]]*GOODS_N_SERVICES_2[[#This Row],[ITEMS]],"")</f>
        <v/>
      </c>
      <c r="AY19" s="323" t="s">
        <v>6520</v>
      </c>
      <c r="AZ19" s="371" t="s">
        <v>5699</v>
      </c>
    </row>
    <row r="20" spans="1:53" ht="15" customHeight="1">
      <c r="A20" s="384" t="s">
        <v>6519</v>
      </c>
      <c r="B20" s="384"/>
      <c r="L20" s="377" t="s">
        <v>6218</v>
      </c>
      <c r="M20" s="377" t="s">
        <v>6486</v>
      </c>
      <c r="O20" s="375" t="s">
        <v>6518</v>
      </c>
      <c r="P20" s="371">
        <v>30</v>
      </c>
      <c r="Q20" s="371">
        <v>27</v>
      </c>
      <c r="R20" s="366" t="s">
        <v>6517</v>
      </c>
      <c r="U20" s="37" t="s">
        <v>6516</v>
      </c>
      <c r="W20" s="357"/>
      <c r="AB20" s="365" t="s">
        <v>6515</v>
      </c>
      <c r="AC20" s="364"/>
      <c r="AD20" s="364" t="s">
        <v>6514</v>
      </c>
      <c r="AF20" s="649"/>
      <c r="AG20" s="649"/>
      <c r="AH20" s="649"/>
      <c r="AI20" s="649"/>
      <c r="AJ20" s="649"/>
      <c r="AK20" s="649"/>
      <c r="AL20" s="649"/>
      <c r="AM20" s="649"/>
      <c r="AN20" s="649"/>
      <c r="AO20" s="649"/>
      <c r="AQ20" s="347" t="s">
        <v>6441</v>
      </c>
      <c r="AR20" s="343" t="s">
        <v>5887</v>
      </c>
      <c r="AS20" s="343"/>
      <c r="AT20" s="322" t="s">
        <v>5886</v>
      </c>
      <c r="AU20" s="343"/>
      <c r="AV20" s="343"/>
      <c r="AW20" s="322" t="str">
        <f>IFERROR(GOODS_N_SERVICES_2[[#This Row],[PRICES]]*GOODS_N_SERVICES_2[[#This Row],[ITEMS]],"")</f>
        <v/>
      </c>
      <c r="AY20" s="323" t="s">
        <v>63</v>
      </c>
      <c r="AZ20" s="371" t="s">
        <v>5696</v>
      </c>
    </row>
    <row r="21" spans="1:53" ht="15" customHeight="1">
      <c r="A21" s="323" t="s">
        <v>6513</v>
      </c>
      <c r="B21" s="323"/>
      <c r="L21" s="377" t="s">
        <v>6202</v>
      </c>
      <c r="M21" s="377" t="s">
        <v>6512</v>
      </c>
      <c r="O21" s="375">
        <v>31</v>
      </c>
      <c r="P21" s="371">
        <v>31</v>
      </c>
      <c r="Q21" s="371">
        <v>30</v>
      </c>
      <c r="R21" s="366" t="s">
        <v>6511</v>
      </c>
      <c r="U21" s="37" t="s">
        <v>6510</v>
      </c>
      <c r="W21" s="357"/>
      <c r="AB21" s="365" t="s">
        <v>5749</v>
      </c>
      <c r="AC21" s="364"/>
      <c r="AD21" s="364" t="s">
        <v>6509</v>
      </c>
      <c r="AF21" s="649"/>
      <c r="AG21" s="649"/>
      <c r="AH21" s="649"/>
      <c r="AI21" s="649"/>
      <c r="AJ21" s="649"/>
      <c r="AK21" s="649"/>
      <c r="AL21" s="649"/>
      <c r="AM21" s="649"/>
      <c r="AN21" s="649"/>
      <c r="AO21" s="649"/>
      <c r="AQ21" s="347" t="s">
        <v>6441</v>
      </c>
      <c r="AR21" s="343" t="s">
        <v>5885</v>
      </c>
      <c r="AS21" s="343"/>
      <c r="AT21" s="322" t="s">
        <v>5884</v>
      </c>
      <c r="AU21" s="343"/>
      <c r="AV21" s="343"/>
      <c r="AW21" s="322" t="str">
        <f>IFERROR(GOODS_N_SERVICES_2[[#This Row],[PRICES]]*GOODS_N_SERVICES_2[[#This Row],[ITEMS]],"")</f>
        <v/>
      </c>
      <c r="AY21" s="323" t="s">
        <v>6508</v>
      </c>
      <c r="AZ21" s="371" t="s">
        <v>6486</v>
      </c>
    </row>
    <row r="22" spans="1:53" ht="15" customHeight="1">
      <c r="A22" s="652" t="s">
        <v>6507</v>
      </c>
      <c r="B22" s="653"/>
      <c r="L22" s="377" t="s">
        <v>6186</v>
      </c>
      <c r="M22" s="377" t="s">
        <v>6506</v>
      </c>
      <c r="O22" s="375">
        <v>32</v>
      </c>
      <c r="P22" s="371">
        <v>32</v>
      </c>
      <c r="Q22" s="371">
        <v>31</v>
      </c>
      <c r="R22" s="366" t="s">
        <v>6505</v>
      </c>
      <c r="U22" s="37" t="s">
        <v>6504</v>
      </c>
      <c r="AB22" s="365" t="s">
        <v>6140</v>
      </c>
      <c r="AC22" s="364"/>
      <c r="AD22" s="364" t="s">
        <v>6503</v>
      </c>
      <c r="AF22" s="649"/>
      <c r="AG22" s="649"/>
      <c r="AH22" s="649"/>
      <c r="AI22" s="649"/>
      <c r="AJ22" s="649"/>
      <c r="AK22" s="649"/>
      <c r="AL22" s="649"/>
      <c r="AM22" s="649"/>
      <c r="AN22" s="649"/>
      <c r="AO22" s="649"/>
      <c r="AQ22" s="347" t="s">
        <v>6441</v>
      </c>
      <c r="AR22" s="343" t="s">
        <v>6502</v>
      </c>
      <c r="AS22" s="343"/>
      <c r="AT22" s="322" t="s">
        <v>5720</v>
      </c>
      <c r="AU22" s="343"/>
      <c r="AV22" s="343"/>
      <c r="AW22" s="322" t="str">
        <f>IFERROR(GOODS_N_SERVICES_2[[#This Row],[PRICES]]*GOODS_N_SERVICES_2[[#This Row],[ITEMS]],"")</f>
        <v/>
      </c>
      <c r="AY22" s="323" t="s">
        <v>6501</v>
      </c>
      <c r="AZ22" s="371" t="s">
        <v>6500</v>
      </c>
    </row>
    <row r="23" spans="1:53" ht="15" customHeight="1">
      <c r="A23" s="654" t="s">
        <v>6499</v>
      </c>
      <c r="B23" s="323" t="s">
        <v>6498</v>
      </c>
      <c r="C23" s="654" t="s">
        <v>6497</v>
      </c>
      <c r="L23" s="377" t="s">
        <v>6177</v>
      </c>
      <c r="M23" s="377" t="s">
        <v>6496</v>
      </c>
      <c r="O23" s="375" t="s">
        <v>6495</v>
      </c>
      <c r="P23" s="371">
        <v>34</v>
      </c>
      <c r="Q23" s="371">
        <v>32</v>
      </c>
      <c r="R23" s="366" t="s">
        <v>6494</v>
      </c>
      <c r="U23" s="37" t="s">
        <v>6493</v>
      </c>
      <c r="W23" s="356"/>
      <c r="AB23" s="365" t="s">
        <v>5952</v>
      </c>
      <c r="AC23" s="364"/>
      <c r="AD23" s="364" t="s">
        <v>6492</v>
      </c>
      <c r="AF23" s="649"/>
      <c r="AG23" s="649"/>
      <c r="AH23" s="649"/>
      <c r="AI23" s="649"/>
      <c r="AJ23" s="649"/>
      <c r="AK23" s="649"/>
      <c r="AL23" s="649"/>
      <c r="AM23" s="649"/>
      <c r="AN23" s="649"/>
      <c r="AO23" s="649"/>
      <c r="AQ23" s="347" t="s">
        <v>6441</v>
      </c>
      <c r="AR23" s="343" t="s">
        <v>6491</v>
      </c>
      <c r="AS23" s="343"/>
      <c r="AT23" s="322" t="s">
        <v>6225</v>
      </c>
      <c r="AU23" s="343"/>
      <c r="AV23" s="343"/>
      <c r="AW23" s="322" t="str">
        <f>IFERROR(GOODS_N_SERVICES_2[[#This Row],[PRICES]]*GOODS_N_SERVICES_2[[#This Row],[ITEMS]],"")</f>
        <v/>
      </c>
      <c r="AY23" s="323" t="s">
        <v>6490</v>
      </c>
      <c r="AZ23" s="371" t="s">
        <v>6486</v>
      </c>
    </row>
    <row r="24" spans="1:53" ht="15" customHeight="1">
      <c r="A24" s="654"/>
      <c r="B24" s="323" t="s">
        <v>6489</v>
      </c>
      <c r="C24" s="654"/>
      <c r="E24" s="37" t="s">
        <v>6488</v>
      </c>
      <c r="L24" s="377" t="s">
        <v>6487</v>
      </c>
      <c r="M24" s="377" t="s">
        <v>6486</v>
      </c>
      <c r="O24" s="375" t="s">
        <v>6485</v>
      </c>
      <c r="P24" s="371">
        <v>36</v>
      </c>
      <c r="Q24" s="371">
        <v>34</v>
      </c>
      <c r="R24" s="366" t="s">
        <v>6484</v>
      </c>
      <c r="U24" s="37" t="s">
        <v>6483</v>
      </c>
      <c r="W24" s="356"/>
      <c r="AB24" s="323" t="s">
        <v>5730</v>
      </c>
      <c r="AC24" s="366"/>
      <c r="AD24" s="366" t="s">
        <v>6482</v>
      </c>
      <c r="AF24" s="649"/>
      <c r="AG24" s="649"/>
      <c r="AH24" s="649"/>
      <c r="AI24" s="649"/>
      <c r="AJ24" s="649"/>
      <c r="AK24" s="649"/>
      <c r="AL24" s="649"/>
      <c r="AM24" s="649"/>
      <c r="AN24" s="649"/>
      <c r="AO24" s="649"/>
      <c r="AQ24" s="347" t="s">
        <v>6441</v>
      </c>
      <c r="AR24" s="343" t="s">
        <v>6481</v>
      </c>
      <c r="AS24" s="343"/>
      <c r="AT24" s="322" t="s">
        <v>6480</v>
      </c>
      <c r="AU24" s="343"/>
      <c r="AV24" s="343"/>
      <c r="AW24" s="322" t="str">
        <f>IFERROR(GOODS_N_SERVICES_2[[#This Row],[PRICES]]*GOODS_N_SERVICES_2[[#This Row],[ITEMS]],"")</f>
        <v/>
      </c>
      <c r="AY24" s="323" t="s">
        <v>6479</v>
      </c>
      <c r="AZ24" s="371" t="s">
        <v>6478</v>
      </c>
    </row>
    <row r="25" spans="1:53">
      <c r="A25" s="654"/>
      <c r="B25" s="323" t="s">
        <v>6477</v>
      </c>
      <c r="C25" s="654"/>
      <c r="E25" s="37" t="s">
        <v>6476</v>
      </c>
      <c r="L25" s="383" t="s">
        <v>4747</v>
      </c>
      <c r="M25" s="382"/>
      <c r="O25" s="375" t="s">
        <v>6475</v>
      </c>
      <c r="P25" s="371">
        <v>38</v>
      </c>
      <c r="Q25" s="371">
        <v>36</v>
      </c>
      <c r="R25" s="366" t="s">
        <v>6474</v>
      </c>
      <c r="U25" s="37" t="s">
        <v>6473</v>
      </c>
      <c r="W25" s="357"/>
      <c r="AB25" s="365" t="s">
        <v>6472</v>
      </c>
      <c r="AC25" s="364"/>
      <c r="AD25" s="364" t="s">
        <v>6471</v>
      </c>
      <c r="AF25" s="649"/>
      <c r="AG25" s="649"/>
      <c r="AH25" s="649"/>
      <c r="AI25" s="649"/>
      <c r="AJ25" s="649"/>
      <c r="AK25" s="649"/>
      <c r="AL25" s="649"/>
      <c r="AM25" s="649"/>
      <c r="AN25" s="649"/>
      <c r="AO25" s="649"/>
      <c r="AQ25" s="347" t="s">
        <v>6441</v>
      </c>
      <c r="AR25" s="346" t="s">
        <v>5952</v>
      </c>
      <c r="AS25" s="346"/>
      <c r="AT25" s="345" t="s">
        <v>5944</v>
      </c>
      <c r="AU25" s="346"/>
      <c r="AV25" s="346"/>
      <c r="AW25" s="345" t="str">
        <f>IFERROR(GOODS_N_SERVICES_2[[#This Row],[PRICES]]*GOODS_N_SERVICES_2[[#This Row],[ITEMS]],"")</f>
        <v/>
      </c>
    </row>
    <row r="26" spans="1:53" ht="30">
      <c r="A26" s="654"/>
      <c r="B26" s="323" t="s">
        <v>6470</v>
      </c>
      <c r="C26" s="654"/>
      <c r="E26" s="37" t="s">
        <v>6469</v>
      </c>
      <c r="L26" s="382" t="s">
        <v>6468</v>
      </c>
      <c r="M26" s="381" t="s">
        <v>6402</v>
      </c>
      <c r="O26" s="375" t="s">
        <v>6467</v>
      </c>
      <c r="P26" s="371">
        <v>40</v>
      </c>
      <c r="Q26" s="371">
        <v>38</v>
      </c>
      <c r="R26" s="366" t="s">
        <v>6466</v>
      </c>
      <c r="U26" s="37" t="s">
        <v>6465</v>
      </c>
      <c r="W26" s="357"/>
      <c r="AB26" s="365" t="s">
        <v>6464</v>
      </c>
      <c r="AC26" s="364"/>
      <c r="AD26" s="364" t="s">
        <v>6463</v>
      </c>
      <c r="AF26" s="379"/>
      <c r="AG26" s="379"/>
      <c r="AH26" s="379"/>
      <c r="AI26" s="379"/>
      <c r="AJ26" s="379"/>
      <c r="AK26" s="379"/>
      <c r="AL26" s="379"/>
      <c r="AM26" s="379"/>
      <c r="AN26" s="379"/>
      <c r="AO26" s="379"/>
      <c r="AQ26" s="347" t="s">
        <v>6441</v>
      </c>
      <c r="AR26" s="343" t="s">
        <v>6462</v>
      </c>
      <c r="AS26" s="343"/>
      <c r="AT26" s="322" t="s">
        <v>6461</v>
      </c>
      <c r="AU26" s="343"/>
      <c r="AV26" s="343"/>
      <c r="AW26" s="322" t="str">
        <f>IFERROR(GOODS_N_SERVICES_2[[#This Row],[PRICES]]*GOODS_N_SERVICES_2[[#This Row],[ITEMS]],"")</f>
        <v/>
      </c>
    </row>
    <row r="27" spans="1:53">
      <c r="A27" s="654" t="s">
        <v>6460</v>
      </c>
      <c r="B27" s="323" t="s">
        <v>6459</v>
      </c>
      <c r="C27" s="654" t="s">
        <v>6458</v>
      </c>
      <c r="E27" s="37" t="s">
        <v>6457</v>
      </c>
      <c r="L27" s="377" t="s">
        <v>6456</v>
      </c>
      <c r="M27" s="377" t="s">
        <v>7</v>
      </c>
      <c r="O27" s="375" t="s">
        <v>6455</v>
      </c>
      <c r="P27" s="371">
        <v>43</v>
      </c>
      <c r="Q27" s="371">
        <v>40</v>
      </c>
      <c r="R27" s="366" t="s">
        <v>6454</v>
      </c>
      <c r="U27" s="37" t="s">
        <v>6453</v>
      </c>
      <c r="W27" s="357"/>
      <c r="AB27" s="323" t="s">
        <v>6452</v>
      </c>
      <c r="AC27" s="366"/>
      <c r="AD27" s="366" t="s">
        <v>6451</v>
      </c>
      <c r="AF27" s="379"/>
      <c r="AG27" s="379"/>
      <c r="AH27" s="379"/>
      <c r="AI27" s="379"/>
      <c r="AJ27" s="379"/>
      <c r="AK27" s="379"/>
      <c r="AL27" s="379"/>
      <c r="AM27" s="379"/>
      <c r="AN27" s="379"/>
      <c r="AO27" s="379"/>
      <c r="AQ27" s="347" t="s">
        <v>6441</v>
      </c>
      <c r="AR27" s="349" t="s">
        <v>6450</v>
      </c>
      <c r="AS27" s="349"/>
      <c r="AT27" s="348" t="s">
        <v>6449</v>
      </c>
      <c r="AU27" s="349"/>
      <c r="AV27" s="349"/>
      <c r="AW27" s="348" t="str">
        <f>IFERROR(GOODS_N_SERVICES_2[[#This Row],[PRICES]]*GOODS_N_SERVICES_2[[#This Row],[ITEMS]],"")</f>
        <v/>
      </c>
    </row>
    <row r="28" spans="1:53">
      <c r="A28" s="654"/>
      <c r="B28" s="323" t="s">
        <v>6448</v>
      </c>
      <c r="C28" s="654"/>
      <c r="E28" s="37" t="s">
        <v>6447</v>
      </c>
      <c r="L28" s="377" t="s">
        <v>6446</v>
      </c>
      <c r="M28" s="377" t="s">
        <v>6445</v>
      </c>
      <c r="O28" s="375">
        <v>44</v>
      </c>
      <c r="P28" s="371">
        <v>44</v>
      </c>
      <c r="Q28" s="371">
        <v>43</v>
      </c>
      <c r="R28" s="366" t="s">
        <v>6444</v>
      </c>
      <c r="U28" s="37" t="s">
        <v>6443</v>
      </c>
      <c r="W28" s="357"/>
      <c r="AB28" s="323" t="s">
        <v>5990</v>
      </c>
      <c r="AC28" s="366"/>
      <c r="AD28" s="366" t="s">
        <v>6442</v>
      </c>
      <c r="AF28" s="379"/>
      <c r="AG28" s="379"/>
      <c r="AH28" s="379"/>
      <c r="AI28" s="379"/>
      <c r="AJ28" s="379"/>
      <c r="AK28" s="379"/>
      <c r="AL28" s="379"/>
      <c r="AM28" s="379"/>
      <c r="AN28" s="379"/>
      <c r="AO28" s="379"/>
      <c r="AQ28" s="347" t="s">
        <v>6441</v>
      </c>
      <c r="AR28" s="343" t="s">
        <v>6440</v>
      </c>
      <c r="AS28" s="343"/>
      <c r="AT28" s="322" t="s">
        <v>6439</v>
      </c>
      <c r="AU28" s="343"/>
      <c r="AV28" s="343"/>
      <c r="AW28" s="322" t="str">
        <f>IFERROR(GOODS_N_SERVICES_2[[#This Row],[PRICES]]*GOODS_N_SERVICES_2[[#This Row],[ITEMS]],"")</f>
        <v/>
      </c>
      <c r="AY28" s="37" t="s">
        <v>6438</v>
      </c>
      <c r="AZ28" s="37" t="s">
        <v>6437</v>
      </c>
      <c r="BA28" s="37" t="s">
        <v>457</v>
      </c>
    </row>
    <row r="29" spans="1:53">
      <c r="A29" s="654"/>
      <c r="B29" s="323" t="s">
        <v>6436</v>
      </c>
      <c r="C29" s="654"/>
      <c r="E29" s="37" t="s">
        <v>6435</v>
      </c>
      <c r="L29" s="377" t="s">
        <v>6434</v>
      </c>
      <c r="M29" s="377" t="s">
        <v>5700</v>
      </c>
      <c r="O29" s="375" t="s">
        <v>6433</v>
      </c>
      <c r="P29" s="371">
        <v>46</v>
      </c>
      <c r="Q29" s="371">
        <v>44</v>
      </c>
      <c r="R29" s="366" t="s">
        <v>6432</v>
      </c>
      <c r="U29" s="37" t="s">
        <v>6431</v>
      </c>
      <c r="W29" s="357"/>
      <c r="AB29" s="323" t="s">
        <v>6430</v>
      </c>
      <c r="AC29" s="366"/>
      <c r="AD29" s="366" t="s">
        <v>6429</v>
      </c>
      <c r="AF29" s="379"/>
      <c r="AG29" s="379"/>
      <c r="AH29" s="379"/>
      <c r="AI29" s="379"/>
      <c r="AJ29" s="379"/>
      <c r="AK29" s="379"/>
      <c r="AL29" s="379"/>
      <c r="AM29" s="379"/>
      <c r="AN29" s="379"/>
      <c r="AO29" s="379"/>
      <c r="AQ29" s="347" t="s">
        <v>6221</v>
      </c>
      <c r="AR29" s="351" t="s">
        <v>6221</v>
      </c>
      <c r="AS29" s="351"/>
      <c r="AT29" s="350" t="s">
        <v>5742</v>
      </c>
      <c r="AU29" s="351"/>
      <c r="AV29" s="351"/>
      <c r="AW29" s="350" t="str">
        <f>IFERROR(GOODS_N_SERVICES_2[[#This Row],[PRICES]]*GOODS_N_SERVICES_2[[#This Row],[ITEMS]],"")</f>
        <v/>
      </c>
      <c r="AY29" s="37" t="s">
        <v>6428</v>
      </c>
      <c r="AZ29" s="37">
        <v>17</v>
      </c>
      <c r="BA29" s="37">
        <v>500</v>
      </c>
    </row>
    <row r="30" spans="1:53" ht="30">
      <c r="A30" s="654"/>
      <c r="B30" s="323" t="s">
        <v>6427</v>
      </c>
      <c r="C30" s="654"/>
      <c r="E30" s="37" t="s">
        <v>6426</v>
      </c>
      <c r="L30" s="380" t="s">
        <v>6425</v>
      </c>
      <c r="M30" s="377"/>
      <c r="O30" s="375" t="s">
        <v>6424</v>
      </c>
      <c r="P30" s="371">
        <v>48</v>
      </c>
      <c r="Q30" s="371">
        <v>46</v>
      </c>
      <c r="R30" s="366" t="s">
        <v>6423</v>
      </c>
      <c r="U30" s="37" t="s">
        <v>6422</v>
      </c>
      <c r="W30" s="357"/>
      <c r="AB30" s="323" t="s">
        <v>5711</v>
      </c>
      <c r="AC30" s="366"/>
      <c r="AD30" s="366" t="s">
        <v>6421</v>
      </c>
      <c r="AF30" s="379"/>
      <c r="AG30" s="379"/>
      <c r="AH30" s="379"/>
      <c r="AI30" s="379"/>
      <c r="AJ30" s="379"/>
      <c r="AK30" s="379"/>
      <c r="AL30" s="379"/>
      <c r="AM30" s="379"/>
      <c r="AN30" s="379"/>
      <c r="AO30" s="379"/>
      <c r="AQ30" s="347" t="s">
        <v>6221</v>
      </c>
      <c r="AR30" s="343" t="s">
        <v>6420</v>
      </c>
      <c r="AS30" s="343"/>
      <c r="AT30" s="322" t="s">
        <v>6419</v>
      </c>
      <c r="AU30" s="343"/>
      <c r="AV30" s="343"/>
      <c r="AW30" s="322" t="str">
        <f>IFERROR(GOODS_N_SERVICES_2[[#This Row],[PRICES]]*GOODS_N_SERVICES_2[[#This Row],[ITEMS]],"")</f>
        <v/>
      </c>
      <c r="AY30" s="37" t="s">
        <v>6418</v>
      </c>
      <c r="AZ30" s="37">
        <v>15</v>
      </c>
      <c r="BA30" s="37">
        <v>100</v>
      </c>
    </row>
    <row r="31" spans="1:53">
      <c r="A31" s="654" t="s">
        <v>6417</v>
      </c>
      <c r="B31" s="323" t="s">
        <v>6416</v>
      </c>
      <c r="C31" s="654" t="s">
        <v>6415</v>
      </c>
      <c r="E31" s="37" t="s">
        <v>6414</v>
      </c>
      <c r="L31" s="378" t="s">
        <v>6413</v>
      </c>
      <c r="M31" s="377" t="s">
        <v>5696</v>
      </c>
      <c r="O31" s="375" t="s">
        <v>6412</v>
      </c>
      <c r="P31" s="371">
        <v>50</v>
      </c>
      <c r="Q31" s="371">
        <v>48</v>
      </c>
      <c r="R31" s="366" t="s">
        <v>6411</v>
      </c>
      <c r="U31" s="37" t="s">
        <v>6410</v>
      </c>
      <c r="W31" s="357"/>
      <c r="AB31" s="365" t="s">
        <v>6409</v>
      </c>
      <c r="AC31" s="364"/>
      <c r="AD31" s="364" t="s">
        <v>6408</v>
      </c>
      <c r="AQ31" s="347" t="s">
        <v>6221</v>
      </c>
      <c r="AR31" s="349" t="s">
        <v>6072</v>
      </c>
      <c r="AS31" s="349"/>
      <c r="AT31" s="348" t="s">
        <v>6407</v>
      </c>
      <c r="AU31" s="349"/>
      <c r="AV31" s="349"/>
      <c r="AW31" s="348" t="str">
        <f>IFERROR(GOODS_N_SERVICES_2[[#This Row],[PRICES]]*GOODS_N_SERVICES_2[[#This Row],[ITEMS]],"")</f>
        <v/>
      </c>
      <c r="AY31" s="37" t="s">
        <v>6406</v>
      </c>
      <c r="AZ31" s="37">
        <v>15</v>
      </c>
      <c r="BA31" s="37">
        <v>100</v>
      </c>
    </row>
    <row r="32" spans="1:53">
      <c r="A32" s="654"/>
      <c r="B32" s="323" t="s">
        <v>6405</v>
      </c>
      <c r="C32" s="654"/>
      <c r="E32" s="37" t="s">
        <v>6404</v>
      </c>
      <c r="L32" s="378" t="s">
        <v>6403</v>
      </c>
      <c r="M32" s="377" t="s">
        <v>6402</v>
      </c>
      <c r="O32" s="375" t="s">
        <v>6401</v>
      </c>
      <c r="P32" s="371">
        <v>52</v>
      </c>
      <c r="Q32" s="371">
        <v>50</v>
      </c>
      <c r="R32" s="366" t="s">
        <v>6400</v>
      </c>
      <c r="U32" s="37" t="s">
        <v>6399</v>
      </c>
      <c r="AB32" s="365" t="s">
        <v>5728</v>
      </c>
      <c r="AC32" s="364"/>
      <c r="AD32" s="364" t="s">
        <v>6398</v>
      </c>
      <c r="AQ32" s="347" t="s">
        <v>6221</v>
      </c>
      <c r="AR32" s="343" t="s">
        <v>6397</v>
      </c>
      <c r="AS32" s="343"/>
      <c r="AT32" s="322" t="s">
        <v>6396</v>
      </c>
      <c r="AU32" s="343"/>
      <c r="AV32" s="343"/>
      <c r="AW32" s="322" t="str">
        <f>IFERROR(GOODS_N_SERVICES_2[[#This Row],[PRICES]]*GOODS_N_SERVICES_2[[#This Row],[ITEMS]],"")</f>
        <v/>
      </c>
      <c r="AY32" s="37" t="s">
        <v>6395</v>
      </c>
      <c r="AZ32" s="37">
        <v>17</v>
      </c>
      <c r="BA32" s="37">
        <v>100</v>
      </c>
    </row>
    <row r="33" spans="1:53">
      <c r="A33" s="654"/>
      <c r="B33" s="323" t="s">
        <v>6394</v>
      </c>
      <c r="C33" s="654"/>
      <c r="E33" s="37" t="s">
        <v>6393</v>
      </c>
      <c r="O33" s="375" t="s">
        <v>6392</v>
      </c>
      <c r="P33" s="371">
        <v>54</v>
      </c>
      <c r="Q33" s="371">
        <v>52</v>
      </c>
      <c r="R33" s="366" t="s">
        <v>6391</v>
      </c>
      <c r="U33" s="37" t="s">
        <v>6390</v>
      </c>
      <c r="AB33" s="365" t="s">
        <v>5751</v>
      </c>
      <c r="AC33" s="364"/>
      <c r="AD33" s="364" t="s">
        <v>6389</v>
      </c>
      <c r="AQ33" s="347" t="s">
        <v>6221</v>
      </c>
      <c r="AR33" s="346" t="s">
        <v>6373</v>
      </c>
      <c r="AS33" s="346"/>
      <c r="AT33" s="345" t="s">
        <v>5944</v>
      </c>
      <c r="AU33" s="346"/>
      <c r="AV33" s="346"/>
      <c r="AW33" s="345" t="str">
        <f>IFERROR(GOODS_N_SERVICES_2[[#This Row],[PRICES]]*GOODS_N_SERVICES_2[[#This Row],[ITEMS]],"")</f>
        <v/>
      </c>
      <c r="AY33" s="37" t="s">
        <v>6388</v>
      </c>
      <c r="AZ33" s="37">
        <v>17</v>
      </c>
      <c r="BA33" s="37">
        <v>1000</v>
      </c>
    </row>
    <row r="34" spans="1:53">
      <c r="A34" s="654"/>
      <c r="B34" s="323" t="s">
        <v>6387</v>
      </c>
      <c r="C34" s="654"/>
      <c r="O34" s="375" t="s">
        <v>6386</v>
      </c>
      <c r="P34" s="371">
        <v>56</v>
      </c>
      <c r="Q34" s="371">
        <v>54</v>
      </c>
      <c r="R34" s="366" t="s">
        <v>6385</v>
      </c>
      <c r="U34" s="37" t="s">
        <v>6384</v>
      </c>
      <c r="W34" s="356"/>
      <c r="AB34" s="365" t="s">
        <v>5747</v>
      </c>
      <c r="AC34" s="364"/>
      <c r="AD34" s="364" t="s">
        <v>6383</v>
      </c>
      <c r="AQ34" s="347" t="s">
        <v>6221</v>
      </c>
      <c r="AR34" s="343" t="s">
        <v>6382</v>
      </c>
      <c r="AS34" s="346" t="s">
        <v>5770</v>
      </c>
      <c r="AT34" s="322" t="s">
        <v>6381</v>
      </c>
      <c r="AU34" s="343"/>
      <c r="AV34" s="343"/>
      <c r="AW34" s="322" t="str">
        <f>IFERROR(GOODS_N_SERVICES_2[[#This Row],[PRICES]]*GOODS_N_SERVICES_2[[#This Row],[ITEMS]],"")</f>
        <v/>
      </c>
      <c r="AY34" s="37" t="s">
        <v>6380</v>
      </c>
      <c r="AZ34" s="37">
        <v>7</v>
      </c>
      <c r="BA34" s="37">
        <v>50</v>
      </c>
    </row>
    <row r="35" spans="1:53">
      <c r="A35" s="654" t="s">
        <v>6379</v>
      </c>
      <c r="B35" s="323" t="s">
        <v>6378</v>
      </c>
      <c r="C35" s="654" t="s">
        <v>6377</v>
      </c>
      <c r="O35" s="375" t="s">
        <v>6376</v>
      </c>
      <c r="P35" s="371">
        <v>58</v>
      </c>
      <c r="Q35" s="371">
        <v>56</v>
      </c>
      <c r="R35" s="366" t="s">
        <v>6375</v>
      </c>
      <c r="U35" s="37" t="s">
        <v>6374</v>
      </c>
      <c r="W35" s="356"/>
      <c r="AB35" s="365" t="s">
        <v>6373</v>
      </c>
      <c r="AC35" s="364"/>
      <c r="AD35" s="364" t="s">
        <v>6372</v>
      </c>
      <c r="AQ35" s="347" t="s">
        <v>6221</v>
      </c>
      <c r="AR35" s="349" t="s">
        <v>6371</v>
      </c>
      <c r="AS35" s="346" t="s">
        <v>5770</v>
      </c>
      <c r="AT35" s="348" t="s">
        <v>6370</v>
      </c>
      <c r="AU35" s="349"/>
      <c r="AV35" s="349"/>
      <c r="AW35" s="348" t="str">
        <f>IFERROR(GOODS_N_SERVICES_2[[#This Row],[PRICES]]*GOODS_N_SERVICES_2[[#This Row],[ITEMS]],"")</f>
        <v/>
      </c>
      <c r="AY35" s="37" t="s">
        <v>6369</v>
      </c>
      <c r="AZ35" s="37">
        <v>12</v>
      </c>
      <c r="BA35" s="37">
        <v>2</v>
      </c>
    </row>
    <row r="36" spans="1:53">
      <c r="A36" s="654"/>
      <c r="B36" s="323" t="s">
        <v>6368</v>
      </c>
      <c r="C36" s="654"/>
      <c r="O36" s="375" t="s">
        <v>6367</v>
      </c>
      <c r="P36" s="371">
        <v>60</v>
      </c>
      <c r="Q36" s="371">
        <v>58</v>
      </c>
      <c r="R36" s="366" t="s">
        <v>6366</v>
      </c>
      <c r="U36" s="37" t="s">
        <v>6365</v>
      </c>
      <c r="W36" s="357"/>
      <c r="AB36" s="365" t="s">
        <v>5709</v>
      </c>
      <c r="AC36" s="364"/>
      <c r="AD36" s="364" t="s">
        <v>6364</v>
      </c>
      <c r="AQ36" s="347" t="s">
        <v>6221</v>
      </c>
      <c r="AR36" s="343" t="s">
        <v>6363</v>
      </c>
      <c r="AS36" s="343"/>
      <c r="AT36" s="322" t="s">
        <v>5796</v>
      </c>
      <c r="AU36" s="343"/>
      <c r="AV36" s="343"/>
      <c r="AW36" s="322" t="str">
        <f>IFERROR(GOODS_N_SERVICES_2[[#This Row],[PRICES]]*GOODS_N_SERVICES_2[[#This Row],[ITEMS]],"")</f>
        <v/>
      </c>
      <c r="AY36" s="37" t="s">
        <v>6362</v>
      </c>
      <c r="AZ36" s="37">
        <v>17</v>
      </c>
      <c r="BA36" s="37">
        <v>2000</v>
      </c>
    </row>
    <row r="37" spans="1:53">
      <c r="A37" s="654"/>
      <c r="B37" s="323" t="s">
        <v>6361</v>
      </c>
      <c r="C37" s="654"/>
      <c r="O37" s="375" t="s">
        <v>6360</v>
      </c>
      <c r="P37" s="371">
        <v>62</v>
      </c>
      <c r="Q37" s="371">
        <v>60</v>
      </c>
      <c r="R37" s="366" t="s">
        <v>6359</v>
      </c>
      <c r="U37" s="37" t="s">
        <v>6358</v>
      </c>
      <c r="W37" s="357"/>
      <c r="AB37" s="323" t="s">
        <v>5988</v>
      </c>
      <c r="AC37" s="366"/>
      <c r="AD37" s="366" t="s">
        <v>6357</v>
      </c>
      <c r="AQ37" s="347" t="s">
        <v>6221</v>
      </c>
      <c r="AR37" s="346" t="s">
        <v>6304</v>
      </c>
      <c r="AS37" s="346"/>
      <c r="AT37" s="345" t="s">
        <v>5944</v>
      </c>
      <c r="AU37" s="346"/>
      <c r="AV37" s="346"/>
      <c r="AW37" s="345" t="str">
        <f>IFERROR(GOODS_N_SERVICES_2[[#This Row],[PRICES]]*GOODS_N_SERVICES_2[[#This Row],[ITEMS]],"")</f>
        <v/>
      </c>
      <c r="AY37" s="37" t="s">
        <v>6356</v>
      </c>
      <c r="AZ37" s="37">
        <v>12</v>
      </c>
      <c r="BA37" s="37">
        <v>50</v>
      </c>
    </row>
    <row r="38" spans="1:53">
      <c r="A38" s="654"/>
      <c r="B38" s="323" t="s">
        <v>6355</v>
      </c>
      <c r="C38" s="654"/>
      <c r="O38" s="375" t="s">
        <v>6354</v>
      </c>
      <c r="P38" s="371">
        <v>64</v>
      </c>
      <c r="Q38" s="371">
        <v>62</v>
      </c>
      <c r="R38" s="366" t="s">
        <v>6353</v>
      </c>
      <c r="W38" s="357"/>
      <c r="AB38" s="323" t="s">
        <v>6103</v>
      </c>
      <c r="AC38" s="366"/>
      <c r="AD38" s="366" t="s">
        <v>6352</v>
      </c>
      <c r="AQ38" s="347" t="s">
        <v>6221</v>
      </c>
      <c r="AR38" s="343" t="s">
        <v>6351</v>
      </c>
      <c r="AS38" s="343"/>
      <c r="AT38" s="322">
        <v>0.01</v>
      </c>
      <c r="AU38" s="343"/>
      <c r="AV38" s="343"/>
      <c r="AW38" s="322">
        <f>IFERROR(GOODS_N_SERVICES_2[[#This Row],[PRICES]]*GOODS_N_SERVICES_2[[#This Row],[ITEMS]],"")</f>
        <v>0</v>
      </c>
      <c r="AY38" s="37" t="s">
        <v>1131</v>
      </c>
      <c r="AZ38" s="37">
        <v>15</v>
      </c>
      <c r="BA38" s="37">
        <v>1000</v>
      </c>
    </row>
    <row r="39" spans="1:53">
      <c r="A39" s="654" t="s">
        <v>6350</v>
      </c>
      <c r="B39" s="323" t="s">
        <v>6349</v>
      </c>
      <c r="C39" s="654" t="s">
        <v>6348</v>
      </c>
      <c r="O39" s="375" t="s">
        <v>6347</v>
      </c>
      <c r="P39" s="371">
        <v>66</v>
      </c>
      <c r="Q39" s="371">
        <v>64</v>
      </c>
      <c r="R39" s="366" t="s">
        <v>6346</v>
      </c>
      <c r="W39" s="357"/>
      <c r="AB39" s="365" t="s">
        <v>5985</v>
      </c>
      <c r="AC39" s="364"/>
      <c r="AD39" s="364" t="s">
        <v>6345</v>
      </c>
      <c r="AQ39" s="347" t="s">
        <v>6221</v>
      </c>
      <c r="AR39" s="349" t="s">
        <v>6344</v>
      </c>
      <c r="AS39" s="349"/>
      <c r="AT39" s="348" t="s">
        <v>6343</v>
      </c>
      <c r="AU39" s="349"/>
      <c r="AV39" s="349"/>
      <c r="AW39" s="348" t="str">
        <f>IFERROR(GOODS_N_SERVICES_2[[#This Row],[PRICES]]*GOODS_N_SERVICES_2[[#This Row],[ITEMS]],"")</f>
        <v/>
      </c>
      <c r="AY39" s="37" t="s">
        <v>6342</v>
      </c>
      <c r="AZ39" s="37">
        <v>7</v>
      </c>
      <c r="BA39" s="37">
        <v>50</v>
      </c>
    </row>
    <row r="40" spans="1:53">
      <c r="A40" s="654"/>
      <c r="B40" s="323" t="s">
        <v>6341</v>
      </c>
      <c r="C40" s="654"/>
      <c r="O40" s="375" t="s">
        <v>6340</v>
      </c>
      <c r="P40" s="371">
        <v>69</v>
      </c>
      <c r="Q40" s="371">
        <v>66</v>
      </c>
      <c r="R40" s="366" t="s">
        <v>6339</v>
      </c>
      <c r="W40" s="357"/>
      <c r="AB40" s="365" t="s">
        <v>6338</v>
      </c>
      <c r="AC40" s="364"/>
      <c r="AD40" s="364" t="s">
        <v>6337</v>
      </c>
      <c r="AQ40" s="347" t="s">
        <v>6221</v>
      </c>
      <c r="AR40" s="346" t="s">
        <v>5921</v>
      </c>
      <c r="AS40" s="346"/>
      <c r="AT40" s="345" t="s">
        <v>5920</v>
      </c>
      <c r="AU40" s="346"/>
      <c r="AV40" s="346"/>
      <c r="AW40" s="345" t="str">
        <f>IFERROR(GOODS_N_SERVICES_2[[#This Row],[PRICES]]*GOODS_N_SERVICES_2[[#This Row],[ITEMS]],"")</f>
        <v/>
      </c>
      <c r="AY40" s="37" t="s">
        <v>6336</v>
      </c>
      <c r="AZ40" s="37">
        <v>17</v>
      </c>
      <c r="BA40" s="37">
        <v>1000</v>
      </c>
    </row>
    <row r="41" spans="1:53">
      <c r="A41" s="654"/>
      <c r="B41" s="323" t="s">
        <v>6335</v>
      </c>
      <c r="C41" s="654"/>
      <c r="O41" s="375">
        <v>70</v>
      </c>
      <c r="P41" s="371">
        <v>70</v>
      </c>
      <c r="Q41" s="371">
        <v>69</v>
      </c>
      <c r="R41" s="366" t="s">
        <v>6334</v>
      </c>
      <c r="AB41" s="365" t="s">
        <v>6040</v>
      </c>
      <c r="AC41" s="364"/>
      <c r="AD41" s="364" t="s">
        <v>6333</v>
      </c>
      <c r="AQ41" s="347" t="s">
        <v>6221</v>
      </c>
      <c r="AR41" s="349" t="s">
        <v>6332</v>
      </c>
      <c r="AS41" s="349"/>
      <c r="AT41" s="348" t="s">
        <v>6331</v>
      </c>
      <c r="AU41" s="349"/>
      <c r="AV41" s="349"/>
      <c r="AW41" s="348" t="str">
        <f>IFERROR(GOODS_N_SERVICES_2[[#This Row],[PRICES]]*GOODS_N_SERVICES_2[[#This Row],[ITEMS]],"")</f>
        <v/>
      </c>
      <c r="AY41" s="37" t="s">
        <v>6330</v>
      </c>
      <c r="AZ41" s="37">
        <v>17</v>
      </c>
      <c r="BA41" s="37">
        <v>1000</v>
      </c>
    </row>
    <row r="42" spans="1:53">
      <c r="A42" s="654"/>
      <c r="B42" s="323" t="s">
        <v>6329</v>
      </c>
      <c r="C42" s="654"/>
      <c r="O42" s="375" t="s">
        <v>6328</v>
      </c>
      <c r="P42" s="371">
        <v>72</v>
      </c>
      <c r="Q42" s="371">
        <v>70</v>
      </c>
      <c r="R42" s="366" t="s">
        <v>6327</v>
      </c>
      <c r="AB42" s="365" t="s">
        <v>5744</v>
      </c>
      <c r="AC42" s="364"/>
      <c r="AD42" s="364" t="s">
        <v>6326</v>
      </c>
      <c r="AQ42" s="347" t="s">
        <v>6221</v>
      </c>
      <c r="AR42" s="343" t="s">
        <v>6325</v>
      </c>
      <c r="AS42" s="343"/>
      <c r="AT42" s="322" t="s">
        <v>6324</v>
      </c>
      <c r="AU42" s="343"/>
      <c r="AV42" s="343"/>
      <c r="AW42" s="322" t="str">
        <f>IFERROR(GOODS_N_SERVICES_2[[#This Row],[PRICES]]*GOODS_N_SERVICES_2[[#This Row],[ITEMS]],"")</f>
        <v/>
      </c>
      <c r="AY42" s="37" t="s">
        <v>6323</v>
      </c>
      <c r="AZ42" s="37">
        <v>17</v>
      </c>
      <c r="BA42" s="37">
        <v>1000</v>
      </c>
    </row>
    <row r="43" spans="1:53" ht="16.5">
      <c r="A43" s="655" t="s">
        <v>6322</v>
      </c>
      <c r="B43" s="655"/>
      <c r="O43" s="375" t="s">
        <v>6321</v>
      </c>
      <c r="P43" s="371">
        <v>74</v>
      </c>
      <c r="Q43" s="371">
        <v>72</v>
      </c>
      <c r="R43" s="366" t="s">
        <v>6320</v>
      </c>
      <c r="X43" s="376"/>
      <c r="AB43" s="365" t="s">
        <v>6319</v>
      </c>
      <c r="AC43" s="364"/>
      <c r="AD43" s="364" t="s">
        <v>6318</v>
      </c>
      <c r="AQ43" s="347" t="s">
        <v>6221</v>
      </c>
      <c r="AR43" s="349" t="s">
        <v>6212</v>
      </c>
      <c r="AS43" s="349"/>
      <c r="AT43" s="348" t="s">
        <v>6317</v>
      </c>
      <c r="AU43" s="349"/>
      <c r="AV43" s="349"/>
      <c r="AW43" s="348" t="str">
        <f>IFERROR(GOODS_N_SERVICES_2[[#This Row],[PRICES]]*GOODS_N_SERVICES_2[[#This Row],[ITEMS]],"")</f>
        <v/>
      </c>
      <c r="AY43" s="37" t="s">
        <v>6316</v>
      </c>
      <c r="AZ43" s="37">
        <v>17</v>
      </c>
      <c r="BA43" s="37">
        <v>2000</v>
      </c>
    </row>
    <row r="44" spans="1:53">
      <c r="A44" s="654" t="s">
        <v>6315</v>
      </c>
      <c r="B44" s="323" t="s">
        <v>6314</v>
      </c>
      <c r="C44" s="654" t="s">
        <v>6313</v>
      </c>
      <c r="O44" s="375" t="s">
        <v>6312</v>
      </c>
      <c r="P44" s="371">
        <v>76</v>
      </c>
      <c r="Q44" s="371">
        <v>74</v>
      </c>
      <c r="R44" s="366" t="s">
        <v>6311</v>
      </c>
      <c r="X44" s="367"/>
      <c r="AB44" s="323" t="s">
        <v>104</v>
      </c>
      <c r="AC44" s="366"/>
      <c r="AD44" s="366" t="s">
        <v>6310</v>
      </c>
      <c r="AQ44" s="347" t="s">
        <v>6221</v>
      </c>
      <c r="AR44" s="343" t="s">
        <v>6207</v>
      </c>
      <c r="AS44" s="343"/>
      <c r="AT44" s="322" t="s">
        <v>6309</v>
      </c>
      <c r="AU44" s="343"/>
      <c r="AV44" s="343"/>
      <c r="AW44" s="322" t="str">
        <f>IFERROR(GOODS_N_SERVICES_2[[#This Row],[PRICES]]*GOODS_N_SERVICES_2[[#This Row],[ITEMS]],"")</f>
        <v/>
      </c>
      <c r="AY44" s="37" t="s">
        <v>6308</v>
      </c>
      <c r="AZ44" s="37">
        <v>15</v>
      </c>
      <c r="BA44" s="37">
        <v>500</v>
      </c>
    </row>
    <row r="45" spans="1:53">
      <c r="A45" s="654"/>
      <c r="B45" s="323" t="s">
        <v>6307</v>
      </c>
      <c r="C45" s="654"/>
      <c r="O45" s="375" t="s">
        <v>6306</v>
      </c>
      <c r="P45" s="371">
        <v>78</v>
      </c>
      <c r="Q45" s="371">
        <v>76</v>
      </c>
      <c r="R45" s="366" t="s">
        <v>6305</v>
      </c>
      <c r="X45" s="367"/>
      <c r="AB45" s="365" t="s">
        <v>6304</v>
      </c>
      <c r="AC45" s="364"/>
      <c r="AD45" s="364" t="s">
        <v>6303</v>
      </c>
      <c r="AQ45" s="347" t="s">
        <v>6221</v>
      </c>
      <c r="AR45" s="349" t="s">
        <v>5916</v>
      </c>
      <c r="AS45" s="349"/>
      <c r="AT45" s="348" t="s">
        <v>5915</v>
      </c>
      <c r="AU45" s="349"/>
      <c r="AV45" s="349"/>
      <c r="AW45" s="348" t="str">
        <f>IFERROR(GOODS_N_SERVICES_2[[#This Row],[PRICES]]*GOODS_N_SERVICES_2[[#This Row],[ITEMS]],"")</f>
        <v/>
      </c>
      <c r="AY45" s="37" t="s">
        <v>6302</v>
      </c>
      <c r="AZ45" s="37">
        <v>17</v>
      </c>
      <c r="BA45" s="37">
        <v>500</v>
      </c>
    </row>
    <row r="46" spans="1:53">
      <c r="A46" s="654" t="s">
        <v>6301</v>
      </c>
      <c r="B46" s="323" t="s">
        <v>6300</v>
      </c>
      <c r="C46" s="654" t="s">
        <v>6299</v>
      </c>
      <c r="O46" s="375" t="s">
        <v>6298</v>
      </c>
      <c r="P46" s="371">
        <v>80</v>
      </c>
      <c r="Q46" s="371">
        <v>78</v>
      </c>
      <c r="R46" s="366" t="s">
        <v>6019</v>
      </c>
      <c r="X46" s="367"/>
      <c r="AB46" s="365" t="s">
        <v>6297</v>
      </c>
      <c r="AC46" s="364"/>
      <c r="AD46" s="364" t="s">
        <v>6296</v>
      </c>
      <c r="AQ46" s="347" t="s">
        <v>6221</v>
      </c>
      <c r="AR46" s="343" t="s">
        <v>6295</v>
      </c>
      <c r="AS46" s="343"/>
      <c r="AT46" s="322" t="s">
        <v>6294</v>
      </c>
      <c r="AU46" s="343"/>
      <c r="AV46" s="343"/>
      <c r="AW46" s="322" t="str">
        <f>IFERROR(GOODS_N_SERVICES_2[[#This Row],[PRICES]]*GOODS_N_SERVICES_2[[#This Row],[ITEMS]],"")</f>
        <v/>
      </c>
      <c r="AY46" s="37" t="s">
        <v>6293</v>
      </c>
      <c r="AZ46" s="37">
        <v>17</v>
      </c>
      <c r="BA46" s="37">
        <v>500</v>
      </c>
    </row>
    <row r="47" spans="1:53">
      <c r="A47" s="654"/>
      <c r="B47" s="323" t="s">
        <v>6292</v>
      </c>
      <c r="C47" s="654"/>
      <c r="O47" s="375" t="s">
        <v>6291</v>
      </c>
      <c r="P47" s="371">
        <v>82</v>
      </c>
      <c r="Q47" s="371">
        <v>80</v>
      </c>
      <c r="R47" s="366" t="s">
        <v>6290</v>
      </c>
      <c r="X47" s="367"/>
      <c r="AB47" s="365" t="s">
        <v>6289</v>
      </c>
      <c r="AC47" s="364"/>
      <c r="AD47" s="364" t="s">
        <v>6288</v>
      </c>
      <c r="AQ47" s="347" t="s">
        <v>6221</v>
      </c>
      <c r="AR47" s="349" t="s">
        <v>6287</v>
      </c>
      <c r="AS47" s="349"/>
      <c r="AT47" s="348" t="s">
        <v>6286</v>
      </c>
      <c r="AU47" s="349"/>
      <c r="AV47" s="349"/>
      <c r="AW47" s="348" t="str">
        <f>IFERROR(GOODS_N_SERVICES_2[[#This Row],[PRICES]]*GOODS_N_SERVICES_2[[#This Row],[ITEMS]],"")</f>
        <v/>
      </c>
      <c r="AY47" s="37" t="s">
        <v>6285</v>
      </c>
      <c r="AZ47" s="37">
        <v>15</v>
      </c>
      <c r="BA47" s="37">
        <v>1000</v>
      </c>
    </row>
    <row r="48" spans="1:53">
      <c r="A48" s="654" t="s">
        <v>6284</v>
      </c>
      <c r="B48" s="323" t="s">
        <v>6283</v>
      </c>
      <c r="C48" s="654" t="s">
        <v>6282</v>
      </c>
      <c r="O48" s="375">
        <v>83</v>
      </c>
      <c r="P48" s="371">
        <v>83</v>
      </c>
      <c r="Q48" s="371">
        <v>82</v>
      </c>
      <c r="R48" s="366" t="s">
        <v>5789</v>
      </c>
      <c r="W48" s="373"/>
      <c r="X48" s="367"/>
      <c r="AB48" s="323" t="s">
        <v>6281</v>
      </c>
      <c r="AC48" s="366"/>
      <c r="AD48" s="366" t="s">
        <v>6280</v>
      </c>
      <c r="AQ48" s="347" t="s">
        <v>6221</v>
      </c>
      <c r="AR48" s="343" t="s">
        <v>6279</v>
      </c>
      <c r="AS48" s="343"/>
      <c r="AT48" s="322" t="s">
        <v>6278</v>
      </c>
      <c r="AU48" s="343"/>
      <c r="AV48" s="343"/>
      <c r="AW48" s="322" t="str">
        <f>IFERROR(GOODS_N_SERVICES_2[[#This Row],[PRICES]]*GOODS_N_SERVICES_2[[#This Row],[ITEMS]],"")</f>
        <v/>
      </c>
      <c r="AY48" s="37" t="s">
        <v>6277</v>
      </c>
      <c r="AZ48" s="37">
        <v>12</v>
      </c>
      <c r="BA48" s="37">
        <v>10</v>
      </c>
    </row>
    <row r="49" spans="1:53">
      <c r="A49" s="654"/>
      <c r="B49" s="323" t="s">
        <v>6276</v>
      </c>
      <c r="C49" s="654"/>
      <c r="O49" s="372" t="s">
        <v>6275</v>
      </c>
      <c r="P49" s="371">
        <v>86</v>
      </c>
      <c r="Q49" s="371">
        <v>83</v>
      </c>
      <c r="R49" s="374" t="s">
        <v>6274</v>
      </c>
      <c r="W49" s="373"/>
      <c r="X49" s="367"/>
      <c r="AB49" s="365" t="s">
        <v>5921</v>
      </c>
      <c r="AC49" s="364"/>
      <c r="AD49" s="364" t="s">
        <v>6273</v>
      </c>
      <c r="AQ49" s="347" t="s">
        <v>6221</v>
      </c>
      <c r="AR49" s="346" t="s">
        <v>6165</v>
      </c>
      <c r="AS49" s="346"/>
      <c r="AT49" s="345" t="s">
        <v>5944</v>
      </c>
      <c r="AU49" s="346"/>
      <c r="AV49" s="346"/>
      <c r="AW49" s="345" t="str">
        <f>IFERROR(GOODS_N_SERVICES_2[[#This Row],[PRICES]]*GOODS_N_SERVICES_2[[#This Row],[ITEMS]],"")</f>
        <v/>
      </c>
      <c r="AY49" s="37" t="s">
        <v>639</v>
      </c>
      <c r="AZ49" s="37">
        <v>17</v>
      </c>
      <c r="BA49" s="37">
        <v>2000</v>
      </c>
    </row>
    <row r="50" spans="1:53">
      <c r="A50" s="654" t="s">
        <v>6067</v>
      </c>
      <c r="B50" s="323" t="s">
        <v>6272</v>
      </c>
      <c r="C50" s="654" t="s">
        <v>6271</v>
      </c>
      <c r="O50" s="372" t="s">
        <v>6270</v>
      </c>
      <c r="P50" s="371">
        <v>88</v>
      </c>
      <c r="Q50" s="371">
        <v>86</v>
      </c>
      <c r="R50" s="374" t="s">
        <v>6269</v>
      </c>
      <c r="W50" s="40"/>
      <c r="X50" s="367"/>
      <c r="AB50" s="365" t="s">
        <v>5947</v>
      </c>
      <c r="AC50" s="364"/>
      <c r="AD50" s="364" t="s">
        <v>6268</v>
      </c>
      <c r="AQ50" s="347" t="s">
        <v>6221</v>
      </c>
      <c r="AR50" s="343" t="s">
        <v>6267</v>
      </c>
      <c r="AS50" s="343"/>
      <c r="AT50" s="322" t="s">
        <v>6266</v>
      </c>
      <c r="AU50" s="343"/>
      <c r="AV50" s="343"/>
      <c r="AW50" s="322" t="str">
        <f>IFERROR(GOODS_N_SERVICES_2[[#This Row],[PRICES]]*GOODS_N_SERVICES_2[[#This Row],[ITEMS]],"")</f>
        <v/>
      </c>
      <c r="AY50" s="37" t="s">
        <v>5556</v>
      </c>
      <c r="AZ50" s="37">
        <v>12</v>
      </c>
      <c r="BA50" s="37">
        <v>50</v>
      </c>
    </row>
    <row r="51" spans="1:53">
      <c r="A51" s="654"/>
      <c r="B51" s="323" t="s">
        <v>6265</v>
      </c>
      <c r="C51" s="654"/>
      <c r="O51" s="372" t="s">
        <v>6264</v>
      </c>
      <c r="P51" s="371">
        <v>90</v>
      </c>
      <c r="Q51" s="371">
        <v>88</v>
      </c>
      <c r="R51" s="366" t="s">
        <v>6263</v>
      </c>
      <c r="W51" s="373"/>
      <c r="X51" s="367"/>
      <c r="AB51" s="323" t="s">
        <v>6262</v>
      </c>
      <c r="AC51" s="366"/>
      <c r="AD51" s="366" t="s">
        <v>6261</v>
      </c>
      <c r="AQ51" s="347" t="s">
        <v>6221</v>
      </c>
      <c r="AR51" s="349" t="s">
        <v>6260</v>
      </c>
      <c r="AS51" s="349"/>
      <c r="AT51" s="348" t="s">
        <v>6259</v>
      </c>
      <c r="AU51" s="349"/>
      <c r="AV51" s="349"/>
      <c r="AW51" s="348" t="str">
        <f>IFERROR(GOODS_N_SERVICES_2[[#This Row],[PRICES]]*GOODS_N_SERVICES_2[[#This Row],[ITEMS]],"")</f>
        <v/>
      </c>
      <c r="AY51" s="37" t="s">
        <v>637</v>
      </c>
      <c r="AZ51" s="37">
        <v>17</v>
      </c>
      <c r="BA51" s="37">
        <v>5000</v>
      </c>
    </row>
    <row r="52" spans="1:53">
      <c r="A52" s="654" t="s">
        <v>6258</v>
      </c>
      <c r="B52" s="323" t="s">
        <v>6257</v>
      </c>
      <c r="C52" s="654" t="s">
        <v>6256</v>
      </c>
      <c r="O52" s="372" t="s">
        <v>6255</v>
      </c>
      <c r="P52" s="371">
        <v>92</v>
      </c>
      <c r="Q52" s="371">
        <v>90</v>
      </c>
      <c r="R52" s="366" t="s">
        <v>5960</v>
      </c>
      <c r="W52" s="373"/>
      <c r="X52" s="367"/>
      <c r="AB52" s="365" t="s">
        <v>6254</v>
      </c>
      <c r="AC52" s="364"/>
      <c r="AD52" s="364" t="s">
        <v>6253</v>
      </c>
      <c r="AQ52" s="347" t="s">
        <v>6221</v>
      </c>
      <c r="AR52" s="346" t="s">
        <v>6155</v>
      </c>
      <c r="AS52" s="346"/>
      <c r="AT52" s="345" t="s">
        <v>5944</v>
      </c>
      <c r="AU52" s="346"/>
      <c r="AV52" s="346"/>
      <c r="AW52" s="345" t="str">
        <f>IFERROR(GOODS_N_SERVICES_2[[#This Row],[PRICES]]*GOODS_N_SERVICES_2[[#This Row],[ITEMS]],"")</f>
        <v/>
      </c>
      <c r="AY52" s="37" t="s">
        <v>6252</v>
      </c>
      <c r="AZ52" s="37">
        <v>15</v>
      </c>
      <c r="BA52" s="37">
        <v>100</v>
      </c>
    </row>
    <row r="53" spans="1:53">
      <c r="A53" s="654"/>
      <c r="B53" s="323" t="s">
        <v>6251</v>
      </c>
      <c r="C53" s="654"/>
      <c r="O53" s="372" t="s">
        <v>6250</v>
      </c>
      <c r="P53" s="371">
        <v>94</v>
      </c>
      <c r="Q53" s="371">
        <v>92</v>
      </c>
      <c r="R53" s="366" t="s">
        <v>6249</v>
      </c>
      <c r="W53" s="373"/>
      <c r="X53" s="367"/>
      <c r="AB53" s="365" t="s">
        <v>5726</v>
      </c>
      <c r="AC53" s="364"/>
      <c r="AD53" s="364" t="s">
        <v>6248</v>
      </c>
      <c r="AQ53" s="347" t="s">
        <v>6221</v>
      </c>
      <c r="AR53" s="349" t="s">
        <v>6247</v>
      </c>
      <c r="AS53" s="349"/>
      <c r="AT53" s="348" t="s">
        <v>6246</v>
      </c>
      <c r="AU53" s="349"/>
      <c r="AV53" s="349"/>
      <c r="AW53" s="348" t="str">
        <f>IFERROR(GOODS_N_SERVICES_2[[#This Row],[PRICES]]*GOODS_N_SERVICES_2[[#This Row],[ITEMS]],"")</f>
        <v/>
      </c>
      <c r="AY53" s="37" t="s">
        <v>6245</v>
      </c>
      <c r="AZ53" s="37">
        <v>15</v>
      </c>
      <c r="BA53" s="37">
        <v>100</v>
      </c>
    </row>
    <row r="54" spans="1:53">
      <c r="A54" s="655" t="s">
        <v>6244</v>
      </c>
      <c r="B54" s="655"/>
      <c r="O54" s="372" t="s">
        <v>6243</v>
      </c>
      <c r="P54" s="371">
        <v>97</v>
      </c>
      <c r="Q54" s="371">
        <v>94</v>
      </c>
      <c r="R54" s="366" t="s">
        <v>6242</v>
      </c>
      <c r="W54" s="373"/>
      <c r="X54" s="367"/>
      <c r="AB54" s="323" t="s">
        <v>5773</v>
      </c>
      <c r="AC54" s="366"/>
      <c r="AD54" s="366" t="s">
        <v>6241</v>
      </c>
      <c r="AQ54" s="347" t="s">
        <v>6221</v>
      </c>
      <c r="AR54" s="343" t="s">
        <v>6240</v>
      </c>
      <c r="AS54" s="343"/>
      <c r="AT54" s="322" t="s">
        <v>6239</v>
      </c>
      <c r="AU54" s="343"/>
      <c r="AV54" s="343"/>
      <c r="AW54" s="322" t="str">
        <f>IFERROR(GOODS_N_SERVICES_2[[#This Row],[PRICES]]*GOODS_N_SERVICES_2[[#This Row],[ITEMS]],"")</f>
        <v/>
      </c>
      <c r="AY54" s="37" t="s">
        <v>5632</v>
      </c>
      <c r="AZ54" s="37">
        <v>17</v>
      </c>
      <c r="BA54" s="37">
        <v>1000</v>
      </c>
    </row>
    <row r="55" spans="1:53">
      <c r="A55" s="654" t="s">
        <v>6074</v>
      </c>
      <c r="B55" s="323" t="s">
        <v>6238</v>
      </c>
      <c r="C55" s="654" t="s">
        <v>6237</v>
      </c>
      <c r="O55" s="372" t="s">
        <v>6236</v>
      </c>
      <c r="P55" s="371">
        <v>99</v>
      </c>
      <c r="Q55" s="371">
        <v>97</v>
      </c>
      <c r="R55" s="366" t="s">
        <v>6235</v>
      </c>
      <c r="W55" s="40"/>
      <c r="X55" s="367"/>
      <c r="AB55" s="365" t="s">
        <v>5716</v>
      </c>
      <c r="AC55" s="364"/>
      <c r="AD55" s="364" t="s">
        <v>6234</v>
      </c>
      <c r="AQ55" s="347" t="s">
        <v>6221</v>
      </c>
      <c r="AR55" s="349" t="s">
        <v>6233</v>
      </c>
      <c r="AS55" s="349"/>
      <c r="AT55" s="348" t="s">
        <v>5796</v>
      </c>
      <c r="AU55" s="349"/>
      <c r="AV55" s="349"/>
      <c r="AW55" s="348" t="str">
        <f>IFERROR(GOODS_N_SERVICES_2[[#This Row],[PRICES]]*GOODS_N_SERVICES_2[[#This Row],[ITEMS]],"")</f>
        <v/>
      </c>
      <c r="AY55" s="37" t="s">
        <v>6232</v>
      </c>
      <c r="AZ55" s="37">
        <v>12</v>
      </c>
      <c r="BA55" s="37">
        <v>50</v>
      </c>
    </row>
    <row r="56" spans="1:53">
      <c r="A56" s="654"/>
      <c r="B56" s="323" t="s">
        <v>6231</v>
      </c>
      <c r="C56" s="654"/>
      <c r="O56" s="370">
        <v>100</v>
      </c>
      <c r="P56" s="369">
        <v>100</v>
      </c>
      <c r="Q56" s="368">
        <v>99</v>
      </c>
      <c r="R56" s="343"/>
      <c r="W56" s="356"/>
      <c r="X56" s="367"/>
      <c r="AB56" s="365" t="s">
        <v>5737</v>
      </c>
      <c r="AC56" s="364"/>
      <c r="AD56" s="364" t="s">
        <v>6230</v>
      </c>
      <c r="AQ56" s="347" t="s">
        <v>6221</v>
      </c>
      <c r="AR56" s="343" t="s">
        <v>6229</v>
      </c>
      <c r="AS56" s="343"/>
      <c r="AT56" s="322">
        <v>0.5</v>
      </c>
      <c r="AU56" s="343"/>
      <c r="AV56" s="343"/>
      <c r="AW56" s="322">
        <f>IFERROR(GOODS_N_SERVICES_2[[#This Row],[PRICES]]*GOODS_N_SERVICES_2[[#This Row],[ITEMS]],"")</f>
        <v>0</v>
      </c>
      <c r="AY56" s="37" t="s">
        <v>627</v>
      </c>
      <c r="AZ56" s="37">
        <v>5</v>
      </c>
      <c r="BA56" s="37">
        <v>8</v>
      </c>
    </row>
    <row r="57" spans="1:53">
      <c r="A57" s="654"/>
      <c r="B57" s="323" t="s">
        <v>6228</v>
      </c>
      <c r="C57" s="654"/>
      <c r="W57" s="356"/>
      <c r="X57" s="367"/>
      <c r="AB57" s="365" t="s">
        <v>6028</v>
      </c>
      <c r="AC57" s="364"/>
      <c r="AD57" s="364" t="s">
        <v>6227</v>
      </c>
      <c r="AQ57" s="347" t="s">
        <v>6221</v>
      </c>
      <c r="AR57" s="349" t="s">
        <v>6226</v>
      </c>
      <c r="AS57" s="349"/>
      <c r="AT57" s="348" t="s">
        <v>6225</v>
      </c>
      <c r="AU57" s="349"/>
      <c r="AV57" s="349"/>
      <c r="AW57" s="348" t="str">
        <f>IFERROR(GOODS_N_SERVICES_2[[#This Row],[PRICES]]*GOODS_N_SERVICES_2[[#This Row],[ITEMS]],"")</f>
        <v/>
      </c>
      <c r="AY57" s="37" t="s">
        <v>6224</v>
      </c>
      <c r="AZ57" s="37">
        <v>12</v>
      </c>
      <c r="BA57" s="37">
        <v>10</v>
      </c>
    </row>
    <row r="58" spans="1:53">
      <c r="A58" s="654"/>
      <c r="B58" s="323" t="s">
        <v>6223</v>
      </c>
      <c r="C58" s="654"/>
      <c r="W58" s="357"/>
      <c r="X58" s="367"/>
      <c r="AB58" s="365" t="s">
        <v>5771</v>
      </c>
      <c r="AC58" s="364"/>
      <c r="AD58" s="364" t="s">
        <v>6222</v>
      </c>
      <c r="AQ58" s="347" t="s">
        <v>6221</v>
      </c>
      <c r="AR58" s="343" t="s">
        <v>6135</v>
      </c>
      <c r="AS58" s="343"/>
      <c r="AT58" s="322" t="s">
        <v>6220</v>
      </c>
      <c r="AU58" s="343"/>
      <c r="AV58" s="343"/>
      <c r="AW58" s="322" t="str">
        <f>IFERROR(GOODS_N_SERVICES_2[[#This Row],[PRICES]]*GOODS_N_SERVICES_2[[#This Row],[ITEMS]],"")</f>
        <v/>
      </c>
      <c r="AY58" s="37" t="s">
        <v>6219</v>
      </c>
      <c r="AZ58" s="37">
        <v>17</v>
      </c>
      <c r="BA58" s="37">
        <v>500</v>
      </c>
    </row>
    <row r="59" spans="1:53">
      <c r="A59" s="654" t="s">
        <v>6218</v>
      </c>
      <c r="B59" s="323" t="s">
        <v>6217</v>
      </c>
      <c r="C59" s="654" t="s">
        <v>6216</v>
      </c>
      <c r="W59" s="357"/>
      <c r="X59" s="367"/>
      <c r="AB59" s="323" t="s">
        <v>6161</v>
      </c>
      <c r="AC59" s="366"/>
      <c r="AD59" s="366" t="s">
        <v>6215</v>
      </c>
      <c r="AQ59" s="347" t="s">
        <v>6188</v>
      </c>
      <c r="AR59" s="351" t="s">
        <v>6188</v>
      </c>
      <c r="AS59" s="351"/>
      <c r="AT59" s="350" t="s">
        <v>5742</v>
      </c>
      <c r="AU59" s="351"/>
      <c r="AV59" s="351"/>
      <c r="AW59" s="350" t="str">
        <f>IFERROR(GOODS_N_SERVICES_2[[#This Row],[PRICES]]*GOODS_N_SERVICES_2[[#This Row],[ITEMS]],"")</f>
        <v/>
      </c>
      <c r="AY59" s="37" t="s">
        <v>6214</v>
      </c>
      <c r="AZ59" s="37">
        <v>17</v>
      </c>
      <c r="BA59" s="37">
        <v>100</v>
      </c>
    </row>
    <row r="60" spans="1:53">
      <c r="A60" s="654"/>
      <c r="B60" s="323" t="s">
        <v>6213</v>
      </c>
      <c r="C60" s="654"/>
      <c r="W60" s="357"/>
      <c r="X60" s="367"/>
      <c r="AB60" s="365" t="s">
        <v>6212</v>
      </c>
      <c r="AC60" s="364"/>
      <c r="AD60" s="364" t="s">
        <v>6211</v>
      </c>
      <c r="AQ60" s="347" t="s">
        <v>6188</v>
      </c>
      <c r="AR60" s="343" t="s">
        <v>6210</v>
      </c>
      <c r="AS60" s="343"/>
      <c r="AT60" s="322" t="s">
        <v>5793</v>
      </c>
      <c r="AU60" s="343"/>
      <c r="AV60" s="343"/>
      <c r="AW60" s="322" t="str">
        <f>IFERROR(GOODS_N_SERVICES_2[[#This Row],[PRICES]]*GOODS_N_SERVICES_2[[#This Row],[ITEMS]],"")</f>
        <v/>
      </c>
      <c r="AY60" s="37" t="s">
        <v>6209</v>
      </c>
      <c r="AZ60" s="37">
        <v>5</v>
      </c>
      <c r="BA60" s="37">
        <v>40</v>
      </c>
    </row>
    <row r="61" spans="1:53">
      <c r="A61" s="654"/>
      <c r="B61" s="323" t="s">
        <v>6208</v>
      </c>
      <c r="C61" s="654"/>
      <c r="W61" s="357"/>
      <c r="AB61" s="365" t="s">
        <v>6207</v>
      </c>
      <c r="AC61" s="364"/>
      <c r="AD61" s="364" t="s">
        <v>6206</v>
      </c>
      <c r="AQ61" s="347" t="s">
        <v>6188</v>
      </c>
      <c r="AR61" s="343" t="s">
        <v>6205</v>
      </c>
      <c r="AS61" s="343"/>
      <c r="AT61" s="322" t="s">
        <v>6204</v>
      </c>
      <c r="AU61" s="343"/>
      <c r="AV61" s="343"/>
      <c r="AW61" s="322" t="str">
        <f>IFERROR(GOODS_N_SERVICES_2[[#This Row],[PRICES]]*GOODS_N_SERVICES_2[[#This Row],[ITEMS]],"")</f>
        <v/>
      </c>
      <c r="AY61" s="37" t="s">
        <v>6203</v>
      </c>
      <c r="AZ61" s="37">
        <v>7</v>
      </c>
      <c r="BA61" s="37">
        <v>100</v>
      </c>
    </row>
    <row r="62" spans="1:53">
      <c r="A62" s="654" t="s">
        <v>6202</v>
      </c>
      <c r="B62" s="323" t="s">
        <v>6201</v>
      </c>
      <c r="C62" s="654" t="s">
        <v>6200</v>
      </c>
      <c r="W62" s="357"/>
      <c r="AB62" s="365" t="s">
        <v>6084</v>
      </c>
      <c r="AC62" s="364"/>
      <c r="AD62" s="364" t="s">
        <v>6199</v>
      </c>
      <c r="AQ62" s="347" t="s">
        <v>6188</v>
      </c>
      <c r="AR62" s="343" t="s">
        <v>6198</v>
      </c>
      <c r="AS62" s="343"/>
      <c r="AT62" s="322" t="s">
        <v>6197</v>
      </c>
      <c r="AU62" s="343"/>
      <c r="AV62" s="343"/>
      <c r="AW62" s="322" t="str">
        <f>IFERROR(GOODS_N_SERVICES_2[[#This Row],[PRICES]]*GOODS_N_SERVICES_2[[#This Row],[ITEMS]],"")</f>
        <v/>
      </c>
      <c r="AY62" s="37" t="s">
        <v>6196</v>
      </c>
      <c r="AZ62" s="37">
        <v>15</v>
      </c>
      <c r="BA62" s="37">
        <v>500</v>
      </c>
    </row>
    <row r="63" spans="1:53">
      <c r="A63" s="654"/>
      <c r="B63" s="323" t="s">
        <v>6195</v>
      </c>
      <c r="C63" s="654"/>
      <c r="W63" s="357"/>
      <c r="AB63" s="365" t="s">
        <v>5723</v>
      </c>
      <c r="AC63" s="364"/>
      <c r="AD63" s="364" t="s">
        <v>6194</v>
      </c>
      <c r="AQ63" s="347" t="s">
        <v>6188</v>
      </c>
      <c r="AR63" s="343" t="s">
        <v>6094</v>
      </c>
      <c r="AS63" s="346" t="s">
        <v>5770</v>
      </c>
      <c r="AT63" s="322" t="s">
        <v>6193</v>
      </c>
      <c r="AU63" s="343"/>
      <c r="AV63" s="343"/>
      <c r="AW63" s="322" t="str">
        <f>IFERROR(GOODS_N_SERVICES_2[[#This Row],[PRICES]]*GOODS_N_SERVICES_2[[#This Row],[ITEMS]],"")</f>
        <v/>
      </c>
      <c r="AY63" s="37" t="s">
        <v>6192</v>
      </c>
      <c r="AZ63" s="37">
        <v>15</v>
      </c>
      <c r="BA63" s="37">
        <v>100</v>
      </c>
    </row>
    <row r="64" spans="1:53">
      <c r="A64" s="654"/>
      <c r="B64" s="323" t="s">
        <v>6191</v>
      </c>
      <c r="C64" s="654"/>
      <c r="W64" s="357"/>
      <c r="AB64" s="323" t="s">
        <v>6190</v>
      </c>
      <c r="AC64" s="366"/>
      <c r="AD64" s="366" t="s">
        <v>6189</v>
      </c>
      <c r="AQ64" s="347" t="s">
        <v>6188</v>
      </c>
      <c r="AR64" s="343" t="s">
        <v>6091</v>
      </c>
      <c r="AS64" s="343"/>
      <c r="AT64" s="322" t="s">
        <v>6187</v>
      </c>
      <c r="AU64" s="343"/>
      <c r="AV64" s="343"/>
      <c r="AW64" s="322" t="str">
        <f>IFERROR(GOODS_N_SERVICES_2[[#This Row],[PRICES]]*GOODS_N_SERVICES_2[[#This Row],[ITEMS]],"")</f>
        <v/>
      </c>
    </row>
    <row r="65" spans="1:49">
      <c r="A65" s="654" t="s">
        <v>6186</v>
      </c>
      <c r="B65" s="323" t="s">
        <v>6185</v>
      </c>
      <c r="C65" s="654" t="s">
        <v>6184</v>
      </c>
      <c r="W65" s="40"/>
      <c r="AB65" s="365" t="s">
        <v>5713</v>
      </c>
      <c r="AC65" s="364"/>
      <c r="AD65" s="364" t="s">
        <v>6183</v>
      </c>
      <c r="AQ65" s="347" t="s">
        <v>6144</v>
      </c>
      <c r="AR65" s="351" t="s">
        <v>6144</v>
      </c>
      <c r="AS65" s="351"/>
      <c r="AT65" s="350"/>
      <c r="AU65" s="351"/>
      <c r="AV65" s="351"/>
      <c r="AW65" s="350">
        <f>IFERROR(GOODS_N_SERVICES_2[[#This Row],[PRICES]]*GOODS_N_SERVICES_2[[#This Row],[ITEMS]],"")</f>
        <v>0</v>
      </c>
    </row>
    <row r="66" spans="1:49">
      <c r="A66" s="654"/>
      <c r="B66" s="323" t="s">
        <v>6182</v>
      </c>
      <c r="C66" s="654"/>
      <c r="W66" s="356"/>
      <c r="AB66" s="323" t="s">
        <v>5768</v>
      </c>
      <c r="AC66" s="366"/>
      <c r="AD66" s="366" t="s">
        <v>6181</v>
      </c>
      <c r="AQ66" s="347" t="s">
        <v>6144</v>
      </c>
      <c r="AR66" s="343" t="s">
        <v>5952</v>
      </c>
      <c r="AS66" s="343"/>
      <c r="AT66" s="322" t="s">
        <v>5951</v>
      </c>
      <c r="AU66" s="343"/>
      <c r="AV66" s="343"/>
      <c r="AW66" s="322" t="str">
        <f>IFERROR(GOODS_N_SERVICES_2[[#This Row],[PRICES]]*GOODS_N_SERVICES_2[[#This Row],[ITEMS]],"")</f>
        <v/>
      </c>
    </row>
    <row r="67" spans="1:49">
      <c r="A67" s="654"/>
      <c r="B67" s="323" t="s">
        <v>6180</v>
      </c>
      <c r="C67" s="654"/>
      <c r="W67" s="356"/>
      <c r="AB67" s="365" t="s">
        <v>5735</v>
      </c>
      <c r="AC67" s="364"/>
      <c r="AD67" s="364" t="s">
        <v>6179</v>
      </c>
      <c r="AQ67" s="347" t="s">
        <v>6144</v>
      </c>
      <c r="AR67" s="349" t="s">
        <v>6178</v>
      </c>
      <c r="AS67" s="349"/>
      <c r="AT67" s="348">
        <v>0.2</v>
      </c>
      <c r="AU67" s="349"/>
      <c r="AV67" s="349"/>
      <c r="AW67" s="348">
        <f>IFERROR(GOODS_N_SERVICES_2[[#This Row],[PRICES]]*GOODS_N_SERVICES_2[[#This Row],[ITEMS]],"")</f>
        <v>0</v>
      </c>
    </row>
    <row r="68" spans="1:49">
      <c r="A68" s="654" t="s">
        <v>6177</v>
      </c>
      <c r="B68" s="323" t="s">
        <v>6176</v>
      </c>
      <c r="C68" s="654" t="s">
        <v>6175</v>
      </c>
      <c r="W68" s="357"/>
      <c r="AB68" s="365" t="s">
        <v>5916</v>
      </c>
      <c r="AC68" s="364"/>
      <c r="AD68" s="364" t="s">
        <v>6174</v>
      </c>
      <c r="AQ68" s="347" t="s">
        <v>6144</v>
      </c>
      <c r="AR68" s="343" t="s">
        <v>6173</v>
      </c>
      <c r="AS68" s="343"/>
      <c r="AT68" s="322" t="s">
        <v>6172</v>
      </c>
      <c r="AU68" s="343"/>
      <c r="AV68" s="343"/>
      <c r="AW68" s="322" t="str">
        <f>IFERROR(GOODS_N_SERVICES_2[[#This Row],[PRICES]]*GOODS_N_SERVICES_2[[#This Row],[ITEMS]],"")</f>
        <v/>
      </c>
    </row>
    <row r="69" spans="1:49">
      <c r="A69" s="654"/>
      <c r="B69" s="323" t="s">
        <v>6171</v>
      </c>
      <c r="C69" s="654"/>
      <c r="W69" s="357"/>
      <c r="AB69" s="365" t="s">
        <v>6170</v>
      </c>
      <c r="AC69" s="364"/>
      <c r="AD69" s="364" t="s">
        <v>6169</v>
      </c>
      <c r="AQ69" s="347" t="s">
        <v>6144</v>
      </c>
      <c r="AR69" s="349" t="s">
        <v>2793</v>
      </c>
      <c r="AS69" s="349"/>
      <c r="AT69" s="348">
        <v>0.2</v>
      </c>
      <c r="AU69" s="349"/>
      <c r="AV69" s="349"/>
      <c r="AW69" s="348">
        <f>IFERROR(GOODS_N_SERVICES_2[[#This Row],[PRICES]]*GOODS_N_SERVICES_2[[#This Row],[ITEMS]],"")</f>
        <v>0</v>
      </c>
    </row>
    <row r="70" spans="1:49">
      <c r="A70" s="654"/>
      <c r="B70" s="323" t="s">
        <v>6168</v>
      </c>
      <c r="C70" s="654"/>
      <c r="W70" s="357"/>
      <c r="AB70" s="323" t="s">
        <v>6080</v>
      </c>
      <c r="AC70" s="366"/>
      <c r="AD70" s="366" t="s">
        <v>6167</v>
      </c>
      <c r="AQ70" s="347" t="s">
        <v>6144</v>
      </c>
      <c r="AR70" s="343" t="s">
        <v>6166</v>
      </c>
      <c r="AS70" s="343"/>
      <c r="AT70" s="322">
        <v>0.5</v>
      </c>
      <c r="AU70" s="343"/>
      <c r="AV70" s="343"/>
      <c r="AW70" s="322">
        <f>IFERROR(GOODS_N_SERVICES_2[[#This Row],[PRICES]]*GOODS_N_SERVICES_2[[#This Row],[ITEMS]],"")</f>
        <v>0</v>
      </c>
    </row>
    <row r="71" spans="1:49">
      <c r="W71" s="357"/>
      <c r="AB71" s="365" t="s">
        <v>6165</v>
      </c>
      <c r="AC71" s="364"/>
      <c r="AD71" s="364" t="s">
        <v>6164</v>
      </c>
      <c r="AQ71" s="347" t="s">
        <v>6144</v>
      </c>
      <c r="AR71" s="349" t="s">
        <v>6163</v>
      </c>
      <c r="AS71" s="349"/>
      <c r="AT71" s="348">
        <v>0.1</v>
      </c>
      <c r="AU71" s="349"/>
      <c r="AV71" s="349"/>
      <c r="AW71" s="348">
        <f>IFERROR(GOODS_N_SERVICES_2[[#This Row],[PRICES]]*GOODS_N_SERVICES_2[[#This Row],[ITEMS]],"")</f>
        <v>0</v>
      </c>
    </row>
    <row r="72" spans="1:49">
      <c r="W72" s="357"/>
      <c r="AB72" s="323" t="s">
        <v>5932</v>
      </c>
      <c r="AC72" s="366"/>
      <c r="AD72" s="366" t="s">
        <v>6162</v>
      </c>
      <c r="AQ72" s="347" t="s">
        <v>6144</v>
      </c>
      <c r="AR72" s="343" t="s">
        <v>6161</v>
      </c>
      <c r="AS72" s="343"/>
      <c r="AT72" s="322" t="s">
        <v>6160</v>
      </c>
      <c r="AU72" s="343"/>
      <c r="AV72" s="343"/>
      <c r="AW72" s="322" t="str">
        <f>IFERROR(GOODS_N_SERVICES_2[[#This Row],[PRICES]]*GOODS_N_SERVICES_2[[#This Row],[ITEMS]],"")</f>
        <v/>
      </c>
    </row>
    <row r="73" spans="1:49">
      <c r="W73" s="357"/>
      <c r="AB73" s="365" t="s">
        <v>5930</v>
      </c>
      <c r="AC73" s="364"/>
      <c r="AD73" s="364" t="s">
        <v>6159</v>
      </c>
      <c r="AQ73" s="347" t="s">
        <v>6144</v>
      </c>
      <c r="AR73" s="349" t="s">
        <v>6158</v>
      </c>
      <c r="AS73" s="349"/>
      <c r="AT73" s="348">
        <v>0.5</v>
      </c>
      <c r="AU73" s="349"/>
      <c r="AV73" s="349"/>
      <c r="AW73" s="348">
        <f>IFERROR(GOODS_N_SERVICES_2[[#This Row],[PRICES]]*GOODS_N_SERVICES_2[[#This Row],[ITEMS]],"")</f>
        <v>0</v>
      </c>
    </row>
    <row r="74" spans="1:49">
      <c r="W74" s="357"/>
      <c r="AB74" s="365" t="s">
        <v>5968</v>
      </c>
      <c r="AC74" s="364"/>
      <c r="AD74" s="364" t="s">
        <v>6157</v>
      </c>
      <c r="AQ74" s="347" t="s">
        <v>6144</v>
      </c>
      <c r="AR74" s="343" t="s">
        <v>6156</v>
      </c>
      <c r="AS74" s="343"/>
      <c r="AT74" s="322">
        <v>0.05</v>
      </c>
      <c r="AU74" s="343"/>
      <c r="AV74" s="343"/>
      <c r="AW74" s="322">
        <f>IFERROR(GOODS_N_SERVICES_2[[#This Row],[PRICES]]*GOODS_N_SERVICES_2[[#This Row],[ITEMS]],"")</f>
        <v>0</v>
      </c>
    </row>
    <row r="75" spans="1:49">
      <c r="W75" s="40"/>
      <c r="AB75" s="365" t="s">
        <v>6155</v>
      </c>
      <c r="AC75" s="364"/>
      <c r="AD75" s="364" t="s">
        <v>6154</v>
      </c>
      <c r="AQ75" s="347" t="s">
        <v>6144</v>
      </c>
      <c r="AR75" s="349" t="s">
        <v>6153</v>
      </c>
      <c r="AS75" s="349"/>
      <c r="AT75" s="348">
        <v>0.5</v>
      </c>
      <c r="AU75" s="349"/>
      <c r="AV75" s="349"/>
      <c r="AW75" s="348">
        <f>IFERROR(GOODS_N_SERVICES_2[[#This Row],[PRICES]]*GOODS_N_SERVICES_2[[#This Row],[ITEMS]],"")</f>
        <v>0</v>
      </c>
    </row>
    <row r="76" spans="1:49">
      <c r="W76" s="356"/>
      <c r="AB76" s="365" t="s">
        <v>6133</v>
      </c>
      <c r="AC76" s="364"/>
      <c r="AD76" s="364" t="s">
        <v>6152</v>
      </c>
      <c r="AQ76" s="347" t="s">
        <v>6144</v>
      </c>
      <c r="AR76" s="343" t="s">
        <v>6151</v>
      </c>
      <c r="AS76" s="343"/>
      <c r="AT76" s="322" t="s">
        <v>6150</v>
      </c>
      <c r="AU76" s="343"/>
      <c r="AV76" s="343"/>
      <c r="AW76" s="322" t="str">
        <f>IFERROR(GOODS_N_SERVICES_2[[#This Row],[PRICES]]*GOODS_N_SERVICES_2[[#This Row],[ITEMS]],"")</f>
        <v/>
      </c>
    </row>
    <row r="77" spans="1:49">
      <c r="W77" s="356"/>
      <c r="AB77" s="323" t="s">
        <v>5911</v>
      </c>
      <c r="AC77" s="366"/>
      <c r="AD77" s="366" t="s">
        <v>6149</v>
      </c>
      <c r="AQ77" s="347" t="s">
        <v>6144</v>
      </c>
      <c r="AR77" s="349" t="s">
        <v>584</v>
      </c>
      <c r="AS77" s="349"/>
      <c r="AT77" s="348" t="s">
        <v>6148</v>
      </c>
      <c r="AU77" s="349"/>
      <c r="AV77" s="349"/>
      <c r="AW77" s="348" t="str">
        <f>IFERROR(GOODS_N_SERVICES_2[[#This Row],[PRICES]]*GOODS_N_SERVICES_2[[#This Row],[ITEMS]],"")</f>
        <v/>
      </c>
    </row>
    <row r="78" spans="1:49">
      <c r="W78" s="357"/>
      <c r="AB78" s="365" t="s">
        <v>5928</v>
      </c>
      <c r="AC78" s="364"/>
      <c r="AD78" s="364" t="s">
        <v>6147</v>
      </c>
      <c r="AQ78" s="347" t="s">
        <v>6144</v>
      </c>
      <c r="AR78" s="343" t="s">
        <v>6109</v>
      </c>
      <c r="AS78" s="343"/>
      <c r="AT78" s="322" t="s">
        <v>6146</v>
      </c>
      <c r="AU78" s="343"/>
      <c r="AV78" s="343"/>
      <c r="AW78" s="322" t="str">
        <f>IFERROR(GOODS_N_SERVICES_2[[#This Row],[PRICES]]*GOODS_N_SERVICES_2[[#This Row],[ITEMS]],"")</f>
        <v/>
      </c>
    </row>
    <row r="79" spans="1:49">
      <c r="W79" s="357"/>
      <c r="AB79" s="323" t="s">
        <v>5766</v>
      </c>
      <c r="AC79" s="366"/>
      <c r="AD79" s="366" t="s">
        <v>6145</v>
      </c>
      <c r="AQ79" s="347" t="s">
        <v>6144</v>
      </c>
      <c r="AR79" s="349" t="s">
        <v>6082</v>
      </c>
      <c r="AS79" s="349"/>
      <c r="AT79" s="348" t="s">
        <v>6143</v>
      </c>
      <c r="AU79" s="349"/>
      <c r="AV79" s="349"/>
      <c r="AW79" s="348" t="str">
        <f>IFERROR(GOODS_N_SERVICES_2[[#This Row],[PRICES]]*GOODS_N_SERVICES_2[[#This Row],[ITEMS]],"")</f>
        <v/>
      </c>
    </row>
    <row r="80" spans="1:49">
      <c r="W80" s="357"/>
      <c r="AB80" s="365" t="s">
        <v>6130</v>
      </c>
      <c r="AC80" s="364"/>
      <c r="AD80" s="364" t="s">
        <v>6142</v>
      </c>
      <c r="AQ80" s="347" t="s">
        <v>6123</v>
      </c>
      <c r="AR80" s="351" t="s">
        <v>6123</v>
      </c>
      <c r="AS80" s="351"/>
      <c r="AT80" s="350"/>
      <c r="AU80" s="351"/>
      <c r="AV80" s="351"/>
      <c r="AW80" s="350">
        <f>IFERROR(GOODS_N_SERVICES_2[[#This Row],[PRICES]]*GOODS_N_SERVICES_2[[#This Row],[ITEMS]],"")</f>
        <v>0</v>
      </c>
    </row>
    <row r="81" spans="23:49">
      <c r="W81" s="357"/>
      <c r="AB81" s="323" t="s">
        <v>6023</v>
      </c>
      <c r="AC81" s="366"/>
      <c r="AD81" s="366" t="s">
        <v>6141</v>
      </c>
      <c r="AQ81" s="347" t="s">
        <v>6123</v>
      </c>
      <c r="AR81" s="349" t="s">
        <v>6140</v>
      </c>
      <c r="AS81" s="349"/>
      <c r="AT81" s="348" t="s">
        <v>6139</v>
      </c>
      <c r="AU81" s="349"/>
      <c r="AV81" s="349"/>
      <c r="AW81" s="348" t="str">
        <f>IFERROR(GOODS_N_SERVICES_2[[#This Row],[PRICES]]*GOODS_N_SERVICES_2[[#This Row],[ITEMS]],"")</f>
        <v/>
      </c>
    </row>
    <row r="82" spans="23:49">
      <c r="W82" s="357"/>
      <c r="AB82" s="323" t="s">
        <v>5926</v>
      </c>
      <c r="AC82" s="366"/>
      <c r="AD82" s="366" t="s">
        <v>6117</v>
      </c>
      <c r="AQ82" s="347" t="s">
        <v>6123</v>
      </c>
      <c r="AR82" s="343" t="s">
        <v>630</v>
      </c>
      <c r="AS82" s="343"/>
      <c r="AT82" s="322" t="s">
        <v>5872</v>
      </c>
      <c r="AU82" s="343"/>
      <c r="AV82" s="343"/>
      <c r="AW82" s="322" t="str">
        <f>IFERROR(GOODS_N_SERVICES_2[[#This Row],[PRICES]]*GOODS_N_SERVICES_2[[#This Row],[ITEMS]],"")</f>
        <v/>
      </c>
    </row>
    <row r="83" spans="23:49">
      <c r="W83" s="357"/>
      <c r="AB83" s="365" t="s">
        <v>5763</v>
      </c>
      <c r="AC83" s="364"/>
      <c r="AD83" s="364" t="s">
        <v>6138</v>
      </c>
      <c r="AQ83" s="347" t="s">
        <v>6123</v>
      </c>
      <c r="AR83" s="349" t="s">
        <v>6137</v>
      </c>
      <c r="AS83" s="349"/>
      <c r="AT83" s="348" t="s">
        <v>6136</v>
      </c>
      <c r="AU83" s="349"/>
      <c r="AV83" s="349"/>
      <c r="AW83" s="348" t="str">
        <f>IFERROR(GOODS_N_SERVICES_2[[#This Row],[PRICES]]*GOODS_N_SERVICES_2[[#This Row],[ITEMS]],"")</f>
        <v/>
      </c>
    </row>
    <row r="84" spans="23:49">
      <c r="W84" s="40"/>
      <c r="AB84" s="323" t="s">
        <v>6135</v>
      </c>
      <c r="AC84" s="366"/>
      <c r="AD84" s="366" t="s">
        <v>6134</v>
      </c>
      <c r="AQ84" s="347" t="s">
        <v>6123</v>
      </c>
      <c r="AR84" s="343" t="s">
        <v>6133</v>
      </c>
      <c r="AS84" s="343"/>
      <c r="AT84" s="322" t="s">
        <v>6132</v>
      </c>
      <c r="AU84" s="343"/>
      <c r="AV84" s="343"/>
      <c r="AW84" s="322" t="str">
        <f>IFERROR(GOODS_N_SERVICES_2[[#This Row],[PRICES]]*GOODS_N_SERVICES_2[[#This Row],[ITEMS]],"")</f>
        <v/>
      </c>
    </row>
    <row r="85" spans="23:49">
      <c r="W85" s="356"/>
      <c r="AB85" s="365" t="s">
        <v>5965</v>
      </c>
      <c r="AC85" s="364"/>
      <c r="AD85" s="364" t="s">
        <v>6131</v>
      </c>
      <c r="AQ85" s="347" t="s">
        <v>6123</v>
      </c>
      <c r="AR85" s="349" t="s">
        <v>6130</v>
      </c>
      <c r="AS85" s="349"/>
      <c r="AT85" s="348" t="s">
        <v>6129</v>
      </c>
      <c r="AU85" s="349"/>
      <c r="AV85" s="349"/>
      <c r="AW85" s="348" t="str">
        <f>IFERROR(GOODS_N_SERVICES_2[[#This Row],[PRICES]]*GOODS_N_SERVICES_2[[#This Row],[ITEMS]],"")</f>
        <v/>
      </c>
    </row>
    <row r="86" spans="23:49">
      <c r="W86" s="356"/>
      <c r="AB86" s="365" t="s">
        <v>6019</v>
      </c>
      <c r="AC86" s="364"/>
      <c r="AD86" s="364" t="s">
        <v>6128</v>
      </c>
      <c r="AQ86" s="347" t="s">
        <v>6123</v>
      </c>
      <c r="AR86" s="346" t="s">
        <v>6105</v>
      </c>
      <c r="AS86" s="346"/>
      <c r="AT86" s="345" t="s">
        <v>6127</v>
      </c>
      <c r="AU86" s="346"/>
      <c r="AV86" s="346"/>
      <c r="AW86" s="345" t="str">
        <f>IFERROR(GOODS_N_SERVICES_2[[#This Row],[PRICES]]*GOODS_N_SERVICES_2[[#This Row],[ITEMS]],"")</f>
        <v/>
      </c>
    </row>
    <row r="87" spans="23:49">
      <c r="W87" s="357"/>
      <c r="AB87" s="365" t="s">
        <v>5707</v>
      </c>
      <c r="AC87" s="364"/>
      <c r="AD87" s="364" t="s">
        <v>6126</v>
      </c>
      <c r="AQ87" s="347" t="s">
        <v>6123</v>
      </c>
      <c r="AR87" s="349" t="s">
        <v>6097</v>
      </c>
      <c r="AS87" s="349"/>
      <c r="AT87" s="348" t="s">
        <v>6125</v>
      </c>
      <c r="AU87" s="349"/>
      <c r="AV87" s="349"/>
      <c r="AW87" s="348" t="str">
        <f>IFERROR(GOODS_N_SERVICES_2[[#This Row],[PRICES]]*GOODS_N_SERVICES_2[[#This Row],[ITEMS]],"")</f>
        <v/>
      </c>
    </row>
    <row r="88" spans="23:49">
      <c r="W88" s="357"/>
      <c r="AB88" s="365" t="s">
        <v>5909</v>
      </c>
      <c r="AC88" s="364"/>
      <c r="AD88" s="364" t="s">
        <v>6124</v>
      </c>
      <c r="AQ88" s="347" t="s">
        <v>6123</v>
      </c>
      <c r="AR88" s="343" t="s">
        <v>6088</v>
      </c>
      <c r="AS88" s="343"/>
      <c r="AT88" s="322" t="s">
        <v>6122</v>
      </c>
      <c r="AU88" s="343"/>
      <c r="AV88" s="343"/>
      <c r="AW88" s="322" t="str">
        <f>IFERROR(GOODS_N_SERVICES_2[[#This Row],[PRICES]]*GOODS_N_SERVICES_2[[#This Row],[ITEMS]],"")</f>
        <v/>
      </c>
    </row>
    <row r="89" spans="23:49">
      <c r="W89" s="357"/>
      <c r="AB89" s="323" t="s">
        <v>5704</v>
      </c>
      <c r="AC89" s="366"/>
      <c r="AD89" s="366" t="s">
        <v>6121</v>
      </c>
      <c r="AQ89" s="347" t="s">
        <v>6064</v>
      </c>
      <c r="AR89" s="351" t="s">
        <v>6064</v>
      </c>
      <c r="AS89" s="351"/>
      <c r="AT89" s="350"/>
      <c r="AU89" s="351"/>
      <c r="AV89" s="351"/>
      <c r="AW89" s="350">
        <f>IFERROR(GOODS_N_SERVICES_2[[#This Row],[PRICES]]*GOODS_N_SERVICES_2[[#This Row],[ITEMS]],"")</f>
        <v>0</v>
      </c>
    </row>
    <row r="90" spans="23:49">
      <c r="W90" s="357"/>
      <c r="AB90" s="323" t="s">
        <v>1058</v>
      </c>
      <c r="AC90" s="366"/>
      <c r="AD90" s="366" t="s">
        <v>6120</v>
      </c>
      <c r="AQ90" s="347" t="s">
        <v>6064</v>
      </c>
      <c r="AR90" s="343" t="s">
        <v>6119</v>
      </c>
      <c r="AS90" s="343"/>
      <c r="AT90" s="322"/>
      <c r="AU90" s="343"/>
      <c r="AV90" s="343"/>
      <c r="AW90" s="322">
        <f>IFERROR(GOODS_N_SERVICES_2[[#This Row],[PRICES]]*GOODS_N_SERVICES_2[[#This Row],[ITEMS]],"")</f>
        <v>0</v>
      </c>
    </row>
    <row r="91" spans="23:49">
      <c r="W91" s="357"/>
      <c r="AB91" s="323" t="s">
        <v>6118</v>
      </c>
      <c r="AC91" s="366"/>
      <c r="AD91" s="366" t="s">
        <v>6117</v>
      </c>
      <c r="AQ91" s="347" t="s">
        <v>6064</v>
      </c>
      <c r="AR91" s="346" t="s">
        <v>6116</v>
      </c>
      <c r="AS91" s="346"/>
      <c r="AT91" s="345" t="s">
        <v>6076</v>
      </c>
      <c r="AU91" s="346"/>
      <c r="AV91" s="346"/>
      <c r="AW91" s="345" t="str">
        <f>IFERROR(GOODS_N_SERVICES_2[[#This Row],[PRICES]]*GOODS_N_SERVICES_2[[#This Row],[ITEMS]],"")</f>
        <v/>
      </c>
    </row>
    <row r="92" spans="23:49">
      <c r="W92" s="357"/>
      <c r="AB92" s="365" t="s">
        <v>584</v>
      </c>
      <c r="AC92" s="364"/>
      <c r="AD92" s="364" t="s">
        <v>6115</v>
      </c>
      <c r="AQ92" s="347" t="s">
        <v>6064</v>
      </c>
      <c r="AR92" s="343" t="s">
        <v>6074</v>
      </c>
      <c r="AS92" s="343"/>
      <c r="AT92" s="322" t="s">
        <v>6114</v>
      </c>
      <c r="AU92" s="343"/>
      <c r="AV92" s="343"/>
      <c r="AW92" s="322" t="str">
        <f>IFERROR(GOODS_N_SERVICES_2[[#This Row],[PRICES]]*GOODS_N_SERVICES_2[[#This Row],[ITEMS]],"")</f>
        <v/>
      </c>
    </row>
    <row r="93" spans="23:49">
      <c r="W93" s="357"/>
      <c r="AB93" s="323" t="s">
        <v>6016</v>
      </c>
      <c r="AC93" s="366"/>
      <c r="AD93" s="366" t="s">
        <v>6113</v>
      </c>
      <c r="AQ93" s="347" t="s">
        <v>6064</v>
      </c>
      <c r="AR93" s="349" t="s">
        <v>6070</v>
      </c>
      <c r="AS93" s="349"/>
      <c r="AT93" s="348" t="s">
        <v>6112</v>
      </c>
      <c r="AU93" s="349"/>
      <c r="AV93" s="349"/>
      <c r="AW93" s="348" t="str">
        <f>IFERROR(GOODS_N_SERVICES_2[[#This Row],[PRICES]]*GOODS_N_SERVICES_2[[#This Row],[ITEMS]],"")</f>
        <v/>
      </c>
    </row>
    <row r="94" spans="23:49">
      <c r="W94" s="40"/>
      <c r="AB94" s="365" t="s">
        <v>5962</v>
      </c>
      <c r="AC94" s="364"/>
      <c r="AD94" s="364" t="s">
        <v>6111</v>
      </c>
      <c r="AQ94" s="347" t="s">
        <v>6064</v>
      </c>
      <c r="AR94" s="343" t="s">
        <v>6067</v>
      </c>
      <c r="AS94" s="343"/>
      <c r="AT94" s="322" t="s">
        <v>6110</v>
      </c>
      <c r="AU94" s="343"/>
      <c r="AV94" s="343"/>
      <c r="AW94" s="322" t="str">
        <f>IFERROR(GOODS_N_SERVICES_2[[#This Row],[PRICES]]*GOODS_N_SERVICES_2[[#This Row],[ITEMS]],"")</f>
        <v/>
      </c>
    </row>
    <row r="95" spans="23:49">
      <c r="W95" s="356"/>
      <c r="AB95" s="365" t="s">
        <v>6109</v>
      </c>
      <c r="AC95" s="364"/>
      <c r="AD95" s="364" t="s">
        <v>6108</v>
      </c>
      <c r="AQ95" s="347" t="s">
        <v>6064</v>
      </c>
      <c r="AR95" s="349" t="s">
        <v>6107</v>
      </c>
      <c r="AS95" s="349"/>
      <c r="AT95" s="348" t="s">
        <v>6106</v>
      </c>
      <c r="AU95" s="349"/>
      <c r="AV95" s="349"/>
      <c r="AW95" s="348" t="str">
        <f>IFERROR(GOODS_N_SERVICES_2[[#This Row],[PRICES]]*GOODS_N_SERVICES_2[[#This Row],[ITEMS]],"")</f>
        <v/>
      </c>
    </row>
    <row r="96" spans="23:49">
      <c r="W96" s="356"/>
      <c r="AB96" s="365" t="s">
        <v>6105</v>
      </c>
      <c r="AC96" s="364"/>
      <c r="AD96" s="364" t="s">
        <v>6104</v>
      </c>
      <c r="AQ96" s="347" t="s">
        <v>6064</v>
      </c>
      <c r="AR96" s="343" t="s">
        <v>6103</v>
      </c>
      <c r="AS96" s="343"/>
      <c r="AT96" s="322" t="s">
        <v>6102</v>
      </c>
      <c r="AU96" s="343"/>
      <c r="AV96" s="343"/>
      <c r="AW96" s="322" t="str">
        <f>IFERROR(GOODS_N_SERVICES_2[[#This Row],[PRICES]]*GOODS_N_SERVICES_2[[#This Row],[ITEMS]],"")</f>
        <v/>
      </c>
    </row>
    <row r="97" spans="23:49">
      <c r="W97" s="357"/>
      <c r="AB97" s="365" t="s">
        <v>5924</v>
      </c>
      <c r="AC97" s="364"/>
      <c r="AD97" s="364" t="s">
        <v>6101</v>
      </c>
      <c r="AQ97" s="347" t="s">
        <v>6064</v>
      </c>
      <c r="AR97" s="349" t="s">
        <v>104</v>
      </c>
      <c r="AS97" s="349"/>
      <c r="AT97" s="348" t="s">
        <v>6100</v>
      </c>
      <c r="AU97" s="349"/>
      <c r="AV97" s="349"/>
      <c r="AW97" s="348" t="str">
        <f>IFERROR(GOODS_N_SERVICES_2[[#This Row],[PRICES]]*GOODS_N_SERVICES_2[[#This Row],[ITEMS]],"")</f>
        <v/>
      </c>
    </row>
    <row r="98" spans="23:49">
      <c r="W98" s="357"/>
      <c r="AB98" s="323" t="s">
        <v>5732</v>
      </c>
      <c r="AC98" s="366"/>
      <c r="AD98" s="366" t="s">
        <v>6099</v>
      </c>
      <c r="AQ98" s="347" t="s">
        <v>6064</v>
      </c>
      <c r="AR98" s="346" t="s">
        <v>6098</v>
      </c>
      <c r="AS98" s="346"/>
      <c r="AT98" s="345" t="s">
        <v>6076</v>
      </c>
      <c r="AU98" s="346"/>
      <c r="AV98" s="346"/>
      <c r="AW98" s="345" t="str">
        <f>IFERROR(GOODS_N_SERVICES_2[[#This Row],[PRICES]]*GOODS_N_SERVICES_2[[#This Row],[ITEMS]],"")</f>
        <v/>
      </c>
    </row>
    <row r="99" spans="23:49">
      <c r="W99" s="357"/>
      <c r="AB99" s="365" t="s">
        <v>6097</v>
      </c>
      <c r="AC99" s="364"/>
      <c r="AD99" s="364" t="s">
        <v>6096</v>
      </c>
      <c r="AQ99" s="347" t="s">
        <v>6064</v>
      </c>
      <c r="AR99" s="349" t="s">
        <v>6074</v>
      </c>
      <c r="AS99" s="349"/>
      <c r="AT99" s="348" t="s">
        <v>6095</v>
      </c>
      <c r="AU99" s="349"/>
      <c r="AV99" s="349"/>
      <c r="AW99" s="348" t="str">
        <f>IFERROR(GOODS_N_SERVICES_2[[#This Row],[PRICES]]*GOODS_N_SERVICES_2[[#This Row],[ITEMS]],"")</f>
        <v/>
      </c>
    </row>
    <row r="100" spans="23:49">
      <c r="W100" s="357"/>
      <c r="AB100" s="365" t="s">
        <v>6094</v>
      </c>
      <c r="AC100" s="364"/>
      <c r="AD100" s="364" t="s">
        <v>6093</v>
      </c>
      <c r="AQ100" s="347" t="s">
        <v>6064</v>
      </c>
      <c r="AR100" s="343" t="s">
        <v>6070</v>
      </c>
      <c r="AS100" s="343"/>
      <c r="AT100" s="322" t="s">
        <v>6092</v>
      </c>
      <c r="AU100" s="343"/>
      <c r="AV100" s="343"/>
      <c r="AW100" s="322" t="str">
        <f>IFERROR(GOODS_N_SERVICES_2[[#This Row],[PRICES]]*GOODS_N_SERVICES_2[[#This Row],[ITEMS]],"")</f>
        <v/>
      </c>
    </row>
    <row r="101" spans="23:49">
      <c r="W101" s="357"/>
      <c r="AB101" s="365" t="s">
        <v>6091</v>
      </c>
      <c r="AC101" s="364"/>
      <c r="AD101" s="364" t="s">
        <v>6090</v>
      </c>
      <c r="AQ101" s="347" t="s">
        <v>6064</v>
      </c>
      <c r="AR101" s="349" t="s">
        <v>6067</v>
      </c>
      <c r="AS101" s="349"/>
      <c r="AT101" s="348" t="s">
        <v>6089</v>
      </c>
      <c r="AU101" s="349"/>
      <c r="AV101" s="349"/>
      <c r="AW101" s="348" t="str">
        <f>IFERROR(GOODS_N_SERVICES_2[[#This Row],[PRICES]]*GOODS_N_SERVICES_2[[#This Row],[ITEMS]],"")</f>
        <v/>
      </c>
    </row>
    <row r="102" spans="23:49">
      <c r="W102" s="357"/>
      <c r="AB102" s="365" t="s">
        <v>6088</v>
      </c>
      <c r="AC102" s="364"/>
      <c r="AD102" s="364" t="s">
        <v>6087</v>
      </c>
      <c r="AQ102" s="347" t="s">
        <v>6064</v>
      </c>
      <c r="AR102" s="343" t="s">
        <v>6025</v>
      </c>
      <c r="AS102" s="343"/>
      <c r="AT102" s="322" t="s">
        <v>6086</v>
      </c>
      <c r="AU102" s="343"/>
      <c r="AV102" s="343"/>
      <c r="AW102" s="322" t="str">
        <f>IFERROR(GOODS_N_SERVICES_2[[#This Row],[PRICES]]*GOODS_N_SERVICES_2[[#This Row],[ITEMS]],"")</f>
        <v/>
      </c>
    </row>
    <row r="103" spans="23:49">
      <c r="W103" s="357"/>
      <c r="AB103" s="365" t="s">
        <v>5954</v>
      </c>
      <c r="AC103" s="364"/>
      <c r="AD103" s="364" t="s">
        <v>6085</v>
      </c>
      <c r="AQ103" s="347" t="s">
        <v>6064</v>
      </c>
      <c r="AR103" s="349" t="s">
        <v>6084</v>
      </c>
      <c r="AS103" s="349"/>
      <c r="AT103" s="348" t="s">
        <v>6083</v>
      </c>
      <c r="AU103" s="349"/>
      <c r="AV103" s="349"/>
      <c r="AW103" s="348" t="str">
        <f>IFERROR(GOODS_N_SERVICES_2[[#This Row],[PRICES]]*GOODS_N_SERVICES_2[[#This Row],[ITEMS]],"")</f>
        <v/>
      </c>
    </row>
    <row r="104" spans="23:49">
      <c r="W104" s="40"/>
      <c r="AB104" s="365" t="s">
        <v>6082</v>
      </c>
      <c r="AC104" s="364"/>
      <c r="AD104" s="364" t="s">
        <v>6081</v>
      </c>
      <c r="AQ104" s="347" t="s">
        <v>6064</v>
      </c>
      <c r="AR104" s="343" t="s">
        <v>6080</v>
      </c>
      <c r="AS104" s="343"/>
      <c r="AT104" s="322" t="s">
        <v>6079</v>
      </c>
      <c r="AU104" s="343"/>
      <c r="AV104" s="343"/>
      <c r="AW104" s="322" t="str">
        <f>IFERROR(GOODS_N_SERVICES_2[[#This Row],[PRICES]]*GOODS_N_SERVICES_2[[#This Row],[ITEMS]],"")</f>
        <v/>
      </c>
    </row>
    <row r="105" spans="23:49">
      <c r="W105" s="40"/>
      <c r="AB105" s="323" t="s">
        <v>6078</v>
      </c>
      <c r="AC105" s="366"/>
      <c r="AD105" s="366" t="s">
        <v>6077</v>
      </c>
      <c r="AQ105" s="347" t="s">
        <v>6064</v>
      </c>
      <c r="AR105" s="346" t="s">
        <v>4747</v>
      </c>
      <c r="AS105" s="346"/>
      <c r="AT105" s="345" t="s">
        <v>6076</v>
      </c>
      <c r="AU105" s="346"/>
      <c r="AV105" s="346"/>
      <c r="AW105" s="345" t="str">
        <f>IFERROR(GOODS_N_SERVICES_2[[#This Row],[PRICES]]*GOODS_N_SERVICES_2[[#This Row],[ITEMS]],"")</f>
        <v/>
      </c>
    </row>
    <row r="106" spans="23:49">
      <c r="W106" s="356"/>
      <c r="AB106" s="365" t="s">
        <v>4747</v>
      </c>
      <c r="AC106" s="364"/>
      <c r="AD106" s="364" t="s">
        <v>6075</v>
      </c>
      <c r="AQ106" s="347" t="s">
        <v>6064</v>
      </c>
      <c r="AR106" s="343" t="s">
        <v>6074</v>
      </c>
      <c r="AS106" s="343"/>
      <c r="AT106" s="360" t="s">
        <v>6073</v>
      </c>
      <c r="AU106" s="361"/>
      <c r="AV106" s="343"/>
      <c r="AW106" s="360" t="str">
        <f>IFERROR(GOODS_N_SERVICES_2[[#This Row],[PRICES]]*GOODS_N_SERVICES_2[[#This Row],[ITEMS]],"")</f>
        <v/>
      </c>
    </row>
    <row r="107" spans="23:49">
      <c r="W107" s="356"/>
      <c r="AB107" s="365" t="s">
        <v>6072</v>
      </c>
      <c r="AC107" s="364"/>
      <c r="AD107" s="364" t="s">
        <v>6071</v>
      </c>
      <c r="AQ107" s="347" t="s">
        <v>6064</v>
      </c>
      <c r="AR107" s="349" t="s">
        <v>6070</v>
      </c>
      <c r="AS107" s="349"/>
      <c r="AT107" s="358" t="s">
        <v>6069</v>
      </c>
      <c r="AU107" s="359"/>
      <c r="AV107" s="349"/>
      <c r="AW107" s="358" t="str">
        <f>IFERROR(GOODS_N_SERVICES_2[[#This Row],[PRICES]]*GOODS_N_SERVICES_2[[#This Row],[ITEMS]],"")</f>
        <v/>
      </c>
    </row>
    <row r="108" spans="23:49">
      <c r="W108" s="357"/>
      <c r="AB108" s="363" t="s">
        <v>6063</v>
      </c>
      <c r="AC108" s="362"/>
      <c r="AD108" s="362" t="s">
        <v>6068</v>
      </c>
      <c r="AQ108" s="347" t="s">
        <v>6064</v>
      </c>
      <c r="AR108" s="343" t="s">
        <v>6067</v>
      </c>
      <c r="AS108" s="343"/>
      <c r="AT108" s="360" t="s">
        <v>6066</v>
      </c>
      <c r="AU108" s="361"/>
      <c r="AV108" s="343"/>
      <c r="AW108" s="360" t="str">
        <f>IFERROR(GOODS_N_SERVICES_2[[#This Row],[PRICES]]*GOODS_N_SERVICES_2[[#This Row],[ITEMS]],"")</f>
        <v/>
      </c>
    </row>
    <row r="109" spans="23:49">
      <c r="W109" s="357"/>
      <c r="AQ109" s="347" t="s">
        <v>6064</v>
      </c>
      <c r="AR109" s="349" t="s">
        <v>6025</v>
      </c>
      <c r="AS109" s="349"/>
      <c r="AT109" s="358" t="s">
        <v>6065</v>
      </c>
      <c r="AU109" s="359"/>
      <c r="AV109" s="349"/>
      <c r="AW109" s="358" t="str">
        <f>IFERROR(GOODS_N_SERVICES_2[[#This Row],[PRICES]]*GOODS_N_SERVICES_2[[#This Row],[ITEMS]],"")</f>
        <v/>
      </c>
    </row>
    <row r="110" spans="23:49">
      <c r="W110" s="357"/>
      <c r="AQ110" s="347" t="s">
        <v>6064</v>
      </c>
      <c r="AR110" s="343" t="s">
        <v>6063</v>
      </c>
      <c r="AS110" s="343"/>
      <c r="AT110" s="322" t="s">
        <v>6062</v>
      </c>
      <c r="AU110" s="343"/>
      <c r="AV110" s="343"/>
      <c r="AW110" s="322" t="str">
        <f>IFERROR(GOODS_N_SERVICES_2[[#This Row],[PRICES]]*GOODS_N_SERVICES_2[[#This Row],[ITEMS]],"")</f>
        <v/>
      </c>
    </row>
    <row r="111" spans="23:49">
      <c r="W111" s="357"/>
      <c r="AQ111" s="347" t="s">
        <v>6029</v>
      </c>
      <c r="AR111" s="351" t="s">
        <v>6029</v>
      </c>
      <c r="AS111" s="351"/>
      <c r="AT111" s="350"/>
      <c r="AU111" s="351"/>
      <c r="AV111" s="351"/>
      <c r="AW111" s="350">
        <f>IFERROR(GOODS_N_SERVICES_2[[#This Row],[PRICES]]*GOODS_N_SERVICES_2[[#This Row],[ITEMS]],"")</f>
        <v>0</v>
      </c>
    </row>
    <row r="112" spans="23:49">
      <c r="W112" s="357"/>
      <c r="AQ112" s="347" t="s">
        <v>6029</v>
      </c>
      <c r="AR112" s="346" t="s">
        <v>6061</v>
      </c>
      <c r="AS112" s="346"/>
      <c r="AT112" s="345" t="s">
        <v>5944</v>
      </c>
      <c r="AU112" s="346"/>
      <c r="AV112" s="346"/>
      <c r="AW112" s="345" t="str">
        <f>IFERROR(GOODS_N_SERVICES_2[[#This Row],[PRICES]]*GOODS_N_SERVICES_2[[#This Row],[ITEMS]],"")</f>
        <v/>
      </c>
    </row>
    <row r="113" spans="23:49">
      <c r="W113" s="357"/>
      <c r="AQ113" s="347" t="s">
        <v>6029</v>
      </c>
      <c r="AR113" s="349" t="s">
        <v>2911</v>
      </c>
      <c r="AS113" s="349"/>
      <c r="AT113" s="348" t="s">
        <v>5824</v>
      </c>
      <c r="AU113" s="349"/>
      <c r="AV113" s="349"/>
      <c r="AW113" s="348" t="str">
        <f>IFERROR(GOODS_N_SERVICES_2[[#This Row],[PRICES]]*GOODS_N_SERVICES_2[[#This Row],[ITEMS]],"")</f>
        <v/>
      </c>
    </row>
    <row r="114" spans="23:49">
      <c r="W114" s="40"/>
      <c r="AQ114" s="347" t="s">
        <v>6029</v>
      </c>
      <c r="AR114" s="343" t="s">
        <v>6022</v>
      </c>
      <c r="AS114" s="343"/>
      <c r="AT114" s="322" t="s">
        <v>6060</v>
      </c>
      <c r="AU114" s="343"/>
      <c r="AV114" s="343"/>
      <c r="AW114" s="322" t="str">
        <f>IFERROR(GOODS_N_SERVICES_2[[#This Row],[PRICES]]*GOODS_N_SERVICES_2[[#This Row],[ITEMS]],"")</f>
        <v/>
      </c>
    </row>
    <row r="115" spans="23:49">
      <c r="W115" s="356"/>
      <c r="AQ115" s="347" t="s">
        <v>6029</v>
      </c>
      <c r="AR115" s="349" t="s">
        <v>5934</v>
      </c>
      <c r="AS115" s="349"/>
      <c r="AT115" s="348" t="s">
        <v>6059</v>
      </c>
      <c r="AU115" s="349"/>
      <c r="AV115" s="349"/>
      <c r="AW115" s="348" t="str">
        <f>IFERROR(GOODS_N_SERVICES_2[[#This Row],[PRICES]]*GOODS_N_SERVICES_2[[#This Row],[ITEMS]],"")</f>
        <v/>
      </c>
    </row>
    <row r="116" spans="23:49">
      <c r="W116" s="356"/>
      <c r="AQ116" s="347" t="s">
        <v>6029</v>
      </c>
      <c r="AR116" s="343" t="s">
        <v>6058</v>
      </c>
      <c r="AS116" s="346" t="s">
        <v>5770</v>
      </c>
      <c r="AV116" s="343"/>
      <c r="AW116" s="322">
        <f>IFERROR(GOODS_N_SERVICES_2[[#This Row],[PRICES]]*GOODS_N_SERVICES_2[[#This Row],[ITEMS]],"")</f>
        <v>0</v>
      </c>
    </row>
    <row r="117" spans="23:49">
      <c r="W117" s="357"/>
      <c r="AQ117" s="347" t="s">
        <v>6029</v>
      </c>
      <c r="AR117" s="349" t="s">
        <v>6049</v>
      </c>
      <c r="AS117" s="349"/>
      <c r="AT117" s="348" t="s">
        <v>6057</v>
      </c>
      <c r="AU117" s="349"/>
      <c r="AV117" s="349"/>
      <c r="AW117" s="348" t="str">
        <f>IFERROR(GOODS_N_SERVICES_2[[#This Row],[PRICES]]*GOODS_N_SERVICES_2[[#This Row],[ITEMS]],"")</f>
        <v/>
      </c>
    </row>
    <row r="118" spans="23:49">
      <c r="W118" s="357"/>
      <c r="AQ118" s="347" t="s">
        <v>6029</v>
      </c>
      <c r="AR118" s="343" t="s">
        <v>5934</v>
      </c>
      <c r="AS118" s="343"/>
      <c r="AT118" s="322" t="s">
        <v>6056</v>
      </c>
      <c r="AU118" s="343"/>
      <c r="AV118" s="343"/>
      <c r="AW118" s="322" t="str">
        <f>IFERROR(GOODS_N_SERVICES_2[[#This Row],[PRICES]]*GOODS_N_SERVICES_2[[#This Row],[ITEMS]],"")</f>
        <v/>
      </c>
    </row>
    <row r="119" spans="23:49">
      <c r="W119" s="357"/>
      <c r="AQ119" s="347" t="s">
        <v>6029</v>
      </c>
      <c r="AR119" s="346" t="s">
        <v>6055</v>
      </c>
      <c r="AS119" s="346" t="s">
        <v>5770</v>
      </c>
      <c r="AV119" s="346"/>
      <c r="AW119" s="345">
        <f>IFERROR(GOODS_N_SERVICES_2[[#This Row],[PRICES]]*GOODS_N_SERVICES_2[[#This Row],[ITEMS]],"")</f>
        <v>0</v>
      </c>
    </row>
    <row r="120" spans="23:49">
      <c r="W120" s="357"/>
      <c r="AQ120" s="347" t="s">
        <v>6029</v>
      </c>
      <c r="AR120" s="343" t="s">
        <v>6051</v>
      </c>
      <c r="AS120" s="346" t="s">
        <v>5770</v>
      </c>
      <c r="AT120" s="322" t="s">
        <v>6054</v>
      </c>
      <c r="AU120" s="343"/>
      <c r="AV120" s="343"/>
      <c r="AW120" s="322" t="str">
        <f>IFERROR(GOODS_N_SERVICES_2[[#This Row],[PRICES]]*GOODS_N_SERVICES_2[[#This Row],[ITEMS]],"")</f>
        <v/>
      </c>
    </row>
    <row r="121" spans="23:49">
      <c r="W121" s="357"/>
      <c r="AQ121" s="347" t="s">
        <v>6029</v>
      </c>
      <c r="AR121" s="349" t="s">
        <v>6049</v>
      </c>
      <c r="AS121" s="346" t="s">
        <v>5770</v>
      </c>
      <c r="AT121" s="348" t="s">
        <v>6053</v>
      </c>
      <c r="AU121" s="349"/>
      <c r="AV121" s="349"/>
      <c r="AW121" s="348" t="str">
        <f>IFERROR(GOODS_N_SERVICES_2[[#This Row],[PRICES]]*GOODS_N_SERVICES_2[[#This Row],[ITEMS]],"")</f>
        <v/>
      </c>
    </row>
    <row r="122" spans="23:49">
      <c r="W122" s="357"/>
      <c r="AQ122" s="347" t="s">
        <v>6029</v>
      </c>
      <c r="AR122" s="343" t="s">
        <v>5934</v>
      </c>
      <c r="AS122" s="346" t="s">
        <v>5770</v>
      </c>
      <c r="AT122" s="322" t="s">
        <v>6047</v>
      </c>
      <c r="AU122" s="343"/>
      <c r="AV122" s="343"/>
      <c r="AW122" s="322" t="str">
        <f>IFERROR(GOODS_N_SERVICES_2[[#This Row],[PRICES]]*GOODS_N_SERVICES_2[[#This Row],[ITEMS]],"")</f>
        <v/>
      </c>
    </row>
    <row r="123" spans="23:49">
      <c r="W123" s="357"/>
      <c r="AQ123" s="347" t="s">
        <v>6029</v>
      </c>
      <c r="AR123" s="346" t="s">
        <v>6052</v>
      </c>
      <c r="AS123" s="346" t="s">
        <v>5770</v>
      </c>
      <c r="AT123" s="345"/>
      <c r="AU123" s="346"/>
      <c r="AV123" s="346"/>
      <c r="AW123" s="345">
        <f>IFERROR(GOODS_N_SERVICES_2[[#This Row],[PRICES]]*GOODS_N_SERVICES_2[[#This Row],[ITEMS]],"")</f>
        <v>0</v>
      </c>
    </row>
    <row r="124" spans="23:49">
      <c r="W124" s="357"/>
      <c r="AQ124" s="347" t="s">
        <v>6029</v>
      </c>
      <c r="AR124" s="343" t="s">
        <v>6051</v>
      </c>
      <c r="AS124" s="346" t="s">
        <v>5770</v>
      </c>
      <c r="AT124" s="322" t="s">
        <v>6050</v>
      </c>
      <c r="AU124" s="343"/>
      <c r="AV124" s="343"/>
      <c r="AW124" s="322" t="str">
        <f>IFERROR(GOODS_N_SERVICES_2[[#This Row],[PRICES]]*GOODS_N_SERVICES_2[[#This Row],[ITEMS]],"")</f>
        <v/>
      </c>
    </row>
    <row r="125" spans="23:49">
      <c r="W125" s="40"/>
      <c r="AQ125" s="347" t="s">
        <v>6029</v>
      </c>
      <c r="AR125" s="349" t="s">
        <v>6049</v>
      </c>
      <c r="AS125" s="346" t="s">
        <v>5770</v>
      </c>
      <c r="AT125" s="348" t="s">
        <v>6048</v>
      </c>
      <c r="AU125" s="349"/>
      <c r="AV125" s="349"/>
      <c r="AW125" s="348" t="str">
        <f>IFERROR(GOODS_N_SERVICES_2[[#This Row],[PRICES]]*GOODS_N_SERVICES_2[[#This Row],[ITEMS]],"")</f>
        <v/>
      </c>
    </row>
    <row r="126" spans="23:49">
      <c r="W126" s="356"/>
      <c r="AQ126" s="347" t="s">
        <v>6029</v>
      </c>
      <c r="AR126" s="343" t="s">
        <v>5934</v>
      </c>
      <c r="AS126" s="346" t="s">
        <v>5770</v>
      </c>
      <c r="AT126" s="322" t="s">
        <v>6047</v>
      </c>
      <c r="AU126" s="343"/>
      <c r="AV126" s="343"/>
      <c r="AW126" s="322" t="str">
        <f>IFERROR(GOODS_N_SERVICES_2[[#This Row],[PRICES]]*GOODS_N_SERVICES_2[[#This Row],[ITEMS]],"")</f>
        <v/>
      </c>
    </row>
    <row r="127" spans="23:49">
      <c r="W127" s="356"/>
      <c r="AQ127" s="347" t="s">
        <v>6029</v>
      </c>
      <c r="AR127" s="346" t="s">
        <v>6046</v>
      </c>
      <c r="AS127" s="346" t="s">
        <v>5770</v>
      </c>
      <c r="AT127" s="345"/>
      <c r="AU127" s="346"/>
      <c r="AV127" s="346"/>
      <c r="AW127" s="345">
        <f>IFERROR(GOODS_N_SERVICES_2[[#This Row],[PRICES]]*GOODS_N_SERVICES_2[[#This Row],[ITEMS]],"")</f>
        <v>0</v>
      </c>
    </row>
    <row r="128" spans="23:49">
      <c r="W128" s="357"/>
      <c r="AQ128" s="347" t="s">
        <v>6029</v>
      </c>
      <c r="AR128" s="343" t="s">
        <v>6045</v>
      </c>
      <c r="AS128" s="346" t="s">
        <v>5770</v>
      </c>
      <c r="AT128" s="322" t="s">
        <v>5796</v>
      </c>
      <c r="AU128" s="343"/>
      <c r="AV128" s="343"/>
      <c r="AW128" s="322" t="str">
        <f>IFERROR(GOODS_N_SERVICES_2[[#This Row],[PRICES]]*GOODS_N_SERVICES_2[[#This Row],[ITEMS]],"")</f>
        <v/>
      </c>
    </row>
    <row r="129" spans="23:49">
      <c r="W129" s="357"/>
      <c r="AQ129" s="347" t="s">
        <v>6029</v>
      </c>
      <c r="AR129" s="349" t="s">
        <v>6044</v>
      </c>
      <c r="AS129" s="346" t="s">
        <v>5770</v>
      </c>
      <c r="AT129" s="348" t="s">
        <v>6043</v>
      </c>
      <c r="AU129" s="349"/>
      <c r="AV129" s="349"/>
      <c r="AW129" s="348" t="str">
        <f>IFERROR(GOODS_N_SERVICES_2[[#This Row],[PRICES]]*GOODS_N_SERVICES_2[[#This Row],[ITEMS]],"")</f>
        <v/>
      </c>
    </row>
    <row r="130" spans="23:49">
      <c r="W130" s="357"/>
      <c r="AQ130" s="347" t="s">
        <v>6029</v>
      </c>
      <c r="AR130" s="343" t="s">
        <v>6042</v>
      </c>
      <c r="AS130" s="346" t="s">
        <v>5770</v>
      </c>
      <c r="AT130" s="322" t="s">
        <v>6041</v>
      </c>
      <c r="AU130" s="343"/>
      <c r="AV130" s="343"/>
      <c r="AW130" s="322" t="str">
        <f>IFERROR(GOODS_N_SERVICES_2[[#This Row],[PRICES]]*GOODS_N_SERVICES_2[[#This Row],[ITEMS]],"")</f>
        <v/>
      </c>
    </row>
    <row r="131" spans="23:49">
      <c r="W131" s="357"/>
      <c r="AQ131" s="347" t="s">
        <v>6029</v>
      </c>
      <c r="AR131" s="346" t="s">
        <v>6040</v>
      </c>
      <c r="AS131" s="346"/>
      <c r="AT131" s="345" t="s">
        <v>6039</v>
      </c>
      <c r="AU131" s="346"/>
      <c r="AV131" s="346"/>
      <c r="AW131" s="345" t="str">
        <f>IFERROR(GOODS_N_SERVICES_2[[#This Row],[PRICES]]*GOODS_N_SERVICES_2[[#This Row],[ITEMS]],"")</f>
        <v/>
      </c>
    </row>
    <row r="132" spans="23:49">
      <c r="W132" s="357"/>
      <c r="AQ132" s="347" t="s">
        <v>6029</v>
      </c>
      <c r="AR132" s="346" t="s">
        <v>5947</v>
      </c>
      <c r="AS132" s="346"/>
      <c r="AT132" s="345" t="s">
        <v>6038</v>
      </c>
      <c r="AU132" s="346"/>
      <c r="AV132" s="346"/>
      <c r="AW132" s="345" t="str">
        <f>IFERROR(GOODS_N_SERVICES_2[[#This Row],[PRICES]]*GOODS_N_SERVICES_2[[#This Row],[ITEMS]],"")</f>
        <v/>
      </c>
    </row>
    <row r="133" spans="23:49">
      <c r="W133" s="357"/>
      <c r="AQ133" s="347" t="s">
        <v>6029</v>
      </c>
      <c r="AR133" s="349" t="s">
        <v>6037</v>
      </c>
      <c r="AS133" s="349"/>
      <c r="AT133" s="348" t="s">
        <v>6036</v>
      </c>
      <c r="AU133" s="349"/>
      <c r="AV133" s="349"/>
      <c r="AW133" s="348" t="str">
        <f>IFERROR(GOODS_N_SERVICES_2[[#This Row],[PRICES]]*GOODS_N_SERVICES_2[[#This Row],[ITEMS]],"")</f>
        <v/>
      </c>
    </row>
    <row r="134" spans="23:49">
      <c r="W134" s="40"/>
      <c r="AQ134" s="347" t="s">
        <v>6029</v>
      </c>
      <c r="AR134" s="343" t="s">
        <v>6035</v>
      </c>
      <c r="AS134" s="343"/>
      <c r="AT134" s="322" t="s">
        <v>6034</v>
      </c>
      <c r="AU134" s="343"/>
      <c r="AV134" s="343"/>
      <c r="AW134" s="322" t="str">
        <f>IFERROR(GOODS_N_SERVICES_2[[#This Row],[PRICES]]*GOODS_N_SERVICES_2[[#This Row],[ITEMS]],"")</f>
        <v/>
      </c>
    </row>
    <row r="135" spans="23:49">
      <c r="W135" s="356"/>
      <c r="AQ135" s="347" t="s">
        <v>6029</v>
      </c>
      <c r="AR135" s="349" t="s">
        <v>6033</v>
      </c>
      <c r="AS135" s="349"/>
      <c r="AT135" s="348" t="s">
        <v>6032</v>
      </c>
      <c r="AU135" s="349"/>
      <c r="AV135" s="349"/>
      <c r="AW135" s="348" t="str">
        <f>IFERROR(GOODS_N_SERVICES_2[[#This Row],[PRICES]]*GOODS_N_SERVICES_2[[#This Row],[ITEMS]],"")</f>
        <v/>
      </c>
    </row>
    <row r="136" spans="23:49">
      <c r="W136" s="356"/>
      <c r="AQ136" s="347" t="s">
        <v>6029</v>
      </c>
      <c r="AR136" s="343" t="s">
        <v>6031</v>
      </c>
      <c r="AS136" s="343"/>
      <c r="AT136" s="322" t="s">
        <v>6030</v>
      </c>
      <c r="AU136" s="343"/>
      <c r="AV136" s="343"/>
      <c r="AW136" s="322" t="str">
        <f>IFERROR(GOODS_N_SERVICES_2[[#This Row],[PRICES]]*GOODS_N_SERVICES_2[[#This Row],[ITEMS]],"")</f>
        <v/>
      </c>
    </row>
    <row r="137" spans="23:49">
      <c r="W137" s="357"/>
      <c r="AQ137" s="347" t="s">
        <v>6029</v>
      </c>
      <c r="AR137" s="346" t="s">
        <v>6028</v>
      </c>
      <c r="AS137" s="346"/>
      <c r="AT137" s="345" t="s">
        <v>6027</v>
      </c>
      <c r="AU137" s="346"/>
      <c r="AV137" s="346"/>
      <c r="AW137" s="345" t="str">
        <f>IFERROR(GOODS_N_SERVICES_2[[#This Row],[PRICES]]*GOODS_N_SERVICES_2[[#This Row],[ITEMS]],"")</f>
        <v/>
      </c>
    </row>
    <row r="138" spans="23:49">
      <c r="W138" s="357"/>
      <c r="AQ138" s="347" t="s">
        <v>6017</v>
      </c>
      <c r="AR138" s="351" t="s">
        <v>6017</v>
      </c>
      <c r="AS138" s="351"/>
      <c r="AT138" s="350" t="s">
        <v>5742</v>
      </c>
      <c r="AU138" s="351"/>
      <c r="AV138" s="351"/>
      <c r="AW138" s="350" t="str">
        <f>IFERROR(GOODS_N_SERVICES_2[[#This Row],[PRICES]]*GOODS_N_SERVICES_2[[#This Row],[ITEMS]],"")</f>
        <v/>
      </c>
    </row>
    <row r="139" spans="23:49">
      <c r="W139" s="357"/>
      <c r="AQ139" s="347" t="s">
        <v>6017</v>
      </c>
      <c r="AR139" s="349" t="s">
        <v>6026</v>
      </c>
      <c r="AS139" s="349"/>
      <c r="AT139" s="348" t="s">
        <v>5720</v>
      </c>
      <c r="AU139" s="349"/>
      <c r="AV139" s="349"/>
      <c r="AW139" s="348" t="str">
        <f>IFERROR(GOODS_N_SERVICES_2[[#This Row],[PRICES]]*GOODS_N_SERVICES_2[[#This Row],[ITEMS]],"")</f>
        <v/>
      </c>
    </row>
    <row r="140" spans="23:49">
      <c r="W140" s="357"/>
      <c r="AQ140" s="347" t="s">
        <v>6017</v>
      </c>
      <c r="AR140" s="343" t="s">
        <v>6025</v>
      </c>
      <c r="AS140" s="343"/>
      <c r="AT140" s="322" t="s">
        <v>6024</v>
      </c>
      <c r="AU140" s="343"/>
      <c r="AV140" s="343"/>
      <c r="AW140" s="322" t="str">
        <f>IFERROR(GOODS_N_SERVICES_2[[#This Row],[PRICES]]*GOODS_N_SERVICES_2[[#This Row],[ITEMS]],"")</f>
        <v/>
      </c>
    </row>
    <row r="141" spans="23:49">
      <c r="W141" s="357"/>
      <c r="AQ141" s="347" t="s">
        <v>6017</v>
      </c>
      <c r="AR141" s="346" t="s">
        <v>6023</v>
      </c>
      <c r="AS141" s="346"/>
      <c r="AT141" s="345" t="s">
        <v>5944</v>
      </c>
      <c r="AU141" s="346"/>
      <c r="AV141" s="346"/>
      <c r="AW141" s="345" t="str">
        <f>IFERROR(GOODS_N_SERVICES_2[[#This Row],[PRICES]]*GOODS_N_SERVICES_2[[#This Row],[ITEMS]],"")</f>
        <v/>
      </c>
    </row>
    <row r="142" spans="23:49">
      <c r="W142" s="357"/>
      <c r="AQ142" s="347" t="s">
        <v>6017</v>
      </c>
      <c r="AR142" s="343" t="s">
        <v>2911</v>
      </c>
      <c r="AS142" s="343"/>
      <c r="AT142" s="322" t="s">
        <v>5821</v>
      </c>
      <c r="AU142" s="343"/>
      <c r="AV142" s="343"/>
      <c r="AW142" s="322" t="str">
        <f>IFERROR(GOODS_N_SERVICES_2[[#This Row],[PRICES]]*GOODS_N_SERVICES_2[[#This Row],[ITEMS]],"")</f>
        <v/>
      </c>
    </row>
    <row r="143" spans="23:49">
      <c r="W143" s="357"/>
      <c r="AQ143" s="347" t="s">
        <v>6017</v>
      </c>
      <c r="AR143" s="349" t="s">
        <v>6022</v>
      </c>
      <c r="AS143" s="349"/>
      <c r="AT143" s="348" t="s">
        <v>6021</v>
      </c>
      <c r="AU143" s="349"/>
      <c r="AV143" s="349"/>
      <c r="AW143" s="348" t="str">
        <f>IFERROR(GOODS_N_SERVICES_2[[#This Row],[PRICES]]*GOODS_N_SERVICES_2[[#This Row],[ITEMS]],"")</f>
        <v/>
      </c>
    </row>
    <row r="144" spans="23:49">
      <c r="W144" s="356"/>
      <c r="AQ144" s="347" t="s">
        <v>6017</v>
      </c>
      <c r="AR144" s="343" t="s">
        <v>5934</v>
      </c>
      <c r="AS144" s="343"/>
      <c r="AT144" s="322" t="s">
        <v>6020</v>
      </c>
      <c r="AU144" s="343"/>
      <c r="AV144" s="343"/>
      <c r="AW144" s="322" t="str">
        <f>IFERROR(GOODS_N_SERVICES_2[[#This Row],[PRICES]]*GOODS_N_SERVICES_2[[#This Row],[ITEMS]],"")</f>
        <v/>
      </c>
    </row>
    <row r="145" spans="23:49">
      <c r="W145" s="356"/>
      <c r="AQ145" s="347" t="s">
        <v>6017</v>
      </c>
      <c r="AR145" s="346" t="s">
        <v>6019</v>
      </c>
      <c r="AS145" s="346"/>
      <c r="AT145" s="345" t="s">
        <v>6018</v>
      </c>
      <c r="AU145" s="346"/>
      <c r="AV145" s="346"/>
      <c r="AW145" s="345" t="str">
        <f>IFERROR(GOODS_N_SERVICES_2[[#This Row],[PRICES]]*GOODS_N_SERVICES_2[[#This Row],[ITEMS]],"")</f>
        <v/>
      </c>
    </row>
    <row r="146" spans="23:49">
      <c r="AQ146" s="347" t="s">
        <v>6017</v>
      </c>
      <c r="AR146" s="343" t="s">
        <v>6016</v>
      </c>
      <c r="AS146" s="343"/>
      <c r="AT146" s="322" t="s">
        <v>6015</v>
      </c>
      <c r="AU146" s="343"/>
      <c r="AV146" s="343"/>
      <c r="AW146" s="322" t="str">
        <f>IFERROR(GOODS_N_SERVICES_2[[#This Row],[PRICES]]*GOODS_N_SERVICES_2[[#This Row],[ITEMS]],"")</f>
        <v/>
      </c>
    </row>
    <row r="147" spans="23:49">
      <c r="AQ147" s="347" t="s">
        <v>5955</v>
      </c>
      <c r="AR147" s="351" t="s">
        <v>5955</v>
      </c>
      <c r="AS147" s="351"/>
      <c r="AT147" s="350"/>
      <c r="AU147" s="351"/>
      <c r="AV147" s="351"/>
      <c r="AW147" s="350">
        <f>IFERROR(GOODS_N_SERVICES_2[[#This Row],[PRICES]]*GOODS_N_SERVICES_2[[#This Row],[ITEMS]],"")</f>
        <v>0</v>
      </c>
    </row>
    <row r="148" spans="23:49">
      <c r="AQ148" s="347" t="s">
        <v>5955</v>
      </c>
      <c r="AR148" s="343" t="s">
        <v>6014</v>
      </c>
      <c r="AS148" s="343"/>
      <c r="AT148" s="322" t="s">
        <v>6013</v>
      </c>
      <c r="AU148" s="343"/>
      <c r="AV148" s="343"/>
      <c r="AW148" s="322" t="str">
        <f>IFERROR(GOODS_N_SERVICES_2[[#This Row],[PRICES]]*GOODS_N_SERVICES_2[[#This Row],[ITEMS]],"")</f>
        <v/>
      </c>
    </row>
    <row r="149" spans="23:49">
      <c r="AQ149" s="347" t="s">
        <v>5955</v>
      </c>
      <c r="AR149" s="349" t="s">
        <v>6012</v>
      </c>
      <c r="AS149" s="349"/>
      <c r="AT149" s="348" t="s">
        <v>6011</v>
      </c>
      <c r="AU149" s="349"/>
      <c r="AV149" s="349"/>
      <c r="AW149" s="348" t="str">
        <f>IFERROR(GOODS_N_SERVICES_2[[#This Row],[PRICES]]*GOODS_N_SERVICES_2[[#This Row],[ITEMS]],"")</f>
        <v/>
      </c>
    </row>
    <row r="150" spans="23:49">
      <c r="AQ150" s="347" t="s">
        <v>5955</v>
      </c>
      <c r="AR150" s="346" t="s">
        <v>6010</v>
      </c>
      <c r="AS150" s="346"/>
      <c r="AT150" s="345" t="s">
        <v>5944</v>
      </c>
      <c r="AU150" s="346"/>
      <c r="AV150" s="346"/>
      <c r="AW150" s="345" t="str">
        <f>IFERROR(GOODS_N_SERVICES_2[[#This Row],[PRICES]]*GOODS_N_SERVICES_2[[#This Row],[ITEMS]],"")</f>
        <v/>
      </c>
    </row>
    <row r="151" spans="23:49">
      <c r="AQ151" s="347" t="s">
        <v>5955</v>
      </c>
      <c r="AR151" s="349" t="s">
        <v>6009</v>
      </c>
      <c r="AS151" s="349"/>
      <c r="AT151" s="348" t="s">
        <v>6008</v>
      </c>
      <c r="AU151" s="349"/>
      <c r="AV151" s="349"/>
      <c r="AW151" s="348" t="str">
        <f>IFERROR(GOODS_N_SERVICES_2[[#This Row],[PRICES]]*GOODS_N_SERVICES_2[[#This Row],[ITEMS]],"")</f>
        <v/>
      </c>
    </row>
    <row r="152" spans="23:49">
      <c r="AQ152" s="347" t="s">
        <v>5955</v>
      </c>
      <c r="AR152" s="343" t="s">
        <v>6007</v>
      </c>
      <c r="AS152" s="343"/>
      <c r="AT152" s="322" t="s">
        <v>6006</v>
      </c>
      <c r="AU152" s="343"/>
      <c r="AV152" s="343"/>
      <c r="AW152" s="322" t="str">
        <f>IFERROR(GOODS_N_SERVICES_2[[#This Row],[PRICES]]*GOODS_N_SERVICES_2[[#This Row],[ITEMS]],"")</f>
        <v/>
      </c>
    </row>
    <row r="153" spans="23:49">
      <c r="AQ153" s="347" t="s">
        <v>5955</v>
      </c>
      <c r="AR153" s="349" t="s">
        <v>6005</v>
      </c>
      <c r="AS153" s="349"/>
      <c r="AT153" s="348" t="s">
        <v>6004</v>
      </c>
      <c r="AU153" s="349"/>
      <c r="AV153" s="349"/>
      <c r="AW153" s="348" t="str">
        <f>IFERROR(GOODS_N_SERVICES_2[[#This Row],[PRICES]]*GOODS_N_SERVICES_2[[#This Row],[ITEMS]],"")</f>
        <v/>
      </c>
    </row>
    <row r="154" spans="23:49">
      <c r="AQ154" s="347" t="s">
        <v>5955</v>
      </c>
      <c r="AR154" s="343" t="s">
        <v>6003</v>
      </c>
      <c r="AS154" s="343"/>
      <c r="AT154" s="322" t="s">
        <v>6002</v>
      </c>
      <c r="AU154" s="343"/>
      <c r="AV154" s="343"/>
      <c r="AW154" s="322" t="str">
        <f>IFERROR(GOODS_N_SERVICES_2[[#This Row],[PRICES]]*GOODS_N_SERVICES_2[[#This Row],[ITEMS]],"")</f>
        <v/>
      </c>
    </row>
    <row r="155" spans="23:49">
      <c r="AQ155" s="347" t="s">
        <v>5955</v>
      </c>
      <c r="AR155" s="349" t="s">
        <v>6001</v>
      </c>
      <c r="AS155" s="349"/>
      <c r="AT155" s="348" t="s">
        <v>6000</v>
      </c>
      <c r="AU155" s="349"/>
      <c r="AV155" s="349"/>
      <c r="AW155" s="348" t="str">
        <f>IFERROR(GOODS_N_SERVICES_2[[#This Row],[PRICES]]*GOODS_N_SERVICES_2[[#This Row],[ITEMS]],"")</f>
        <v/>
      </c>
    </row>
    <row r="156" spans="23:49">
      <c r="AQ156" s="347" t="s">
        <v>5955</v>
      </c>
      <c r="AR156" s="343" t="s">
        <v>5999</v>
      </c>
      <c r="AS156" s="343"/>
      <c r="AT156" s="322" t="s">
        <v>5998</v>
      </c>
      <c r="AU156" s="343"/>
      <c r="AV156" s="343"/>
      <c r="AW156" s="322" t="str">
        <f>IFERROR(GOODS_N_SERVICES_2[[#This Row],[PRICES]]*GOODS_N_SERVICES_2[[#This Row],[ITEMS]],"")</f>
        <v/>
      </c>
    </row>
    <row r="157" spans="23:49">
      <c r="AQ157" s="347" t="s">
        <v>5955</v>
      </c>
      <c r="AR157" s="346" t="s">
        <v>5997</v>
      </c>
      <c r="AS157" s="346"/>
      <c r="AT157" s="345" t="s">
        <v>5944</v>
      </c>
      <c r="AU157" s="346"/>
      <c r="AV157" s="346"/>
      <c r="AW157" s="345" t="str">
        <f>IFERROR(GOODS_N_SERVICES_2[[#This Row],[PRICES]]*GOODS_N_SERVICES_2[[#This Row],[ITEMS]],"")</f>
        <v/>
      </c>
    </row>
    <row r="158" spans="23:49">
      <c r="AQ158" s="347" t="s">
        <v>5955</v>
      </c>
      <c r="AR158" s="343" t="s">
        <v>5996</v>
      </c>
      <c r="AS158" s="343"/>
      <c r="AT158" s="322">
        <v>0.01</v>
      </c>
      <c r="AU158" s="343"/>
      <c r="AV158" s="343"/>
      <c r="AW158" s="322">
        <f>IFERROR(GOODS_N_SERVICES_2[[#This Row],[PRICES]]*GOODS_N_SERVICES_2[[#This Row],[ITEMS]],"")</f>
        <v>0</v>
      </c>
    </row>
    <row r="159" spans="23:49">
      <c r="AQ159" s="347" t="s">
        <v>5955</v>
      </c>
      <c r="AR159" s="349" t="s">
        <v>5995</v>
      </c>
      <c r="AS159" s="349"/>
      <c r="AT159" s="348">
        <v>0.03</v>
      </c>
      <c r="AU159" s="349"/>
      <c r="AV159" s="349"/>
      <c r="AW159" s="348">
        <f>IFERROR(GOODS_N_SERVICES_2[[#This Row],[PRICES]]*GOODS_N_SERVICES_2[[#This Row],[ITEMS]],"")</f>
        <v>0</v>
      </c>
    </row>
    <row r="160" spans="23:49">
      <c r="AQ160" s="347" t="s">
        <v>5955</v>
      </c>
      <c r="AR160" s="343" t="s">
        <v>5994</v>
      </c>
      <c r="AS160" s="343"/>
      <c r="AT160" s="322" t="s">
        <v>5993</v>
      </c>
      <c r="AU160" s="343"/>
      <c r="AV160" s="343"/>
      <c r="AW160" s="322" t="str">
        <f>IFERROR(GOODS_N_SERVICES_2[[#This Row],[PRICES]]*GOODS_N_SERVICES_2[[#This Row],[ITEMS]],"")</f>
        <v/>
      </c>
    </row>
    <row r="161" spans="43:49">
      <c r="AQ161" s="347" t="s">
        <v>5955</v>
      </c>
      <c r="AR161" s="349" t="s">
        <v>5992</v>
      </c>
      <c r="AS161" s="349"/>
      <c r="AT161" s="348">
        <v>0.01</v>
      </c>
      <c r="AU161" s="348" t="s">
        <v>5991</v>
      </c>
      <c r="AV161" s="349"/>
      <c r="AW161" s="348">
        <f>IFERROR(GOODS_N_SERVICES_2[[#This Row],[PRICES]]*GOODS_N_SERVICES_2[[#This Row],[ITEMS]],"")</f>
        <v>0</v>
      </c>
    </row>
    <row r="162" spans="43:49">
      <c r="AQ162" s="347" t="s">
        <v>5955</v>
      </c>
      <c r="AR162" s="343" t="s">
        <v>5990</v>
      </c>
      <c r="AS162" s="343"/>
      <c r="AT162" s="322" t="s">
        <v>5989</v>
      </c>
      <c r="AU162" s="343"/>
      <c r="AV162" s="343"/>
      <c r="AW162" s="322" t="str">
        <f>IFERROR(GOODS_N_SERVICES_2[[#This Row],[PRICES]]*GOODS_N_SERVICES_2[[#This Row],[ITEMS]],"")</f>
        <v/>
      </c>
    </row>
    <row r="163" spans="43:49">
      <c r="AQ163" s="347" t="s">
        <v>5955</v>
      </c>
      <c r="AR163" s="349" t="s">
        <v>5988</v>
      </c>
      <c r="AS163" s="349"/>
      <c r="AT163" s="348" t="s">
        <v>5987</v>
      </c>
      <c r="AU163" s="349"/>
      <c r="AV163" s="349"/>
      <c r="AW163" s="348" t="str">
        <f>IFERROR(GOODS_N_SERVICES_2[[#This Row],[PRICES]]*GOODS_N_SERVICES_2[[#This Row],[ITEMS]],"")</f>
        <v/>
      </c>
    </row>
    <row r="164" spans="43:49">
      <c r="AQ164" s="347" t="s">
        <v>5955</v>
      </c>
      <c r="AR164" s="343" t="s">
        <v>5986</v>
      </c>
      <c r="AS164" s="343"/>
      <c r="AT164" s="322" t="s">
        <v>5720</v>
      </c>
      <c r="AU164" s="343"/>
      <c r="AV164" s="343"/>
      <c r="AW164" s="322" t="str">
        <f>IFERROR(GOODS_N_SERVICES_2[[#This Row],[PRICES]]*GOODS_N_SERVICES_2[[#This Row],[ITEMS]],"")</f>
        <v/>
      </c>
    </row>
    <row r="165" spans="43:49">
      <c r="AQ165" s="347" t="s">
        <v>5955</v>
      </c>
      <c r="AR165" s="349" t="s">
        <v>5972</v>
      </c>
      <c r="AS165" s="349"/>
      <c r="AT165" s="348">
        <v>0.02</v>
      </c>
      <c r="AU165" s="349"/>
      <c r="AV165" s="349"/>
      <c r="AW165" s="348">
        <f>IFERROR(GOODS_N_SERVICES_2[[#This Row],[PRICES]]*GOODS_N_SERVICES_2[[#This Row],[ITEMS]],"")</f>
        <v>0</v>
      </c>
    </row>
    <row r="166" spans="43:49">
      <c r="AQ166" s="347" t="s">
        <v>5955</v>
      </c>
      <c r="AR166" s="343" t="s">
        <v>5985</v>
      </c>
      <c r="AS166" s="343"/>
      <c r="AT166" s="322" t="s">
        <v>5984</v>
      </c>
      <c r="AU166" s="343"/>
      <c r="AV166" s="343"/>
      <c r="AW166" s="322" t="str">
        <f>IFERROR(GOODS_N_SERVICES_2[[#This Row],[PRICES]]*GOODS_N_SERVICES_2[[#This Row],[ITEMS]],"")</f>
        <v/>
      </c>
    </row>
    <row r="167" spans="43:49">
      <c r="AQ167" s="347" t="s">
        <v>5955</v>
      </c>
      <c r="AR167" s="349" t="s">
        <v>5983</v>
      </c>
      <c r="AS167" s="349"/>
      <c r="AT167" s="348" t="s">
        <v>5982</v>
      </c>
      <c r="AU167" s="349"/>
      <c r="AV167" s="349"/>
      <c r="AW167" s="348" t="str">
        <f>IFERROR(GOODS_N_SERVICES_2[[#This Row],[PRICES]]*GOODS_N_SERVICES_2[[#This Row],[ITEMS]],"")</f>
        <v/>
      </c>
    </row>
    <row r="168" spans="43:49">
      <c r="AQ168" s="347" t="s">
        <v>5955</v>
      </c>
      <c r="AR168" s="343" t="s">
        <v>5981</v>
      </c>
      <c r="AS168" s="343"/>
      <c r="AT168" s="322">
        <v>0.02</v>
      </c>
      <c r="AU168" s="343"/>
      <c r="AV168" s="343"/>
      <c r="AW168" s="322">
        <f>IFERROR(GOODS_N_SERVICES_2[[#This Row],[PRICES]]*GOODS_N_SERVICES_2[[#This Row],[ITEMS]],"")</f>
        <v>0</v>
      </c>
    </row>
    <row r="169" spans="43:49">
      <c r="AQ169" s="347" t="s">
        <v>5955</v>
      </c>
      <c r="AR169" s="346" t="s">
        <v>5980</v>
      </c>
      <c r="AS169" s="346" t="s">
        <v>5770</v>
      </c>
      <c r="AW169" s="37">
        <f>IFERROR(GOODS_N_SERVICES_2[[#This Row],[PRICES]]*GOODS_N_SERVICES_2[[#This Row],[ITEMS]],"")</f>
        <v>0</v>
      </c>
    </row>
    <row r="170" spans="43:49">
      <c r="AQ170" s="347" t="s">
        <v>5955</v>
      </c>
      <c r="AR170" s="343" t="s">
        <v>5979</v>
      </c>
      <c r="AS170" s="343"/>
      <c r="AT170" s="322">
        <v>0.04</v>
      </c>
      <c r="AU170" s="343"/>
      <c r="AV170" s="343"/>
      <c r="AW170" s="322">
        <f>IFERROR(GOODS_N_SERVICES_2[[#This Row],[PRICES]]*GOODS_N_SERVICES_2[[#This Row],[ITEMS]],"")</f>
        <v>0</v>
      </c>
    </row>
    <row r="171" spans="43:49">
      <c r="AQ171" s="347" t="s">
        <v>5955</v>
      </c>
      <c r="AR171" s="349" t="s">
        <v>5978</v>
      </c>
      <c r="AS171" s="349"/>
      <c r="AT171" s="348">
        <v>0.5</v>
      </c>
      <c r="AU171" s="349"/>
      <c r="AV171" s="349"/>
      <c r="AW171" s="348">
        <f>IFERROR(GOODS_N_SERVICES_2[[#This Row],[PRICES]]*GOODS_N_SERVICES_2[[#This Row],[ITEMS]],"")</f>
        <v>0</v>
      </c>
    </row>
    <row r="172" spans="43:49">
      <c r="AQ172" s="347" t="s">
        <v>5955</v>
      </c>
      <c r="AR172" s="343" t="s">
        <v>5977</v>
      </c>
      <c r="AS172" s="343"/>
      <c r="AT172" s="322">
        <v>10</v>
      </c>
      <c r="AU172" s="343"/>
      <c r="AV172" s="343"/>
      <c r="AW172" s="322">
        <f>IFERROR(GOODS_N_SERVICES_2[[#This Row],[PRICES]]*GOODS_N_SERVICES_2[[#This Row],[ITEMS]],"")</f>
        <v>0</v>
      </c>
    </row>
    <row r="173" spans="43:49">
      <c r="AQ173" s="347" t="s">
        <v>5955</v>
      </c>
      <c r="AR173" s="349" t="s">
        <v>5976</v>
      </c>
      <c r="AS173" s="349"/>
      <c r="AT173" s="348">
        <v>5</v>
      </c>
      <c r="AU173" s="349"/>
      <c r="AV173" s="349"/>
      <c r="AW173" s="348">
        <f>IFERROR(GOODS_N_SERVICES_2[[#This Row],[PRICES]]*GOODS_N_SERVICES_2[[#This Row],[ITEMS]],"")</f>
        <v>0</v>
      </c>
    </row>
    <row r="174" spans="43:49">
      <c r="AQ174" s="347" t="s">
        <v>5955</v>
      </c>
      <c r="AR174" s="343" t="s">
        <v>5975</v>
      </c>
      <c r="AS174" s="343"/>
      <c r="AT174" s="322">
        <v>50</v>
      </c>
      <c r="AU174" s="343"/>
      <c r="AV174" s="343"/>
      <c r="AW174" s="322">
        <f>IFERROR(GOODS_N_SERVICES_2[[#This Row],[PRICES]]*GOODS_N_SERVICES_2[[#This Row],[ITEMS]],"")</f>
        <v>0</v>
      </c>
    </row>
    <row r="175" spans="43:49">
      <c r="AQ175" s="347" t="s">
        <v>5955</v>
      </c>
      <c r="AR175" s="349" t="s">
        <v>5974</v>
      </c>
      <c r="AS175" s="349"/>
      <c r="AT175" s="348" t="s">
        <v>5742</v>
      </c>
      <c r="AU175" s="349"/>
      <c r="AV175" s="349"/>
      <c r="AW175" s="348" t="str">
        <f>IFERROR(GOODS_N_SERVICES_2[[#This Row],[PRICES]]*GOODS_N_SERVICES_2[[#This Row],[ITEMS]],"")</f>
        <v/>
      </c>
    </row>
    <row r="176" spans="43:49">
      <c r="AQ176" s="347" t="s">
        <v>5955</v>
      </c>
      <c r="AR176" s="343" t="s">
        <v>5973</v>
      </c>
      <c r="AS176" s="343"/>
      <c r="AT176" s="322">
        <v>0.3</v>
      </c>
      <c r="AU176" s="343"/>
      <c r="AV176" s="343"/>
      <c r="AW176" s="322">
        <f>IFERROR(GOODS_N_SERVICES_2[[#This Row],[PRICES]]*GOODS_N_SERVICES_2[[#This Row],[ITEMS]],"")</f>
        <v>0</v>
      </c>
    </row>
    <row r="177" spans="43:49">
      <c r="AQ177" s="347" t="s">
        <v>5955</v>
      </c>
      <c r="AR177" s="349" t="s">
        <v>5972</v>
      </c>
      <c r="AS177" s="349"/>
      <c r="AT177" s="348">
        <v>1</v>
      </c>
      <c r="AU177" s="349"/>
      <c r="AV177" s="349"/>
      <c r="AW177" s="348">
        <f>IFERROR(GOODS_N_SERVICES_2[[#This Row],[PRICES]]*GOODS_N_SERVICES_2[[#This Row],[ITEMS]],"")</f>
        <v>0</v>
      </c>
    </row>
    <row r="178" spans="43:49">
      <c r="AQ178" s="347" t="s">
        <v>5955</v>
      </c>
      <c r="AR178" s="343" t="s">
        <v>5971</v>
      </c>
      <c r="AS178" s="343"/>
      <c r="AT178" s="322" t="s">
        <v>5970</v>
      </c>
      <c r="AU178" s="343" t="s">
        <v>5969</v>
      </c>
      <c r="AV178" s="343"/>
      <c r="AW178" s="322" t="str">
        <f>IFERROR(GOODS_N_SERVICES_2[[#This Row],[PRICES]]*GOODS_N_SERVICES_2[[#This Row],[ITEMS]],"")</f>
        <v/>
      </c>
    </row>
    <row r="179" spans="43:49">
      <c r="AQ179" s="347" t="s">
        <v>5955</v>
      </c>
      <c r="AR179" s="349" t="s">
        <v>5968</v>
      </c>
      <c r="AS179" s="349"/>
      <c r="AT179" s="348" t="s">
        <v>5967</v>
      </c>
      <c r="AU179" s="349"/>
      <c r="AV179" s="349"/>
      <c r="AW179" s="348" t="str">
        <f>IFERROR(GOODS_N_SERVICES_2[[#This Row],[PRICES]]*GOODS_N_SERVICES_2[[#This Row],[ITEMS]],"")</f>
        <v/>
      </c>
    </row>
    <row r="180" spans="43:49">
      <c r="AQ180" s="347" t="s">
        <v>5955</v>
      </c>
      <c r="AR180" s="343" t="s">
        <v>5966</v>
      </c>
      <c r="AS180" s="343"/>
      <c r="AT180" s="322">
        <v>0.01</v>
      </c>
      <c r="AU180" s="343"/>
      <c r="AV180" s="343"/>
      <c r="AW180" s="322">
        <f>IFERROR(GOODS_N_SERVICES_2[[#This Row],[PRICES]]*GOODS_N_SERVICES_2[[#This Row],[ITEMS]],"")</f>
        <v>0</v>
      </c>
    </row>
    <row r="181" spans="43:49">
      <c r="AQ181" s="347" t="s">
        <v>5955</v>
      </c>
      <c r="AR181" s="346" t="s">
        <v>5965</v>
      </c>
      <c r="AS181" s="346" t="s">
        <v>5770</v>
      </c>
      <c r="AT181" s="345"/>
      <c r="AU181" s="346"/>
      <c r="AV181" s="346"/>
      <c r="AW181" s="345">
        <f>IFERROR(GOODS_N_SERVICES_2[[#This Row],[PRICES]]*GOODS_N_SERVICES_2[[#This Row],[ITEMS]],"")</f>
        <v>0</v>
      </c>
    </row>
    <row r="182" spans="43:49">
      <c r="AQ182" s="347" t="s">
        <v>5955</v>
      </c>
      <c r="AR182" s="343" t="s">
        <v>5964</v>
      </c>
      <c r="AS182" s="343"/>
      <c r="AT182" s="322">
        <v>0.02</v>
      </c>
      <c r="AU182" s="343"/>
      <c r="AV182" s="343"/>
      <c r="AW182" s="322">
        <f>IFERROR(GOODS_N_SERVICES_2[[#This Row],[PRICES]]*GOODS_N_SERVICES_2[[#This Row],[ITEMS]],"")</f>
        <v>0</v>
      </c>
    </row>
    <row r="183" spans="43:49">
      <c r="AQ183" s="347" t="s">
        <v>5955</v>
      </c>
      <c r="AR183" s="349" t="s">
        <v>5963</v>
      </c>
      <c r="AS183" s="349"/>
      <c r="AT183" s="348">
        <v>3</v>
      </c>
      <c r="AU183" s="349"/>
      <c r="AV183" s="349"/>
      <c r="AW183" s="348">
        <f>IFERROR(GOODS_N_SERVICES_2[[#This Row],[PRICES]]*GOODS_N_SERVICES_2[[#This Row],[ITEMS]],"")</f>
        <v>0</v>
      </c>
    </row>
    <row r="184" spans="43:49">
      <c r="AQ184" s="347" t="s">
        <v>5955</v>
      </c>
      <c r="AR184" s="343" t="s">
        <v>5962</v>
      </c>
      <c r="AS184" s="343"/>
      <c r="AT184" s="322" t="s">
        <v>5742</v>
      </c>
      <c r="AU184" s="343"/>
      <c r="AV184" s="343"/>
      <c r="AW184" s="322" t="str">
        <f>IFERROR(GOODS_N_SERVICES_2[[#This Row],[PRICES]]*GOODS_N_SERVICES_2[[#This Row],[ITEMS]],"")</f>
        <v/>
      </c>
    </row>
    <row r="185" spans="43:49">
      <c r="AQ185" s="347" t="s">
        <v>5955</v>
      </c>
      <c r="AR185" s="349" t="s">
        <v>2911</v>
      </c>
      <c r="AS185" s="349"/>
      <c r="AT185" s="348" t="s">
        <v>5961</v>
      </c>
      <c r="AU185" s="349"/>
      <c r="AV185" s="349"/>
      <c r="AW185" s="348" t="str">
        <f>IFERROR(GOODS_N_SERVICES_2[[#This Row],[PRICES]]*GOODS_N_SERVICES_2[[#This Row],[ITEMS]],"")</f>
        <v/>
      </c>
    </row>
    <row r="186" spans="43:49">
      <c r="AQ186" s="347" t="s">
        <v>5955</v>
      </c>
      <c r="AR186" s="343" t="s">
        <v>5934</v>
      </c>
      <c r="AS186" s="343"/>
      <c r="AT186" s="322">
        <v>0.03</v>
      </c>
      <c r="AU186" s="343"/>
      <c r="AV186" s="343"/>
      <c r="AW186" s="322">
        <f>IFERROR(GOODS_N_SERVICES_2[[#This Row],[PRICES]]*GOODS_N_SERVICES_2[[#This Row],[ITEMS]],"")</f>
        <v>0</v>
      </c>
    </row>
    <row r="187" spans="43:49">
      <c r="AQ187" s="347" t="s">
        <v>5955</v>
      </c>
      <c r="AR187" s="349" t="s">
        <v>5960</v>
      </c>
      <c r="AS187" s="349"/>
      <c r="AT187" s="348">
        <v>0.5</v>
      </c>
      <c r="AU187" s="349"/>
      <c r="AV187" s="349"/>
      <c r="AW187" s="348">
        <f>IFERROR(GOODS_N_SERVICES_2[[#This Row],[PRICES]]*GOODS_N_SERVICES_2[[#This Row],[ITEMS]],"")</f>
        <v>0</v>
      </c>
    </row>
    <row r="188" spans="43:49">
      <c r="AQ188" s="347" t="s">
        <v>5955</v>
      </c>
      <c r="AR188" s="343" t="s">
        <v>5607</v>
      </c>
      <c r="AS188" s="343"/>
      <c r="AT188" s="322" t="s">
        <v>5959</v>
      </c>
      <c r="AU188" s="343"/>
      <c r="AV188" s="343"/>
      <c r="AW188" s="322" t="str">
        <f>IFERROR(GOODS_N_SERVICES_2[[#This Row],[PRICES]]*GOODS_N_SERVICES_2[[#This Row],[ITEMS]],"")</f>
        <v/>
      </c>
    </row>
    <row r="189" spans="43:49">
      <c r="AQ189" s="347" t="s">
        <v>5955</v>
      </c>
      <c r="AR189" s="349" t="s">
        <v>5958</v>
      </c>
      <c r="AS189" s="349"/>
      <c r="AT189" s="348">
        <v>0.5</v>
      </c>
      <c r="AU189" s="349"/>
      <c r="AV189" s="349"/>
      <c r="AW189" s="348">
        <f>IFERROR(GOODS_N_SERVICES_2[[#This Row],[PRICES]]*GOODS_N_SERVICES_2[[#This Row],[ITEMS]],"")</f>
        <v>0</v>
      </c>
    </row>
    <row r="190" spans="43:49">
      <c r="AQ190" s="347" t="s">
        <v>5955</v>
      </c>
      <c r="AR190" s="343" t="s">
        <v>5957</v>
      </c>
      <c r="AS190" s="343"/>
      <c r="AT190" s="322">
        <v>0.2</v>
      </c>
      <c r="AU190" s="343"/>
      <c r="AV190" s="343"/>
      <c r="AW190" s="322">
        <f>IFERROR(GOODS_N_SERVICES_2[[#This Row],[PRICES]]*GOODS_N_SERVICES_2[[#This Row],[ITEMS]],"")</f>
        <v>0</v>
      </c>
    </row>
    <row r="191" spans="43:49">
      <c r="AQ191" s="347" t="s">
        <v>5955</v>
      </c>
      <c r="AR191" s="349" t="s">
        <v>5956</v>
      </c>
      <c r="AS191" s="349"/>
      <c r="AT191" s="348">
        <v>0.1</v>
      </c>
      <c r="AU191" s="349"/>
      <c r="AV191" s="349"/>
      <c r="AW191" s="348">
        <f>IFERROR(GOODS_N_SERVICES_2[[#This Row],[PRICES]]*GOODS_N_SERVICES_2[[#This Row],[ITEMS]],"")</f>
        <v>0</v>
      </c>
    </row>
    <row r="192" spans="43:49">
      <c r="AQ192" s="347" t="s">
        <v>5955</v>
      </c>
      <c r="AR192" s="346" t="s">
        <v>5954</v>
      </c>
      <c r="AS192" s="346" t="s">
        <v>5770</v>
      </c>
      <c r="AT192" s="345" t="s">
        <v>5953</v>
      </c>
      <c r="AU192" s="346"/>
      <c r="AV192" s="346"/>
      <c r="AW192" s="345" t="str">
        <f>IFERROR(GOODS_N_SERVICES_2[[#This Row],[PRICES]]*GOODS_N_SERVICES_2[[#This Row],[ITEMS]],"")</f>
        <v/>
      </c>
    </row>
    <row r="193" spans="43:49">
      <c r="AQ193" s="347" t="s">
        <v>5869</v>
      </c>
      <c r="AR193" s="351" t="s">
        <v>5869</v>
      </c>
      <c r="AS193" s="351"/>
      <c r="AT193" s="350"/>
      <c r="AU193" s="351"/>
      <c r="AV193" s="351"/>
      <c r="AW193" s="350">
        <f>IFERROR(GOODS_N_SERVICES_2[[#This Row],[PRICES]]*GOODS_N_SERVICES_2[[#This Row],[ITEMS]],"")</f>
        <v>0</v>
      </c>
    </row>
    <row r="194" spans="43:49">
      <c r="AQ194" s="347" t="s">
        <v>5869</v>
      </c>
      <c r="AR194" s="343" t="s">
        <v>5952</v>
      </c>
      <c r="AS194" s="343"/>
      <c r="AT194" s="343"/>
      <c r="AU194" s="322" t="s">
        <v>5951</v>
      </c>
      <c r="AV194" s="343"/>
      <c r="AW194" s="322">
        <f>IFERROR(GOODS_N_SERVICES_2[[#This Row],[PRICES]]*GOODS_N_SERVICES_2[[#This Row],[ITEMS]],"")</f>
        <v>0</v>
      </c>
    </row>
    <row r="195" spans="43:49">
      <c r="AQ195" s="347" t="s">
        <v>5869</v>
      </c>
      <c r="AR195" s="349" t="s">
        <v>5950</v>
      </c>
      <c r="AS195" s="349"/>
      <c r="AT195" s="349">
        <v>1</v>
      </c>
      <c r="AU195" s="349"/>
      <c r="AV195" s="349"/>
      <c r="AW195" s="348">
        <f>IFERROR(GOODS_N_SERVICES_2[[#This Row],[PRICES]]*GOODS_N_SERVICES_2[[#This Row],[ITEMS]],"")</f>
        <v>0</v>
      </c>
    </row>
    <row r="196" spans="43:49">
      <c r="AQ196" s="347" t="s">
        <v>5869</v>
      </c>
      <c r="AR196" s="343" t="s">
        <v>5949</v>
      </c>
      <c r="AS196" s="343"/>
      <c r="AT196" s="343"/>
      <c r="AU196" s="322" t="s">
        <v>5948</v>
      </c>
      <c r="AV196" s="343"/>
      <c r="AW196" s="322">
        <f>IFERROR(GOODS_N_SERVICES_2[[#This Row],[PRICES]]*GOODS_N_SERVICES_2[[#This Row],[ITEMS]],"")</f>
        <v>0</v>
      </c>
    </row>
    <row r="197" spans="43:49">
      <c r="AQ197" s="347" t="s">
        <v>5869</v>
      </c>
      <c r="AR197" s="349" t="s">
        <v>5947</v>
      </c>
      <c r="AS197" s="349"/>
      <c r="AT197" s="349"/>
      <c r="AU197" s="348" t="s">
        <v>5946</v>
      </c>
      <c r="AV197" s="349"/>
      <c r="AW197" s="348">
        <f>IFERROR(GOODS_N_SERVICES_2[[#This Row],[PRICES]]*GOODS_N_SERVICES_2[[#This Row],[ITEMS]],"")</f>
        <v>0</v>
      </c>
    </row>
    <row r="198" spans="43:49">
      <c r="AQ198" s="347" t="s">
        <v>5869</v>
      </c>
      <c r="AR198" s="346" t="s">
        <v>5945</v>
      </c>
      <c r="AS198" s="346" t="s">
        <v>5770</v>
      </c>
      <c r="AT198" s="345" t="s">
        <v>5944</v>
      </c>
      <c r="AU198" s="346"/>
      <c r="AV198" s="346"/>
      <c r="AW198" s="345" t="str">
        <f>IFERROR(GOODS_N_SERVICES_2[[#This Row],[PRICES]]*GOODS_N_SERVICES_2[[#This Row],[ITEMS]],"")</f>
        <v/>
      </c>
    </row>
    <row r="199" spans="43:49">
      <c r="AQ199" s="347" t="s">
        <v>5869</v>
      </c>
      <c r="AR199" s="349" t="s">
        <v>5943</v>
      </c>
      <c r="AS199" s="349"/>
      <c r="AT199" s="348">
        <v>10</v>
      </c>
      <c r="AU199" s="349"/>
      <c r="AV199" s="349"/>
      <c r="AW199" s="348">
        <f>IFERROR(GOODS_N_SERVICES_2[[#This Row],[PRICES]]*GOODS_N_SERVICES_2[[#This Row],[ITEMS]],"")</f>
        <v>0</v>
      </c>
    </row>
    <row r="200" spans="43:49">
      <c r="AQ200" s="347" t="s">
        <v>5869</v>
      </c>
      <c r="AR200" s="343" t="s">
        <v>5942</v>
      </c>
      <c r="AS200" s="343"/>
      <c r="AT200" s="322">
        <v>25</v>
      </c>
      <c r="AU200" s="343"/>
      <c r="AV200" s="343"/>
      <c r="AW200" s="322">
        <f>IFERROR(GOODS_N_SERVICES_2[[#This Row],[PRICES]]*GOODS_N_SERVICES_2[[#This Row],[ITEMS]],"")</f>
        <v>0</v>
      </c>
    </row>
    <row r="201" spans="43:49">
      <c r="AQ201" s="347" t="s">
        <v>5869</v>
      </c>
      <c r="AR201" s="349" t="s">
        <v>5941</v>
      </c>
      <c r="AS201" s="349"/>
      <c r="AT201" s="348">
        <v>50</v>
      </c>
      <c r="AU201" s="349"/>
      <c r="AV201" s="349"/>
      <c r="AW201" s="348">
        <f>IFERROR(GOODS_N_SERVICES_2[[#This Row],[PRICES]]*GOODS_N_SERVICES_2[[#This Row],[ITEMS]],"")</f>
        <v>0</v>
      </c>
    </row>
    <row r="202" spans="43:49">
      <c r="AQ202" s="347" t="s">
        <v>5869</v>
      </c>
      <c r="AR202" s="343" t="s">
        <v>5940</v>
      </c>
      <c r="AS202" s="343"/>
      <c r="AT202" s="322" t="s">
        <v>5742</v>
      </c>
      <c r="AU202" s="343"/>
      <c r="AV202" s="343"/>
      <c r="AW202" s="322" t="str">
        <f>IFERROR(GOODS_N_SERVICES_2[[#This Row],[PRICES]]*GOODS_N_SERVICES_2[[#This Row],[ITEMS]],"")</f>
        <v/>
      </c>
    </row>
    <row r="203" spans="43:49">
      <c r="AQ203" s="347" t="s">
        <v>5869</v>
      </c>
      <c r="AR203" s="349" t="s">
        <v>5939</v>
      </c>
      <c r="AS203" s="349"/>
      <c r="AT203" s="348">
        <v>5</v>
      </c>
      <c r="AU203" s="349"/>
      <c r="AV203" s="349"/>
      <c r="AW203" s="348">
        <f>IFERROR(GOODS_N_SERVICES_2[[#This Row],[PRICES]]*GOODS_N_SERVICES_2[[#This Row],[ITEMS]],"")</f>
        <v>0</v>
      </c>
    </row>
    <row r="204" spans="43:49">
      <c r="AQ204" s="347" t="s">
        <v>5869</v>
      </c>
      <c r="AR204" s="351" t="s">
        <v>5938</v>
      </c>
      <c r="AS204" s="351"/>
      <c r="AT204" s="350"/>
      <c r="AU204" s="351"/>
      <c r="AV204" s="351"/>
      <c r="AW204" s="350">
        <f>IFERROR(GOODS_N_SERVICES_2[[#This Row],[PRICES]]*GOODS_N_SERVICES_2[[#This Row],[ITEMS]],"")</f>
        <v>0</v>
      </c>
    </row>
    <row r="205" spans="43:49">
      <c r="AQ205" s="347" t="s">
        <v>5869</v>
      </c>
      <c r="AR205" s="349" t="s">
        <v>5937</v>
      </c>
      <c r="AS205" s="349"/>
      <c r="AT205" s="348" t="s">
        <v>5936</v>
      </c>
      <c r="AU205" s="349"/>
      <c r="AV205" s="349"/>
      <c r="AW205" s="348" t="str">
        <f>IFERROR(GOODS_N_SERVICES_2[[#This Row],[PRICES]]*GOODS_N_SERVICES_2[[#This Row],[ITEMS]],"")</f>
        <v/>
      </c>
    </row>
    <row r="206" spans="43:49">
      <c r="AQ206" s="347" t="s">
        <v>5869</v>
      </c>
      <c r="AR206" s="346" t="s">
        <v>2911</v>
      </c>
      <c r="AS206" s="346" t="s">
        <v>5770</v>
      </c>
      <c r="AT206" s="352" t="s">
        <v>5935</v>
      </c>
      <c r="AU206" s="353"/>
      <c r="AV206" s="346"/>
      <c r="AW206" s="352" t="str">
        <f>IFERROR(GOODS_N_SERVICES_2[[#This Row],[PRICES]]*GOODS_N_SERVICES_2[[#This Row],[ITEMS]],"")</f>
        <v/>
      </c>
    </row>
    <row r="207" spans="43:49">
      <c r="AQ207" s="347" t="s">
        <v>5869</v>
      </c>
      <c r="AR207" s="349" t="s">
        <v>5934</v>
      </c>
      <c r="AS207" s="349"/>
      <c r="AT207" s="348" t="s">
        <v>5933</v>
      </c>
      <c r="AU207" s="349"/>
      <c r="AV207" s="349"/>
      <c r="AW207" s="348" t="str">
        <f>IFERROR(GOODS_N_SERVICES_2[[#This Row],[PRICES]]*GOODS_N_SERVICES_2[[#This Row],[ITEMS]],"")</f>
        <v/>
      </c>
    </row>
    <row r="208" spans="43:49">
      <c r="AQ208" s="347" t="s">
        <v>5869</v>
      </c>
      <c r="AR208" s="343" t="s">
        <v>5932</v>
      </c>
      <c r="AS208" s="343"/>
      <c r="AT208" s="322" t="s">
        <v>5931</v>
      </c>
      <c r="AU208" s="343"/>
      <c r="AV208" s="343"/>
      <c r="AW208" s="322" t="str">
        <f>IFERROR(GOODS_N_SERVICES_2[[#This Row],[PRICES]]*GOODS_N_SERVICES_2[[#This Row],[ITEMS]],"")</f>
        <v/>
      </c>
    </row>
    <row r="209" spans="43:49">
      <c r="AQ209" s="347" t="s">
        <v>5869</v>
      </c>
      <c r="AR209" s="349" t="s">
        <v>5930</v>
      </c>
      <c r="AS209" s="349"/>
      <c r="AT209" s="348" t="s">
        <v>5929</v>
      </c>
      <c r="AU209" s="349"/>
      <c r="AV209" s="349"/>
      <c r="AW209" s="348" t="str">
        <f>IFERROR(GOODS_N_SERVICES_2[[#This Row],[PRICES]]*GOODS_N_SERVICES_2[[#This Row],[ITEMS]],"")</f>
        <v/>
      </c>
    </row>
    <row r="210" spans="43:49">
      <c r="AQ210" s="347" t="s">
        <v>5869</v>
      </c>
      <c r="AR210" s="343" t="s">
        <v>5928</v>
      </c>
      <c r="AS210" s="343"/>
      <c r="AT210" s="322" t="s">
        <v>5927</v>
      </c>
      <c r="AU210" s="343"/>
      <c r="AV210" s="343"/>
      <c r="AW210" s="322" t="str">
        <f>IFERROR(GOODS_N_SERVICES_2[[#This Row],[PRICES]]*GOODS_N_SERVICES_2[[#This Row],[ITEMS]],"")</f>
        <v/>
      </c>
    </row>
    <row r="211" spans="43:49">
      <c r="AQ211" s="347" t="s">
        <v>5869</v>
      </c>
      <c r="AR211" s="349" t="s">
        <v>5926</v>
      </c>
      <c r="AS211" s="349"/>
      <c r="AT211" s="348" t="s">
        <v>5925</v>
      </c>
      <c r="AU211" s="349"/>
      <c r="AV211" s="349"/>
      <c r="AW211" s="348" t="str">
        <f>IFERROR(GOODS_N_SERVICES_2[[#This Row],[PRICES]]*GOODS_N_SERVICES_2[[#This Row],[ITEMS]],"")</f>
        <v/>
      </c>
    </row>
    <row r="212" spans="43:49">
      <c r="AQ212" s="347" t="s">
        <v>5869</v>
      </c>
      <c r="AR212" s="346" t="s">
        <v>5924</v>
      </c>
      <c r="AS212" s="346"/>
      <c r="AT212" s="345" t="s">
        <v>5923</v>
      </c>
      <c r="AU212" s="346"/>
      <c r="AV212" s="346"/>
      <c r="AW212" s="345" t="str">
        <f>IFERROR(GOODS_N_SERVICES_2[[#This Row],[PRICES]]*GOODS_N_SERVICES_2[[#This Row],[ITEMS]],"")</f>
        <v/>
      </c>
    </row>
    <row r="213" spans="43:49">
      <c r="AQ213" s="347" t="s">
        <v>5869</v>
      </c>
      <c r="AR213" s="349" t="s">
        <v>5922</v>
      </c>
      <c r="AS213" s="349"/>
      <c r="AT213" s="348" t="s">
        <v>5793</v>
      </c>
      <c r="AU213" s="349"/>
      <c r="AV213" s="349"/>
      <c r="AW213" s="348" t="str">
        <f>IFERROR(GOODS_N_SERVICES_2[[#This Row],[PRICES]]*GOODS_N_SERVICES_2[[#This Row],[ITEMS]],"")</f>
        <v/>
      </c>
    </row>
    <row r="214" spans="43:49">
      <c r="AQ214" s="347" t="s">
        <v>5869</v>
      </c>
      <c r="AR214" s="346" t="s">
        <v>5921</v>
      </c>
      <c r="AS214" s="346"/>
      <c r="AT214" s="345" t="s">
        <v>5920</v>
      </c>
      <c r="AU214" s="346"/>
      <c r="AV214" s="346"/>
      <c r="AW214" s="345" t="str">
        <f>IFERROR(GOODS_N_SERVICES_2[[#This Row],[PRICES]]*GOODS_N_SERVICES_2[[#This Row],[ITEMS]],"")</f>
        <v/>
      </c>
    </row>
    <row r="215" spans="43:49">
      <c r="AQ215" s="347" t="s">
        <v>5869</v>
      </c>
      <c r="AR215" s="349" t="s">
        <v>5919</v>
      </c>
      <c r="AS215" s="349"/>
      <c r="AT215" s="348" t="s">
        <v>5918</v>
      </c>
      <c r="AU215" s="349"/>
      <c r="AV215" s="349"/>
      <c r="AW215" s="348" t="str">
        <f>IFERROR(GOODS_N_SERVICES_2[[#This Row],[PRICES]]*GOODS_N_SERVICES_2[[#This Row],[ITEMS]],"")</f>
        <v/>
      </c>
    </row>
    <row r="216" spans="43:49">
      <c r="AQ216" s="347" t="s">
        <v>5869</v>
      </c>
      <c r="AR216" s="343" t="s">
        <v>5599</v>
      </c>
      <c r="AS216" s="343"/>
      <c r="AT216" s="322" t="s">
        <v>5917</v>
      </c>
      <c r="AU216" s="343"/>
      <c r="AV216" s="343"/>
      <c r="AW216" s="322" t="str">
        <f>IFERROR(GOODS_N_SERVICES_2[[#This Row],[PRICES]]*GOODS_N_SERVICES_2[[#This Row],[ITEMS]],"")</f>
        <v/>
      </c>
    </row>
    <row r="217" spans="43:49">
      <c r="AQ217" s="347" t="s">
        <v>5869</v>
      </c>
      <c r="AR217" s="346" t="s">
        <v>5916</v>
      </c>
      <c r="AS217" s="346"/>
      <c r="AT217" s="345" t="s">
        <v>5915</v>
      </c>
      <c r="AU217" s="346"/>
      <c r="AV217" s="346"/>
      <c r="AW217" s="345" t="str">
        <f>IFERROR(GOODS_N_SERVICES_2[[#This Row],[PRICES]]*GOODS_N_SERVICES_2[[#This Row],[ITEMS]],"")</f>
        <v/>
      </c>
    </row>
    <row r="218" spans="43:49">
      <c r="AQ218" s="347" t="s">
        <v>5869</v>
      </c>
      <c r="AR218" s="343" t="s">
        <v>5914</v>
      </c>
      <c r="AS218" s="343"/>
      <c r="AT218" s="322" t="s">
        <v>5913</v>
      </c>
      <c r="AU218" s="343"/>
      <c r="AV218" s="343"/>
      <c r="AW218" s="322" t="str">
        <f>IFERROR(GOODS_N_SERVICES_2[[#This Row],[PRICES]]*GOODS_N_SERVICES_2[[#This Row],[ITEMS]],"")</f>
        <v/>
      </c>
    </row>
    <row r="219" spans="43:49">
      <c r="AQ219" s="347" t="s">
        <v>5869</v>
      </c>
      <c r="AR219" s="349" t="s">
        <v>5912</v>
      </c>
      <c r="AS219" s="349"/>
      <c r="AT219" s="348" t="s">
        <v>5867</v>
      </c>
      <c r="AU219" s="349"/>
      <c r="AV219" s="349"/>
      <c r="AW219" s="348" t="str">
        <f>IFERROR(GOODS_N_SERVICES_2[[#This Row],[PRICES]]*GOODS_N_SERVICES_2[[#This Row],[ITEMS]],"")</f>
        <v/>
      </c>
    </row>
    <row r="220" spans="43:49">
      <c r="AQ220" s="347" t="s">
        <v>5869</v>
      </c>
      <c r="AR220" s="343" t="s">
        <v>5911</v>
      </c>
      <c r="AS220" s="343"/>
      <c r="AT220" s="343"/>
      <c r="AU220" s="322" t="s">
        <v>5910</v>
      </c>
      <c r="AV220" s="343"/>
      <c r="AW220" s="322">
        <f>IFERROR(GOODS_N_SERVICES_2[[#This Row],[PRICES]]*GOODS_N_SERVICES_2[[#This Row],[ITEMS]],"")</f>
        <v>0</v>
      </c>
    </row>
    <row r="221" spans="43:49">
      <c r="AQ221" s="347" t="s">
        <v>5869</v>
      </c>
      <c r="AR221" s="346" t="s">
        <v>5909</v>
      </c>
      <c r="AS221" s="346"/>
      <c r="AT221" s="345" t="s">
        <v>5908</v>
      </c>
      <c r="AU221" s="346"/>
      <c r="AV221" s="346"/>
      <c r="AW221" s="345" t="str">
        <f>IFERROR(GOODS_N_SERVICES_2[[#This Row],[PRICES]]*GOODS_N_SERVICES_2[[#This Row],[ITEMS]],"")</f>
        <v/>
      </c>
    </row>
    <row r="222" spans="43:49">
      <c r="AQ222" s="347" t="s">
        <v>5869</v>
      </c>
      <c r="AR222" s="343" t="s">
        <v>5907</v>
      </c>
      <c r="AS222" s="343"/>
      <c r="AT222" s="322" t="s">
        <v>5906</v>
      </c>
      <c r="AU222" s="343"/>
      <c r="AV222" s="343"/>
      <c r="AW222" s="322" t="str">
        <f>IFERROR(GOODS_N_SERVICES_2[[#This Row],[PRICES]]*GOODS_N_SERVICES_2[[#This Row],[ITEMS]],"")</f>
        <v/>
      </c>
    </row>
    <row r="223" spans="43:49">
      <c r="AQ223" s="347" t="s">
        <v>5869</v>
      </c>
      <c r="AR223" s="349" t="s">
        <v>5905</v>
      </c>
      <c r="AS223" s="349"/>
      <c r="AT223" s="348" t="s">
        <v>5904</v>
      </c>
      <c r="AU223" s="349"/>
      <c r="AV223" s="349"/>
      <c r="AW223" s="348" t="str">
        <f>IFERROR(GOODS_N_SERVICES_2[[#This Row],[PRICES]]*GOODS_N_SERVICES_2[[#This Row],[ITEMS]],"")</f>
        <v/>
      </c>
    </row>
    <row r="224" spans="43:49">
      <c r="AQ224" s="347" t="s">
        <v>5869</v>
      </c>
      <c r="AR224" s="343" t="s">
        <v>5903</v>
      </c>
      <c r="AS224" s="343"/>
      <c r="AT224" s="322" t="s">
        <v>5902</v>
      </c>
      <c r="AU224" s="343"/>
      <c r="AV224" s="343"/>
      <c r="AW224" s="322" t="str">
        <f>IFERROR(GOODS_N_SERVICES_2[[#This Row],[PRICES]]*GOODS_N_SERVICES_2[[#This Row],[ITEMS]],"")</f>
        <v/>
      </c>
    </row>
    <row r="225" spans="43:49">
      <c r="AQ225" s="347" t="s">
        <v>5869</v>
      </c>
      <c r="AR225" s="349" t="s">
        <v>5901</v>
      </c>
      <c r="AS225" s="349"/>
      <c r="AT225" s="348" t="s">
        <v>5900</v>
      </c>
      <c r="AU225" s="349"/>
      <c r="AV225" s="349"/>
      <c r="AW225" s="348" t="str">
        <f>IFERROR(GOODS_N_SERVICES_2[[#This Row],[PRICES]]*GOODS_N_SERVICES_2[[#This Row],[ITEMS]],"")</f>
        <v/>
      </c>
    </row>
    <row r="226" spans="43:49">
      <c r="AQ226" s="347" t="s">
        <v>5869</v>
      </c>
      <c r="AR226" s="343" t="s">
        <v>5899</v>
      </c>
      <c r="AS226" s="343"/>
      <c r="AT226" s="322" t="s">
        <v>5898</v>
      </c>
      <c r="AU226" s="343"/>
      <c r="AV226" s="343"/>
      <c r="AW226" s="322" t="str">
        <f>IFERROR(GOODS_N_SERVICES_2[[#This Row],[PRICES]]*GOODS_N_SERVICES_2[[#This Row],[ITEMS]],"")</f>
        <v/>
      </c>
    </row>
    <row r="227" spans="43:49">
      <c r="AQ227" s="347" t="s">
        <v>5869</v>
      </c>
      <c r="AR227" s="349" t="s">
        <v>5897</v>
      </c>
      <c r="AS227" s="349"/>
      <c r="AT227" s="348" t="s">
        <v>5896</v>
      </c>
      <c r="AU227" s="349"/>
      <c r="AV227" s="349"/>
      <c r="AW227" s="348" t="str">
        <f>IFERROR(GOODS_N_SERVICES_2[[#This Row],[PRICES]]*GOODS_N_SERVICES_2[[#This Row],[ITEMS]],"")</f>
        <v/>
      </c>
    </row>
    <row r="228" spans="43:49">
      <c r="AQ228" s="347" t="s">
        <v>5869</v>
      </c>
      <c r="AR228" s="343" t="s">
        <v>5895</v>
      </c>
      <c r="AS228" s="343"/>
      <c r="AT228" s="322" t="s">
        <v>5894</v>
      </c>
      <c r="AU228" s="343"/>
      <c r="AV228" s="343"/>
      <c r="AW228" s="322" t="str">
        <f>IFERROR(GOODS_N_SERVICES_2[[#This Row],[PRICES]]*GOODS_N_SERVICES_2[[#This Row],[ITEMS]],"")</f>
        <v/>
      </c>
    </row>
    <row r="229" spans="43:49">
      <c r="AQ229" s="347" t="s">
        <v>5869</v>
      </c>
      <c r="AR229" s="349" t="s">
        <v>5893</v>
      </c>
      <c r="AS229" s="349"/>
      <c r="AT229" s="348" t="s">
        <v>5892</v>
      </c>
      <c r="AU229" s="349"/>
      <c r="AV229" s="349"/>
      <c r="AW229" s="348" t="str">
        <f>IFERROR(GOODS_N_SERVICES_2[[#This Row],[PRICES]]*GOODS_N_SERVICES_2[[#This Row],[ITEMS]],"")</f>
        <v/>
      </c>
    </row>
    <row r="230" spans="43:49">
      <c r="AQ230" s="347" t="s">
        <v>5869</v>
      </c>
      <c r="AR230" s="343" t="s">
        <v>5891</v>
      </c>
      <c r="AS230" s="343"/>
      <c r="AT230" s="322" t="s">
        <v>5890</v>
      </c>
      <c r="AU230" s="343"/>
      <c r="AV230" s="343"/>
      <c r="AW230" s="322" t="str">
        <f>IFERROR(GOODS_N_SERVICES_2[[#This Row],[PRICES]]*GOODS_N_SERVICES_2[[#This Row],[ITEMS]],"")</f>
        <v/>
      </c>
    </row>
    <row r="231" spans="43:49">
      <c r="AQ231" s="347" t="s">
        <v>5869</v>
      </c>
      <c r="AR231" s="349" t="s">
        <v>5889</v>
      </c>
      <c r="AS231" s="349"/>
      <c r="AT231" s="348" t="s">
        <v>5888</v>
      </c>
      <c r="AU231" s="349"/>
      <c r="AV231" s="349"/>
      <c r="AW231" s="348" t="str">
        <f>IFERROR(GOODS_N_SERVICES_2[[#This Row],[PRICES]]*GOODS_N_SERVICES_2[[#This Row],[ITEMS]],"")</f>
        <v/>
      </c>
    </row>
    <row r="232" spans="43:49">
      <c r="AQ232" s="347" t="s">
        <v>5869</v>
      </c>
      <c r="AR232" s="343" t="s">
        <v>5887</v>
      </c>
      <c r="AS232" s="343"/>
      <c r="AT232" s="322" t="s">
        <v>5886</v>
      </c>
      <c r="AU232" s="343"/>
      <c r="AV232" s="343"/>
      <c r="AW232" s="322" t="str">
        <f>IFERROR(GOODS_N_SERVICES_2[[#This Row],[PRICES]]*GOODS_N_SERVICES_2[[#This Row],[ITEMS]],"")</f>
        <v/>
      </c>
    </row>
    <row r="233" spans="43:49">
      <c r="AQ233" s="347" t="s">
        <v>5869</v>
      </c>
      <c r="AR233" s="349" t="s">
        <v>5885</v>
      </c>
      <c r="AS233" s="349"/>
      <c r="AT233" s="348" t="s">
        <v>5884</v>
      </c>
      <c r="AU233" s="349"/>
      <c r="AV233" s="349"/>
      <c r="AW233" s="348" t="str">
        <f>IFERROR(GOODS_N_SERVICES_2[[#This Row],[PRICES]]*GOODS_N_SERVICES_2[[#This Row],[ITEMS]],"")</f>
        <v/>
      </c>
    </row>
    <row r="234" spans="43:49">
      <c r="AQ234" s="347" t="s">
        <v>5869</v>
      </c>
      <c r="AR234" s="346" t="s">
        <v>5883</v>
      </c>
      <c r="AS234" s="346" t="s">
        <v>5770</v>
      </c>
      <c r="AT234" s="345"/>
      <c r="AU234" s="346"/>
      <c r="AV234" s="346"/>
      <c r="AW234" s="345">
        <f>IFERROR(GOODS_N_SERVICES_2[[#This Row],[PRICES]]*GOODS_N_SERVICES_2[[#This Row],[ITEMS]],"")</f>
        <v>0</v>
      </c>
    </row>
    <row r="235" spans="43:49">
      <c r="AQ235" s="347" t="s">
        <v>5869</v>
      </c>
      <c r="AR235" s="349" t="s">
        <v>5882</v>
      </c>
      <c r="AS235" s="346" t="s">
        <v>5770</v>
      </c>
      <c r="AT235" s="348" t="s">
        <v>5881</v>
      </c>
      <c r="AU235" s="349"/>
      <c r="AV235" s="349"/>
      <c r="AW235" s="348" t="str">
        <f>IFERROR(GOODS_N_SERVICES_2[[#This Row],[PRICES]]*GOODS_N_SERVICES_2[[#This Row],[ITEMS]],"")</f>
        <v/>
      </c>
    </row>
    <row r="236" spans="43:49">
      <c r="AQ236" s="347" t="s">
        <v>5869</v>
      </c>
      <c r="AR236" s="343" t="s">
        <v>5880</v>
      </c>
      <c r="AS236" s="346" t="s">
        <v>5770</v>
      </c>
      <c r="AT236" s="322" t="s">
        <v>5879</v>
      </c>
      <c r="AU236" s="343"/>
      <c r="AV236" s="343"/>
      <c r="AW236" s="322" t="str">
        <f>IFERROR(GOODS_N_SERVICES_2[[#This Row],[PRICES]]*GOODS_N_SERVICES_2[[#This Row],[ITEMS]],"")</f>
        <v/>
      </c>
    </row>
    <row r="237" spans="43:49">
      <c r="AQ237" s="347" t="s">
        <v>5869</v>
      </c>
      <c r="AR237" s="349" t="s">
        <v>5878</v>
      </c>
      <c r="AS237" s="346" t="s">
        <v>5770</v>
      </c>
      <c r="AT237" s="348" t="s">
        <v>5803</v>
      </c>
      <c r="AU237" s="349"/>
      <c r="AV237" s="349"/>
      <c r="AW237" s="348" t="str">
        <f>IFERROR(GOODS_N_SERVICES_2[[#This Row],[PRICES]]*GOODS_N_SERVICES_2[[#This Row],[ITEMS]],"")</f>
        <v/>
      </c>
    </row>
    <row r="238" spans="43:49">
      <c r="AQ238" s="347" t="s">
        <v>5869</v>
      </c>
      <c r="AR238" s="343" t="s">
        <v>5877</v>
      </c>
      <c r="AS238" s="346" t="s">
        <v>5770</v>
      </c>
      <c r="AT238" s="322" t="s">
        <v>5876</v>
      </c>
      <c r="AU238" s="343"/>
      <c r="AV238" s="343"/>
      <c r="AW238" s="322" t="str">
        <f>IFERROR(GOODS_N_SERVICES_2[[#This Row],[PRICES]]*GOODS_N_SERVICES_2[[#This Row],[ITEMS]],"")</f>
        <v/>
      </c>
    </row>
    <row r="239" spans="43:49">
      <c r="AQ239" s="347" t="s">
        <v>5869</v>
      </c>
      <c r="AR239" s="349" t="s">
        <v>5875</v>
      </c>
      <c r="AS239" s="346" t="s">
        <v>5770</v>
      </c>
      <c r="AT239" s="348" t="s">
        <v>5874</v>
      </c>
      <c r="AU239" s="349"/>
      <c r="AV239" s="349"/>
      <c r="AW239" s="348" t="str">
        <f>IFERROR(GOODS_N_SERVICES_2[[#This Row],[PRICES]]*GOODS_N_SERVICES_2[[#This Row],[ITEMS]],"")</f>
        <v/>
      </c>
    </row>
    <row r="240" spans="43:49">
      <c r="AQ240" s="347" t="s">
        <v>5869</v>
      </c>
      <c r="AR240" s="343" t="s">
        <v>5873</v>
      </c>
      <c r="AS240" s="346" t="s">
        <v>5770</v>
      </c>
      <c r="AT240" s="322" t="s">
        <v>5872</v>
      </c>
      <c r="AU240" s="343"/>
      <c r="AV240" s="343"/>
      <c r="AW240" s="322" t="str">
        <f>IFERROR(GOODS_N_SERVICES_2[[#This Row],[PRICES]]*GOODS_N_SERVICES_2[[#This Row],[ITEMS]],"")</f>
        <v/>
      </c>
    </row>
    <row r="241" spans="2:49">
      <c r="AQ241" s="347" t="s">
        <v>5869</v>
      </c>
      <c r="AR241" s="349" t="s">
        <v>5871</v>
      </c>
      <c r="AS241" s="346" t="s">
        <v>5770</v>
      </c>
      <c r="AT241" s="348" t="s">
        <v>5867</v>
      </c>
      <c r="AU241" s="349"/>
      <c r="AV241" s="349"/>
      <c r="AW241" s="348" t="str">
        <f>IFERROR(GOODS_N_SERVICES_2[[#This Row],[PRICES]]*GOODS_N_SERVICES_2[[#This Row],[ITEMS]],"")</f>
        <v/>
      </c>
    </row>
    <row r="242" spans="2:49">
      <c r="B242" s="37" t="s">
        <v>5870</v>
      </c>
      <c r="AQ242" s="347" t="s">
        <v>5869</v>
      </c>
      <c r="AR242" s="343" t="s">
        <v>5868</v>
      </c>
      <c r="AS242" s="346" t="s">
        <v>5770</v>
      </c>
      <c r="AT242" s="322" t="s">
        <v>5867</v>
      </c>
      <c r="AU242" s="343"/>
      <c r="AV242" s="343"/>
      <c r="AW242" s="322" t="str">
        <f>IFERROR(GOODS_N_SERVICES_2[[#This Row],[PRICES]]*GOODS_N_SERVICES_2[[#This Row],[ITEMS]],"")</f>
        <v/>
      </c>
    </row>
    <row r="243" spans="2:49">
      <c r="AQ243" s="347" t="s">
        <v>5853</v>
      </c>
      <c r="AR243" s="351" t="s">
        <v>5853</v>
      </c>
      <c r="AS243" s="351"/>
      <c r="AT243" s="350"/>
      <c r="AU243" s="351"/>
      <c r="AV243" s="351"/>
      <c r="AW243" s="350">
        <f>IFERROR(GOODS_N_SERVICES_2[[#This Row],[PRICES]]*GOODS_N_SERVICES_2[[#This Row],[ITEMS]],"")</f>
        <v>0</v>
      </c>
    </row>
    <row r="244" spans="2:49">
      <c r="AQ244" s="347" t="s">
        <v>5853</v>
      </c>
      <c r="AR244" s="343" t="s">
        <v>5866</v>
      </c>
      <c r="AS244" s="343"/>
      <c r="AT244" s="322" t="s">
        <v>5865</v>
      </c>
      <c r="AU244" s="343"/>
      <c r="AV244" s="343"/>
      <c r="AW244" s="322" t="str">
        <f>IFERROR(GOODS_N_SERVICES_2[[#This Row],[PRICES]]*GOODS_N_SERVICES_2[[#This Row],[ITEMS]],"")</f>
        <v/>
      </c>
    </row>
    <row r="245" spans="2:49">
      <c r="AQ245" s="347" t="s">
        <v>5853</v>
      </c>
      <c r="AR245" s="349" t="s">
        <v>5864</v>
      </c>
      <c r="AS245" s="349"/>
      <c r="AT245" s="348" t="s">
        <v>5863</v>
      </c>
      <c r="AU245" s="349"/>
      <c r="AV245" s="349"/>
      <c r="AW245" s="348" t="str">
        <f>IFERROR(GOODS_N_SERVICES_2[[#This Row],[PRICES]]*GOODS_N_SERVICES_2[[#This Row],[ITEMS]],"")</f>
        <v/>
      </c>
    </row>
    <row r="246" spans="2:49">
      <c r="AQ246" s="347" t="s">
        <v>5853</v>
      </c>
      <c r="AR246" s="346" t="s">
        <v>5862</v>
      </c>
      <c r="AS246" s="346" t="s">
        <v>5770</v>
      </c>
      <c r="AT246" s="345"/>
      <c r="AU246" s="346"/>
      <c r="AV246" s="346"/>
      <c r="AW246" s="345">
        <f>IFERROR(GOODS_N_SERVICES_2[[#This Row],[PRICES]]*GOODS_N_SERVICES_2[[#This Row],[ITEMS]],"")</f>
        <v>0</v>
      </c>
    </row>
    <row r="247" spans="2:49">
      <c r="AQ247" s="347" t="s">
        <v>5853</v>
      </c>
      <c r="AR247" s="349" t="s">
        <v>5861</v>
      </c>
      <c r="AS247" s="346" t="s">
        <v>5770</v>
      </c>
      <c r="AT247" s="348" t="s">
        <v>5860</v>
      </c>
      <c r="AU247" s="348"/>
      <c r="AV247" s="349"/>
      <c r="AW247" s="348" t="str">
        <f>IFERROR(GOODS_N_SERVICES_2[[#This Row],[PRICES]]*GOODS_N_SERVICES_2[[#This Row],[ITEMS]],"")</f>
        <v/>
      </c>
    </row>
    <row r="248" spans="2:49">
      <c r="B248" s="37" t="s">
        <v>5859</v>
      </c>
      <c r="C248" s="37" t="s">
        <v>5858</v>
      </c>
      <c r="AQ248" s="347" t="s">
        <v>5853</v>
      </c>
      <c r="AR248" s="343" t="s">
        <v>5857</v>
      </c>
      <c r="AS248" s="346" t="s">
        <v>5770</v>
      </c>
      <c r="AT248" s="322" t="s">
        <v>5856</v>
      </c>
      <c r="AU248" s="322"/>
      <c r="AV248" s="343"/>
      <c r="AW248" s="322" t="str">
        <f>IFERROR(GOODS_N_SERVICES_2[[#This Row],[PRICES]]*GOODS_N_SERVICES_2[[#This Row],[ITEMS]],"")</f>
        <v/>
      </c>
    </row>
    <row r="249" spans="2:49">
      <c r="AQ249" s="347" t="s">
        <v>5853</v>
      </c>
      <c r="AR249" s="349" t="s">
        <v>5855</v>
      </c>
      <c r="AS249" s="346" t="s">
        <v>5770</v>
      </c>
      <c r="AT249" s="348" t="s">
        <v>5854</v>
      </c>
      <c r="AU249" s="348"/>
      <c r="AV249" s="349"/>
      <c r="AW249" s="348" t="str">
        <f>IFERROR(GOODS_N_SERVICES_2[[#This Row],[PRICES]]*GOODS_N_SERVICES_2[[#This Row],[ITEMS]],"")</f>
        <v/>
      </c>
    </row>
    <row r="250" spans="2:49">
      <c r="AQ250" s="347" t="s">
        <v>5853</v>
      </c>
      <c r="AR250" s="343" t="s">
        <v>5852</v>
      </c>
      <c r="AS250" s="346" t="s">
        <v>5770</v>
      </c>
      <c r="AT250" s="322" t="s">
        <v>5851</v>
      </c>
      <c r="AU250" s="322"/>
      <c r="AV250" s="343"/>
      <c r="AW250" s="322" t="str">
        <f>IFERROR(GOODS_N_SERVICES_2[[#This Row],[PRICES]]*GOODS_N_SERVICES_2[[#This Row],[ITEMS]],"")</f>
        <v/>
      </c>
    </row>
    <row r="251" spans="2:49">
      <c r="AQ251" s="347" t="s">
        <v>5846</v>
      </c>
      <c r="AR251" s="355" t="s">
        <v>5846</v>
      </c>
      <c r="AS251" s="351"/>
      <c r="AT251" s="350" t="s">
        <v>5742</v>
      </c>
      <c r="AU251" s="351"/>
      <c r="AV251" s="351"/>
      <c r="AW251" s="350" t="str">
        <f>IFERROR(GOODS_N_SERVICES_2[[#This Row],[PRICES]]*GOODS_N_SERVICES_2[[#This Row],[ITEMS]],"")</f>
        <v/>
      </c>
    </row>
    <row r="252" spans="2:49">
      <c r="AQ252" s="347" t="s">
        <v>5846</v>
      </c>
      <c r="AR252" s="343" t="s">
        <v>5838</v>
      </c>
      <c r="AT252" s="322" t="s">
        <v>5850</v>
      </c>
      <c r="AU252" s="322"/>
      <c r="AV252" s="343"/>
      <c r="AW252" s="322" t="str">
        <f>IFERROR(GOODS_N_SERVICES_2[[#This Row],[PRICES]]*GOODS_N_SERVICES_2[[#This Row],[ITEMS]],"")</f>
        <v/>
      </c>
    </row>
    <row r="253" spans="2:49">
      <c r="B253" s="37" t="s">
        <v>5849</v>
      </c>
      <c r="C253" s="37" t="s">
        <v>5848</v>
      </c>
      <c r="AQ253" s="347" t="s">
        <v>5846</v>
      </c>
      <c r="AR253" s="349" t="s">
        <v>5835</v>
      </c>
      <c r="AT253" s="348" t="s">
        <v>5847</v>
      </c>
      <c r="AU253" s="348"/>
      <c r="AV253" s="349"/>
      <c r="AW253" s="348" t="str">
        <f>IFERROR(GOODS_N_SERVICES_2[[#This Row],[PRICES]]*GOODS_N_SERVICES_2[[#This Row],[ITEMS]],"")</f>
        <v/>
      </c>
    </row>
    <row r="254" spans="2:49">
      <c r="AQ254" s="347" t="s">
        <v>5846</v>
      </c>
      <c r="AR254" s="343" t="s">
        <v>5845</v>
      </c>
      <c r="AS254" s="343"/>
      <c r="AT254" s="322" t="s">
        <v>5720</v>
      </c>
      <c r="AU254" s="343"/>
      <c r="AV254" s="343"/>
      <c r="AW254" s="322" t="str">
        <f>IFERROR(GOODS_N_SERVICES_2[[#This Row],[PRICES]]*GOODS_N_SERVICES_2[[#This Row],[ITEMS]],"")</f>
        <v/>
      </c>
    </row>
    <row r="255" spans="2:49">
      <c r="AQ255" s="347" t="s">
        <v>5841</v>
      </c>
      <c r="AR255" s="349"/>
      <c r="AT255" s="348" t="s">
        <v>5839</v>
      </c>
      <c r="AU255" s="348"/>
      <c r="AV255" s="349"/>
      <c r="AW255" s="348" t="str">
        <f>IFERROR(GOODS_N_SERVICES_2[[#This Row],[PRICES]]*GOODS_N_SERVICES_2[[#This Row],[ITEMS]],"")</f>
        <v/>
      </c>
    </row>
    <row r="256" spans="2:49">
      <c r="AQ256" s="347" t="s">
        <v>5841</v>
      </c>
      <c r="AR256" s="343" t="s">
        <v>5838</v>
      </c>
      <c r="AS256" s="343"/>
      <c r="AT256" s="322" t="s">
        <v>5844</v>
      </c>
      <c r="AU256" s="322"/>
      <c r="AV256" s="343"/>
      <c r="AW256" s="322" t="str">
        <f>IFERROR(GOODS_N_SERVICES_2[[#This Row],[PRICES]]*GOODS_N_SERVICES_2[[#This Row],[ITEMS]],"")</f>
        <v/>
      </c>
    </row>
    <row r="257" spans="43:49">
      <c r="AQ257" s="347" t="s">
        <v>5841</v>
      </c>
      <c r="AR257" s="349" t="s">
        <v>5843</v>
      </c>
      <c r="AS257" s="349"/>
      <c r="AT257" s="348" t="s">
        <v>5842</v>
      </c>
      <c r="AU257" s="348"/>
      <c r="AV257" s="349"/>
      <c r="AW257" s="348" t="str">
        <f>IFERROR(GOODS_N_SERVICES_2[[#This Row],[PRICES]]*GOODS_N_SERVICES_2[[#This Row],[ITEMS]],"")</f>
        <v/>
      </c>
    </row>
    <row r="258" spans="43:49">
      <c r="AQ258" s="347" t="s">
        <v>5841</v>
      </c>
      <c r="AR258" s="343" t="s">
        <v>5840</v>
      </c>
      <c r="AS258" s="343"/>
      <c r="AT258" s="322" t="s">
        <v>5720</v>
      </c>
      <c r="AU258" s="343"/>
      <c r="AV258" s="343"/>
      <c r="AW258" s="322" t="str">
        <f>IFERROR(GOODS_N_SERVICES_2[[#This Row],[PRICES]]*GOODS_N_SERVICES_2[[#This Row],[ITEMS]],"")</f>
        <v/>
      </c>
    </row>
    <row r="259" spans="43:49">
      <c r="AQ259" s="347" t="s">
        <v>5836</v>
      </c>
      <c r="AR259" s="349"/>
      <c r="AT259" s="348" t="s">
        <v>5839</v>
      </c>
      <c r="AU259" s="348"/>
      <c r="AV259" s="349"/>
      <c r="AW259" s="348" t="str">
        <f>IFERROR(GOODS_N_SERVICES_2[[#This Row],[PRICES]]*GOODS_N_SERVICES_2[[#This Row],[ITEMS]],"")</f>
        <v/>
      </c>
    </row>
    <row r="260" spans="43:49">
      <c r="AQ260" s="347" t="s">
        <v>5836</v>
      </c>
      <c r="AR260" s="343" t="s">
        <v>5838</v>
      </c>
      <c r="AS260" s="343"/>
      <c r="AT260" s="322" t="s">
        <v>5837</v>
      </c>
      <c r="AU260" s="343"/>
      <c r="AV260" s="343"/>
      <c r="AW260" s="322" t="str">
        <f>IFERROR(GOODS_N_SERVICES_2[[#This Row],[PRICES]]*GOODS_N_SERVICES_2[[#This Row],[ITEMS]],"")</f>
        <v/>
      </c>
    </row>
    <row r="261" spans="43:49">
      <c r="AQ261" s="347" t="s">
        <v>5836</v>
      </c>
      <c r="AR261" s="349" t="s">
        <v>5835</v>
      </c>
      <c r="AS261" s="349"/>
      <c r="AT261" s="348" t="s">
        <v>5834</v>
      </c>
      <c r="AU261" s="349"/>
      <c r="AV261" s="349"/>
      <c r="AW261" s="348" t="str">
        <f>IFERROR(GOODS_N_SERVICES_2[[#This Row],[PRICES]]*GOODS_N_SERVICES_2[[#This Row],[ITEMS]],"")</f>
        <v/>
      </c>
    </row>
    <row r="262" spans="43:49">
      <c r="AQ262" s="347" t="s">
        <v>5820</v>
      </c>
      <c r="AR262" s="351" t="s">
        <v>5820</v>
      </c>
      <c r="AS262" s="351"/>
      <c r="AT262" s="350"/>
      <c r="AU262" s="351"/>
      <c r="AV262" s="351"/>
      <c r="AW262" s="350">
        <f>IFERROR(GOODS_N_SERVICES_2[[#This Row],[PRICES]]*GOODS_N_SERVICES_2[[#This Row],[ITEMS]],"")</f>
        <v>0</v>
      </c>
    </row>
    <row r="263" spans="43:49">
      <c r="AQ263" s="347" t="s">
        <v>5820</v>
      </c>
      <c r="AR263" s="349" t="s">
        <v>5833</v>
      </c>
      <c r="AS263" s="349"/>
      <c r="AT263" s="348">
        <v>0.5</v>
      </c>
      <c r="AU263" s="349"/>
      <c r="AV263" s="349"/>
      <c r="AW263" s="348">
        <f>IFERROR(GOODS_N_SERVICES_2[[#This Row],[PRICES]]*GOODS_N_SERVICES_2[[#This Row],[ITEMS]],"")</f>
        <v>0</v>
      </c>
    </row>
    <row r="264" spans="43:49">
      <c r="AQ264" s="347" t="s">
        <v>5820</v>
      </c>
      <c r="AR264" s="343" t="s">
        <v>5832</v>
      </c>
      <c r="AS264" s="343"/>
      <c r="AT264" s="322" t="s">
        <v>5824</v>
      </c>
      <c r="AU264" s="343"/>
      <c r="AV264" s="343"/>
      <c r="AW264" s="322" t="str">
        <f>IFERROR(GOODS_N_SERVICES_2[[#This Row],[PRICES]]*GOODS_N_SERVICES_2[[#This Row],[ITEMS]],"")</f>
        <v/>
      </c>
    </row>
    <row r="265" spans="43:49">
      <c r="AQ265" s="347" t="s">
        <v>5820</v>
      </c>
      <c r="AR265" s="349" t="s">
        <v>5831</v>
      </c>
      <c r="AS265" s="349"/>
      <c r="AT265" s="348" t="s">
        <v>5821</v>
      </c>
      <c r="AU265" s="349"/>
      <c r="AV265" s="349"/>
      <c r="AW265" s="348" t="str">
        <f>IFERROR(GOODS_N_SERVICES_2[[#This Row],[PRICES]]*GOODS_N_SERVICES_2[[#This Row],[ITEMS]],"")</f>
        <v/>
      </c>
    </row>
    <row r="266" spans="43:49">
      <c r="AQ266" s="347" t="s">
        <v>5820</v>
      </c>
      <c r="AR266" s="343" t="s">
        <v>5830</v>
      </c>
      <c r="AS266" s="343"/>
      <c r="AT266" s="322" t="s">
        <v>5829</v>
      </c>
      <c r="AU266" s="343"/>
      <c r="AV266" s="343"/>
      <c r="AW266" s="322" t="str">
        <f>IFERROR(GOODS_N_SERVICES_2[[#This Row],[PRICES]]*GOODS_N_SERVICES_2[[#This Row],[ITEMS]],"")</f>
        <v/>
      </c>
    </row>
    <row r="267" spans="43:49">
      <c r="AQ267" s="347" t="s">
        <v>5820</v>
      </c>
      <c r="AR267" s="349" t="s">
        <v>5828</v>
      </c>
      <c r="AS267" s="349"/>
      <c r="AT267" s="348" t="s">
        <v>5742</v>
      </c>
      <c r="AU267" s="349"/>
      <c r="AV267" s="349"/>
      <c r="AW267" s="348" t="str">
        <f>IFERROR(GOODS_N_SERVICES_2[[#This Row],[PRICES]]*GOODS_N_SERVICES_2[[#This Row],[ITEMS]],"")</f>
        <v/>
      </c>
    </row>
    <row r="268" spans="43:49">
      <c r="AQ268" s="347" t="s">
        <v>5820</v>
      </c>
      <c r="AR268" s="343" t="s">
        <v>5827</v>
      </c>
      <c r="AS268" s="343"/>
      <c r="AT268" s="322" t="s">
        <v>5826</v>
      </c>
      <c r="AU268" s="343"/>
      <c r="AV268" s="343"/>
      <c r="AW268" s="322" t="str">
        <f>IFERROR(GOODS_N_SERVICES_2[[#This Row],[PRICES]]*GOODS_N_SERVICES_2[[#This Row],[ITEMS]],"")</f>
        <v/>
      </c>
    </row>
    <row r="269" spans="43:49">
      <c r="AQ269" s="347" t="s">
        <v>5820</v>
      </c>
      <c r="AR269" s="349" t="s">
        <v>5825</v>
      </c>
      <c r="AS269" s="349"/>
      <c r="AT269" s="348" t="s">
        <v>5824</v>
      </c>
      <c r="AU269" s="349"/>
      <c r="AV269" s="349"/>
      <c r="AW269" s="348" t="str">
        <f>IFERROR(GOODS_N_SERVICES_2[[#This Row],[PRICES]]*GOODS_N_SERVICES_2[[#This Row],[ITEMS]],"")</f>
        <v/>
      </c>
    </row>
    <row r="270" spans="43:49">
      <c r="AQ270" s="347" t="s">
        <v>5820</v>
      </c>
      <c r="AR270" s="343" t="s">
        <v>5823</v>
      </c>
      <c r="AS270" s="343"/>
      <c r="AT270" s="322" t="s">
        <v>5821</v>
      </c>
      <c r="AU270" s="343"/>
      <c r="AV270" s="343"/>
      <c r="AW270" s="322" t="str">
        <f>IFERROR(GOODS_N_SERVICES_2[[#This Row],[PRICES]]*GOODS_N_SERVICES_2[[#This Row],[ITEMS]],"")</f>
        <v/>
      </c>
    </row>
    <row r="271" spans="43:49">
      <c r="AQ271" s="347" t="s">
        <v>5820</v>
      </c>
      <c r="AR271" s="349" t="s">
        <v>5822</v>
      </c>
      <c r="AS271" s="349"/>
      <c r="AT271" s="348" t="s">
        <v>5821</v>
      </c>
      <c r="AU271" s="349"/>
      <c r="AV271" s="349"/>
      <c r="AW271" s="348" t="str">
        <f>IFERROR(GOODS_N_SERVICES_2[[#This Row],[PRICES]]*GOODS_N_SERVICES_2[[#This Row],[ITEMS]],"")</f>
        <v/>
      </c>
    </row>
    <row r="272" spans="43:49">
      <c r="AQ272" s="347" t="s">
        <v>5820</v>
      </c>
      <c r="AR272" s="343" t="s">
        <v>5819</v>
      </c>
      <c r="AS272" s="343"/>
      <c r="AT272" s="322" t="s">
        <v>5818</v>
      </c>
      <c r="AU272" s="343"/>
      <c r="AV272" s="343"/>
      <c r="AW272" s="322" t="str">
        <f>IFERROR(GOODS_N_SERVICES_2[[#This Row],[PRICES]]*GOODS_N_SERVICES_2[[#This Row],[ITEMS]],"")</f>
        <v/>
      </c>
    </row>
    <row r="273" spans="43:49">
      <c r="AQ273" s="347" t="s">
        <v>5812</v>
      </c>
      <c r="AR273" s="351" t="s">
        <v>5812</v>
      </c>
      <c r="AS273" s="351"/>
      <c r="AT273" s="350"/>
      <c r="AU273" s="351"/>
      <c r="AV273" s="351"/>
      <c r="AW273" s="350">
        <f>IFERROR(GOODS_N_SERVICES_2[[#This Row],[PRICES]]*GOODS_N_SERVICES_2[[#This Row],[ITEMS]],"")</f>
        <v>0</v>
      </c>
    </row>
    <row r="274" spans="43:49">
      <c r="AQ274" s="347" t="s">
        <v>5812</v>
      </c>
      <c r="AR274" s="343" t="s">
        <v>5817</v>
      </c>
      <c r="AS274" s="343"/>
      <c r="AT274" s="322" t="s">
        <v>5742</v>
      </c>
      <c r="AU274" s="343"/>
      <c r="AV274" s="343"/>
      <c r="AW274" s="322" t="str">
        <f>IFERROR(GOODS_N_SERVICES_2[[#This Row],[PRICES]]*GOODS_N_SERVICES_2[[#This Row],[ITEMS]],"")</f>
        <v/>
      </c>
    </row>
    <row r="275" spans="43:49">
      <c r="AQ275" s="347" t="s">
        <v>5812</v>
      </c>
      <c r="AR275" s="349" t="s">
        <v>5816</v>
      </c>
      <c r="AS275" s="349"/>
      <c r="AT275" s="348" t="s">
        <v>5815</v>
      </c>
      <c r="AU275" s="349"/>
      <c r="AV275" s="349"/>
      <c r="AW275" s="348" t="str">
        <f>IFERROR(GOODS_N_SERVICES_2[[#This Row],[PRICES]]*GOODS_N_SERVICES_2[[#This Row],[ITEMS]],"")</f>
        <v/>
      </c>
    </row>
    <row r="276" spans="43:49">
      <c r="AQ276" s="347" t="s">
        <v>5812</v>
      </c>
      <c r="AR276" s="343" t="s">
        <v>5814</v>
      </c>
      <c r="AS276" s="343"/>
      <c r="AT276" s="322" t="s">
        <v>5796</v>
      </c>
      <c r="AU276" s="343"/>
      <c r="AV276" s="343"/>
      <c r="AW276" s="322" t="str">
        <f>IFERROR(GOODS_N_SERVICES_2[[#This Row],[PRICES]]*GOODS_N_SERVICES_2[[#This Row],[ITEMS]],"")</f>
        <v/>
      </c>
    </row>
    <row r="277" spans="43:49">
      <c r="AQ277" s="347" t="s">
        <v>5812</v>
      </c>
      <c r="AR277" s="349" t="s">
        <v>5813</v>
      </c>
      <c r="AS277" s="349"/>
      <c r="AT277" s="348" t="s">
        <v>5793</v>
      </c>
      <c r="AU277" s="349"/>
      <c r="AV277" s="349"/>
      <c r="AW277" s="348" t="str">
        <f>IFERROR(GOODS_N_SERVICES_2[[#This Row],[PRICES]]*GOODS_N_SERVICES_2[[#This Row],[ITEMS]],"")</f>
        <v/>
      </c>
    </row>
    <row r="278" spans="43:49">
      <c r="AQ278" s="347" t="s">
        <v>5812</v>
      </c>
      <c r="AR278" s="343" t="s">
        <v>5811</v>
      </c>
      <c r="AS278" s="343"/>
      <c r="AT278" s="322" t="s">
        <v>5803</v>
      </c>
      <c r="AU278" s="343"/>
      <c r="AV278" s="343"/>
      <c r="AW278" s="322" t="str">
        <f>IFERROR(GOODS_N_SERVICES_2[[#This Row],[PRICES]]*GOODS_N_SERVICES_2[[#This Row],[ITEMS]],"")</f>
        <v/>
      </c>
    </row>
    <row r="279" spans="43:49">
      <c r="AQ279" s="347" t="s">
        <v>5802</v>
      </c>
      <c r="AR279" s="351" t="s">
        <v>5802</v>
      </c>
      <c r="AS279" s="351"/>
      <c r="AT279" s="350"/>
      <c r="AU279" s="351"/>
      <c r="AV279" s="351"/>
      <c r="AW279" s="350">
        <f>IFERROR(GOODS_N_SERVICES_2[[#This Row],[PRICES]]*GOODS_N_SERVICES_2[[#This Row],[ITEMS]],"")</f>
        <v>0</v>
      </c>
    </row>
    <row r="280" spans="43:49">
      <c r="AQ280" s="347" t="s">
        <v>5802</v>
      </c>
      <c r="AR280" s="343" t="s">
        <v>5810</v>
      </c>
      <c r="AS280" s="343"/>
      <c r="AT280" s="322" t="s">
        <v>5720</v>
      </c>
      <c r="AU280" s="343"/>
      <c r="AV280" s="343"/>
      <c r="AW280" s="322" t="str">
        <f>IFERROR(GOODS_N_SERVICES_2[[#This Row],[PRICES]]*GOODS_N_SERVICES_2[[#This Row],[ITEMS]],"")</f>
        <v/>
      </c>
    </row>
    <row r="281" spans="43:49">
      <c r="AQ281" s="347" t="s">
        <v>5802</v>
      </c>
      <c r="AR281" s="349" t="s">
        <v>5809</v>
      </c>
      <c r="AS281" s="349"/>
      <c r="AT281" s="348" t="s">
        <v>5793</v>
      </c>
      <c r="AU281" s="349"/>
      <c r="AV281" s="349"/>
      <c r="AW281" s="348" t="str">
        <f>IFERROR(GOODS_N_SERVICES_2[[#This Row],[PRICES]]*GOODS_N_SERVICES_2[[#This Row],[ITEMS]],"")</f>
        <v/>
      </c>
    </row>
    <row r="282" spans="43:49">
      <c r="AQ282" s="347" t="s">
        <v>5802</v>
      </c>
      <c r="AR282" s="343" t="s">
        <v>5808</v>
      </c>
      <c r="AS282" s="343"/>
      <c r="AT282" s="322" t="s">
        <v>5785</v>
      </c>
      <c r="AU282" s="343"/>
      <c r="AV282" s="343"/>
      <c r="AW282" s="322" t="str">
        <f>IFERROR(GOODS_N_SERVICES_2[[#This Row],[PRICES]]*GOODS_N_SERVICES_2[[#This Row],[ITEMS]],"")</f>
        <v/>
      </c>
    </row>
    <row r="283" spans="43:49">
      <c r="AQ283" s="347" t="s">
        <v>5802</v>
      </c>
      <c r="AR283" s="349" t="s">
        <v>5807</v>
      </c>
      <c r="AS283" s="349"/>
      <c r="AT283" s="348" t="s">
        <v>5785</v>
      </c>
      <c r="AU283" s="349"/>
      <c r="AV283" s="349"/>
      <c r="AW283" s="348" t="str">
        <f>IFERROR(GOODS_N_SERVICES_2[[#This Row],[PRICES]]*GOODS_N_SERVICES_2[[#This Row],[ITEMS]],"")</f>
        <v/>
      </c>
    </row>
    <row r="284" spans="43:49">
      <c r="AQ284" s="347" t="s">
        <v>5802</v>
      </c>
      <c r="AR284" s="343" t="s">
        <v>5806</v>
      </c>
      <c r="AS284" s="343"/>
      <c r="AT284" s="322" t="s">
        <v>5805</v>
      </c>
      <c r="AU284" s="343"/>
      <c r="AV284" s="343"/>
      <c r="AW284" s="322" t="str">
        <f>IFERROR(GOODS_N_SERVICES_2[[#This Row],[PRICES]]*GOODS_N_SERVICES_2[[#This Row],[ITEMS]],"")</f>
        <v/>
      </c>
    </row>
    <row r="285" spans="43:49">
      <c r="AQ285" s="347" t="s">
        <v>5802</v>
      </c>
      <c r="AR285" s="349" t="s">
        <v>5804</v>
      </c>
      <c r="AS285" s="349"/>
      <c r="AT285" s="348" t="s">
        <v>5803</v>
      </c>
      <c r="AU285" s="349"/>
      <c r="AV285" s="349"/>
      <c r="AW285" s="348" t="str">
        <f>IFERROR(GOODS_N_SERVICES_2[[#This Row],[PRICES]]*GOODS_N_SERVICES_2[[#This Row],[ITEMS]],"")</f>
        <v/>
      </c>
    </row>
    <row r="286" spans="43:49">
      <c r="AQ286" s="347" t="s">
        <v>5802</v>
      </c>
      <c r="AR286" s="343" t="s">
        <v>5801</v>
      </c>
      <c r="AS286" s="343"/>
      <c r="AT286" s="322" t="s">
        <v>5793</v>
      </c>
      <c r="AU286" s="343"/>
      <c r="AV286" s="343"/>
      <c r="AW286" s="322" t="str">
        <f>IFERROR(GOODS_N_SERVICES_2[[#This Row],[PRICES]]*GOODS_N_SERVICES_2[[#This Row],[ITEMS]],"")</f>
        <v/>
      </c>
    </row>
    <row r="287" spans="43:49">
      <c r="AQ287" s="347" t="s">
        <v>5787</v>
      </c>
      <c r="AR287" s="351" t="s">
        <v>5787</v>
      </c>
      <c r="AS287" s="351"/>
      <c r="AT287" s="350"/>
      <c r="AU287" s="351"/>
      <c r="AV287" s="351"/>
      <c r="AW287" s="350">
        <f>IFERROR(GOODS_N_SERVICES_2[[#This Row],[PRICES]]*GOODS_N_SERVICES_2[[#This Row],[ITEMS]],"")</f>
        <v>0</v>
      </c>
    </row>
    <row r="288" spans="43:49">
      <c r="AQ288" s="347" t="s">
        <v>5787</v>
      </c>
      <c r="AR288" s="343" t="s">
        <v>5800</v>
      </c>
      <c r="AS288" s="343"/>
      <c r="AT288" s="322" t="s">
        <v>5785</v>
      </c>
      <c r="AU288" s="343"/>
      <c r="AV288" s="343"/>
      <c r="AW288" s="322" t="str">
        <f>IFERROR(GOODS_N_SERVICES_2[[#This Row],[PRICES]]*GOODS_N_SERVICES_2[[#This Row],[ITEMS]],"")</f>
        <v/>
      </c>
    </row>
    <row r="289" spans="43:49">
      <c r="AQ289" s="347" t="s">
        <v>5787</v>
      </c>
      <c r="AR289" s="349" t="s">
        <v>5799</v>
      </c>
      <c r="AS289" s="349"/>
      <c r="AT289" s="348" t="s">
        <v>5720</v>
      </c>
      <c r="AU289" s="349"/>
      <c r="AV289" s="349"/>
      <c r="AW289" s="348" t="str">
        <f>IFERROR(GOODS_N_SERVICES_2[[#This Row],[PRICES]]*GOODS_N_SERVICES_2[[#This Row],[ITEMS]],"")</f>
        <v/>
      </c>
    </row>
    <row r="290" spans="43:49">
      <c r="AQ290" s="347" t="s">
        <v>5787</v>
      </c>
      <c r="AR290" s="343" t="s">
        <v>5798</v>
      </c>
      <c r="AS290" s="343"/>
      <c r="AT290" s="322" t="s">
        <v>5793</v>
      </c>
      <c r="AU290" s="343"/>
      <c r="AV290" s="343"/>
      <c r="AW290" s="322" t="str">
        <f>IFERROR(GOODS_N_SERVICES_2[[#This Row],[PRICES]]*GOODS_N_SERVICES_2[[#This Row],[ITEMS]],"")</f>
        <v/>
      </c>
    </row>
    <row r="291" spans="43:49">
      <c r="AQ291" s="347" t="s">
        <v>5787</v>
      </c>
      <c r="AR291" s="349" t="s">
        <v>5797</v>
      </c>
      <c r="AS291" s="349"/>
      <c r="AT291" s="348" t="s">
        <v>5796</v>
      </c>
      <c r="AU291" s="349"/>
      <c r="AV291" s="349"/>
      <c r="AW291" s="348" t="str">
        <f>IFERROR(GOODS_N_SERVICES_2[[#This Row],[PRICES]]*GOODS_N_SERVICES_2[[#This Row],[ITEMS]],"")</f>
        <v/>
      </c>
    </row>
    <row r="292" spans="43:49">
      <c r="AQ292" s="347" t="s">
        <v>5787</v>
      </c>
      <c r="AR292" s="343" t="s">
        <v>5795</v>
      </c>
      <c r="AS292" s="343"/>
      <c r="AT292" s="322">
        <v>0.1</v>
      </c>
      <c r="AU292" s="343"/>
      <c r="AV292" s="343"/>
      <c r="AW292" s="322">
        <f>IFERROR(GOODS_N_SERVICES_2[[#This Row],[PRICES]]*GOODS_N_SERVICES_2[[#This Row],[ITEMS]],"")</f>
        <v>0</v>
      </c>
    </row>
    <row r="293" spans="43:49">
      <c r="AQ293" s="347" t="s">
        <v>5787</v>
      </c>
      <c r="AR293" s="349" t="s">
        <v>5794</v>
      </c>
      <c r="AS293" s="349"/>
      <c r="AT293" s="348" t="s">
        <v>5793</v>
      </c>
      <c r="AU293" s="349"/>
      <c r="AV293" s="349"/>
      <c r="AW293" s="348" t="str">
        <f>IFERROR(GOODS_N_SERVICES_2[[#This Row],[PRICES]]*GOODS_N_SERVICES_2[[#This Row],[ITEMS]],"")</f>
        <v/>
      </c>
    </row>
    <row r="294" spans="43:49">
      <c r="AQ294" s="347" t="s">
        <v>5787</v>
      </c>
      <c r="AR294" s="343" t="s">
        <v>5792</v>
      </c>
      <c r="AS294" s="343"/>
      <c r="AT294" s="322">
        <v>0.05</v>
      </c>
      <c r="AU294" s="343"/>
      <c r="AV294" s="343"/>
      <c r="AW294" s="322">
        <f>IFERROR(GOODS_N_SERVICES_2[[#This Row],[PRICES]]*GOODS_N_SERVICES_2[[#This Row],[ITEMS]],"")</f>
        <v>0</v>
      </c>
    </row>
    <row r="295" spans="43:49">
      <c r="AQ295" s="347" t="s">
        <v>5787</v>
      </c>
      <c r="AR295" s="349" t="s">
        <v>5791</v>
      </c>
      <c r="AS295" s="349"/>
      <c r="AT295" s="348">
        <v>0.1</v>
      </c>
      <c r="AU295" s="349" t="s">
        <v>5790</v>
      </c>
      <c r="AV295" s="349"/>
      <c r="AW295" s="348">
        <f>IFERROR(GOODS_N_SERVICES_2[[#This Row],[PRICES]]*GOODS_N_SERVICES_2[[#This Row],[ITEMS]],"")</f>
        <v>0</v>
      </c>
    </row>
    <row r="296" spans="43:49">
      <c r="AQ296" s="347" t="s">
        <v>5787</v>
      </c>
      <c r="AR296" s="343" t="s">
        <v>5789</v>
      </c>
      <c r="AS296" s="343"/>
      <c r="AT296" s="322" t="s">
        <v>5788</v>
      </c>
      <c r="AU296" s="343"/>
      <c r="AV296" s="343"/>
      <c r="AW296" s="322" t="str">
        <f>IFERROR(GOODS_N_SERVICES_2[[#This Row],[PRICES]]*GOODS_N_SERVICES_2[[#This Row],[ITEMS]],"")</f>
        <v/>
      </c>
    </row>
    <row r="297" spans="43:49">
      <c r="AQ297" s="347" t="s">
        <v>5787</v>
      </c>
      <c r="AR297" s="349" t="s">
        <v>5786</v>
      </c>
      <c r="AS297" s="349"/>
      <c r="AT297" s="348" t="s">
        <v>5785</v>
      </c>
      <c r="AU297" s="349"/>
      <c r="AV297" s="349"/>
      <c r="AW297" s="348" t="str">
        <f>IFERROR(GOODS_N_SERVICES_2[[#This Row],[PRICES]]*GOODS_N_SERVICES_2[[#This Row],[ITEMS]],"")</f>
        <v/>
      </c>
    </row>
    <row r="298" spans="43:49">
      <c r="AQ298" s="347" t="s">
        <v>5778</v>
      </c>
      <c r="AR298" s="351" t="s">
        <v>5778</v>
      </c>
      <c r="AS298" s="351"/>
      <c r="AT298" s="350"/>
      <c r="AU298" s="351"/>
      <c r="AV298" s="351"/>
      <c r="AW298" s="350">
        <f>IFERROR(GOODS_N_SERVICES_2[[#This Row],[PRICES]]*GOODS_N_SERVICES_2[[#This Row],[ITEMS]],"")</f>
        <v>0</v>
      </c>
    </row>
    <row r="299" spans="43:49">
      <c r="AQ299" s="347" t="s">
        <v>5778</v>
      </c>
      <c r="AR299" s="349" t="s">
        <v>5784</v>
      </c>
      <c r="AS299" s="349"/>
      <c r="AT299" s="348">
        <v>0.2</v>
      </c>
      <c r="AU299" s="349" t="s">
        <v>5783</v>
      </c>
      <c r="AV299" s="349"/>
      <c r="AW299" s="348">
        <f>IFERROR(GOODS_N_SERVICES_2[[#This Row],[PRICES]]*GOODS_N_SERVICES_2[[#This Row],[ITEMS]],"")</f>
        <v>0</v>
      </c>
    </row>
    <row r="300" spans="43:49">
      <c r="AQ300" s="347" t="s">
        <v>5778</v>
      </c>
      <c r="AR300" s="343" t="s">
        <v>5782</v>
      </c>
      <c r="AS300" s="343"/>
      <c r="AT300" s="322">
        <v>0.3</v>
      </c>
      <c r="AU300" s="322" t="s">
        <v>5781</v>
      </c>
      <c r="AV300" s="343"/>
      <c r="AW300" s="322">
        <f>IFERROR(GOODS_N_SERVICES_2[[#This Row],[PRICES]]*GOODS_N_SERVICES_2[[#This Row],[ITEMS]],"")</f>
        <v>0</v>
      </c>
    </row>
    <row r="301" spans="43:49">
      <c r="AQ301" s="347" t="s">
        <v>5778</v>
      </c>
      <c r="AR301" s="349" t="s">
        <v>5780</v>
      </c>
      <c r="AS301" s="349"/>
      <c r="AT301" s="348">
        <v>0.5</v>
      </c>
      <c r="AU301" s="348" t="s">
        <v>5779</v>
      </c>
      <c r="AV301" s="349"/>
      <c r="AW301" s="348">
        <f>IFERROR(GOODS_N_SERVICES_2[[#This Row],[PRICES]]*GOODS_N_SERVICES_2[[#This Row],[ITEMS]],"")</f>
        <v>0</v>
      </c>
    </row>
    <row r="302" spans="43:49">
      <c r="AQ302" s="347" t="s">
        <v>5778</v>
      </c>
      <c r="AR302" s="343" t="s">
        <v>5777</v>
      </c>
      <c r="AS302" s="343"/>
      <c r="AT302" s="322">
        <v>0.8</v>
      </c>
      <c r="AU302" s="322" t="s">
        <v>5776</v>
      </c>
      <c r="AV302" s="343"/>
      <c r="AW302" s="322">
        <f>IFERROR(GOODS_N_SERVICES_2[[#This Row],[PRICES]]*GOODS_N_SERVICES_2[[#This Row],[ITEMS]],"")</f>
        <v>0</v>
      </c>
    </row>
    <row r="303" spans="43:49">
      <c r="AQ303" s="347" t="s">
        <v>5764</v>
      </c>
      <c r="AR303" s="351" t="s">
        <v>5764</v>
      </c>
      <c r="AS303" s="351"/>
      <c r="AT303" s="350"/>
      <c r="AU303" s="351"/>
      <c r="AV303" s="351"/>
      <c r="AW303" s="350">
        <f>IFERROR(GOODS_N_SERVICES_2[[#This Row],[PRICES]]*GOODS_N_SERVICES_2[[#This Row],[ITEMS]],"")</f>
        <v>0</v>
      </c>
    </row>
    <row r="304" spans="43:49">
      <c r="AQ304" s="347" t="s">
        <v>5764</v>
      </c>
      <c r="AR304" s="346" t="s">
        <v>5775</v>
      </c>
      <c r="AS304" s="346" t="s">
        <v>5770</v>
      </c>
      <c r="AT304" s="345">
        <v>1</v>
      </c>
      <c r="AU304" s="345" t="s">
        <v>5774</v>
      </c>
      <c r="AV304" s="346"/>
      <c r="AW304" s="345">
        <f>IFERROR(GOODS_N_SERVICES_2[[#This Row],[PRICES]]*GOODS_N_SERVICES_2[[#This Row],[ITEMS]],"")</f>
        <v>0</v>
      </c>
    </row>
    <row r="305" spans="43:49">
      <c r="AQ305" s="347" t="s">
        <v>5764</v>
      </c>
      <c r="AR305" s="349" t="s">
        <v>5773</v>
      </c>
      <c r="AS305" s="349"/>
      <c r="AT305" s="348" t="s">
        <v>5772</v>
      </c>
      <c r="AU305" s="349"/>
      <c r="AV305" s="349"/>
      <c r="AW305" s="348" t="str">
        <f>IFERROR(GOODS_N_SERVICES_2[[#This Row],[PRICES]]*GOODS_N_SERVICES_2[[#This Row],[ITEMS]],"")</f>
        <v/>
      </c>
    </row>
    <row r="306" spans="43:49">
      <c r="AQ306" s="347" t="s">
        <v>5764</v>
      </c>
      <c r="AR306" s="346" t="s">
        <v>5771</v>
      </c>
      <c r="AS306" s="346" t="s">
        <v>5770</v>
      </c>
      <c r="AT306" s="345" t="s">
        <v>5769</v>
      </c>
      <c r="AU306" s="345" t="s">
        <v>5769</v>
      </c>
      <c r="AV306" s="346"/>
      <c r="AW306" s="345" t="str">
        <f>IFERROR(GOODS_N_SERVICES_2[[#This Row],[PRICES]]*GOODS_N_SERVICES_2[[#This Row],[ITEMS]],"")</f>
        <v/>
      </c>
    </row>
    <row r="307" spans="43:49">
      <c r="AQ307" s="347" t="s">
        <v>5764</v>
      </c>
      <c r="AR307" s="349" t="s">
        <v>5768</v>
      </c>
      <c r="AS307" s="349"/>
      <c r="AT307" s="348" t="s">
        <v>5767</v>
      </c>
      <c r="AU307" s="349"/>
      <c r="AV307" s="349"/>
      <c r="AW307" s="348" t="str">
        <f>IFERROR(GOODS_N_SERVICES_2[[#This Row],[PRICES]]*GOODS_N_SERVICES_2[[#This Row],[ITEMS]],"")</f>
        <v/>
      </c>
    </row>
    <row r="308" spans="43:49">
      <c r="AQ308" s="347" t="s">
        <v>5764</v>
      </c>
      <c r="AR308" s="343" t="s">
        <v>5766</v>
      </c>
      <c r="AS308" s="343"/>
      <c r="AT308" s="322" t="s">
        <v>5765</v>
      </c>
      <c r="AU308" s="343"/>
      <c r="AV308" s="343"/>
      <c r="AW308" s="322" t="str">
        <f>IFERROR(GOODS_N_SERVICES_2[[#This Row],[PRICES]]*GOODS_N_SERVICES_2[[#This Row],[ITEMS]],"")</f>
        <v/>
      </c>
    </row>
    <row r="309" spans="43:49">
      <c r="AQ309" s="347" t="s">
        <v>5764</v>
      </c>
      <c r="AR309" s="346" t="s">
        <v>5763</v>
      </c>
      <c r="AS309" s="346"/>
      <c r="AT309" s="345" t="s">
        <v>5762</v>
      </c>
      <c r="AU309" s="346"/>
      <c r="AV309" s="346"/>
      <c r="AW309" s="345" t="str">
        <f>IFERROR(GOODS_N_SERVICES_2[[#This Row],[PRICES]]*GOODS_N_SERVICES_2[[#This Row],[ITEMS]],"")</f>
        <v/>
      </c>
    </row>
    <row r="310" spans="43:49">
      <c r="AQ310" s="354"/>
      <c r="AR310" s="351" t="s">
        <v>5757</v>
      </c>
      <c r="AS310" s="351"/>
      <c r="AT310" s="350"/>
      <c r="AU310" s="351"/>
      <c r="AV310" s="351"/>
      <c r="AW310" s="350">
        <f>IFERROR(GOODS_N_SERVICES_2[[#This Row],[PRICES]]*GOODS_N_SERVICES_2[[#This Row],[ITEMS]],"")</f>
        <v>0</v>
      </c>
    </row>
    <row r="311" spans="43:49">
      <c r="AQ311" s="347" t="s">
        <v>5757</v>
      </c>
      <c r="AR311" s="349" t="s">
        <v>5761</v>
      </c>
      <c r="AS311" s="349"/>
      <c r="AT311" s="348" t="s">
        <v>5760</v>
      </c>
      <c r="AU311" s="349"/>
      <c r="AV311" s="349"/>
      <c r="AW311" s="348" t="str">
        <f>IFERROR(GOODS_N_SERVICES_2[[#This Row],[PRICES]]*GOODS_N_SERVICES_2[[#This Row],[ITEMS]],"")</f>
        <v/>
      </c>
    </row>
    <row r="312" spans="43:49">
      <c r="AQ312" s="347" t="s">
        <v>5757</v>
      </c>
      <c r="AR312" s="343" t="s">
        <v>5759</v>
      </c>
      <c r="AS312" s="343"/>
      <c r="AT312" s="322" t="s">
        <v>5758</v>
      </c>
      <c r="AU312" s="343"/>
      <c r="AV312" s="343"/>
      <c r="AW312" s="322" t="str">
        <f>IFERROR(GOODS_N_SERVICES_2[[#This Row],[PRICES]]*GOODS_N_SERVICES_2[[#This Row],[ITEMS]],"")</f>
        <v/>
      </c>
    </row>
    <row r="313" spans="43:49">
      <c r="AQ313" s="347" t="s">
        <v>5757</v>
      </c>
      <c r="AR313" s="349" t="s">
        <v>5756</v>
      </c>
      <c r="AS313" s="349"/>
      <c r="AT313" s="348" t="s">
        <v>5755</v>
      </c>
      <c r="AU313" s="349"/>
      <c r="AV313" s="349"/>
      <c r="AW313" s="348" t="str">
        <f>IFERROR(GOODS_N_SERVICES_2[[#This Row],[PRICES]]*GOODS_N_SERVICES_2[[#This Row],[ITEMS]],"")</f>
        <v/>
      </c>
    </row>
    <row r="314" spans="43:49">
      <c r="AQ314" s="347" t="s">
        <v>5752</v>
      </c>
      <c r="AR314" s="351" t="s">
        <v>5752</v>
      </c>
      <c r="AS314" s="351"/>
      <c r="AT314" s="350"/>
      <c r="AU314" s="351"/>
      <c r="AV314" s="351"/>
      <c r="AW314" s="350">
        <f>IFERROR(GOODS_N_SERVICES_2[[#This Row],[PRICES]]*GOODS_N_SERVICES_2[[#This Row],[ITEMS]],"")</f>
        <v>0</v>
      </c>
    </row>
    <row r="315" spans="43:49">
      <c r="AQ315" s="347" t="s">
        <v>5752</v>
      </c>
      <c r="AR315" s="346" t="s">
        <v>5754</v>
      </c>
      <c r="AS315" s="346"/>
      <c r="AT315" s="345" t="s">
        <v>5753</v>
      </c>
      <c r="AU315" s="346"/>
      <c r="AV315" s="346"/>
      <c r="AW315" s="345" t="str">
        <f>IFERROR(GOODS_N_SERVICES_2[[#This Row],[PRICES]]*GOODS_N_SERVICES_2[[#This Row],[ITEMS]],"")</f>
        <v/>
      </c>
    </row>
    <row r="316" spans="43:49">
      <c r="AQ316" s="347" t="s">
        <v>5752</v>
      </c>
      <c r="AR316" s="346" t="s">
        <v>5751</v>
      </c>
      <c r="AS316" s="346"/>
      <c r="AT316" s="345" t="s">
        <v>5750</v>
      </c>
      <c r="AU316" s="346"/>
      <c r="AV316" s="346"/>
      <c r="AW316" s="345" t="str">
        <f>IFERROR(GOODS_N_SERVICES_2[[#This Row],[PRICES]]*GOODS_N_SERVICES_2[[#This Row],[ITEMS]],"")</f>
        <v/>
      </c>
    </row>
    <row r="317" spans="43:49">
      <c r="AQ317" s="347" t="s">
        <v>5745</v>
      </c>
      <c r="AR317" s="351" t="s">
        <v>5745</v>
      </c>
      <c r="AS317" s="351"/>
      <c r="AT317" s="350"/>
      <c r="AU317" s="351"/>
      <c r="AV317" s="351"/>
      <c r="AW317" s="350">
        <f>IFERROR(GOODS_N_SERVICES_2[[#This Row],[PRICES]]*GOODS_N_SERVICES_2[[#This Row],[ITEMS]],"")</f>
        <v>0</v>
      </c>
    </row>
    <row r="318" spans="43:49">
      <c r="AQ318" s="347" t="s">
        <v>5745</v>
      </c>
      <c r="AR318" s="346" t="s">
        <v>5749</v>
      </c>
      <c r="AS318" s="346"/>
      <c r="AT318" s="345" t="s">
        <v>5748</v>
      </c>
      <c r="AU318" s="346"/>
      <c r="AV318" s="346"/>
      <c r="AW318" s="345" t="str">
        <f>IFERROR(GOODS_N_SERVICES_2[[#This Row],[PRICES]]*GOODS_N_SERVICES_2[[#This Row],[ITEMS]],"")</f>
        <v/>
      </c>
    </row>
    <row r="319" spans="43:49">
      <c r="AQ319" s="347" t="s">
        <v>5745</v>
      </c>
      <c r="AR319" s="346" t="s">
        <v>5747</v>
      </c>
      <c r="AS319" s="346"/>
      <c r="AT319" s="345" t="s">
        <v>5746</v>
      </c>
      <c r="AU319" s="346"/>
      <c r="AV319" s="346"/>
      <c r="AW319" s="345" t="str">
        <f>IFERROR(GOODS_N_SERVICES_2[[#This Row],[PRICES]]*GOODS_N_SERVICES_2[[#This Row],[ITEMS]],"")</f>
        <v/>
      </c>
    </row>
    <row r="320" spans="43:49">
      <c r="AQ320" s="347" t="s">
        <v>5745</v>
      </c>
      <c r="AR320" s="346" t="s">
        <v>5744</v>
      </c>
      <c r="AS320" s="346"/>
      <c r="AT320" s="345" t="s">
        <v>5743</v>
      </c>
      <c r="AU320" s="346"/>
      <c r="AV320" s="346"/>
      <c r="AW320" s="345" t="str">
        <f>IFERROR(GOODS_N_SERVICES_2[[#This Row],[PRICES]]*GOODS_N_SERVICES_2[[#This Row],[ITEMS]],"")</f>
        <v/>
      </c>
    </row>
    <row r="321" spans="43:49">
      <c r="AQ321" s="347" t="s">
        <v>5733</v>
      </c>
      <c r="AR321" s="351" t="s">
        <v>5733</v>
      </c>
      <c r="AS321" s="351"/>
      <c r="AT321" s="350" t="s">
        <v>5742</v>
      </c>
      <c r="AU321" s="351"/>
      <c r="AV321" s="351"/>
      <c r="AW321" s="350" t="str">
        <f>IFERROR(GOODS_N_SERVICES_2[[#This Row],[PRICES]]*GOODS_N_SERVICES_2[[#This Row],[ITEMS]],"")</f>
        <v/>
      </c>
    </row>
    <row r="322" spans="43:49">
      <c r="AQ322" s="347" t="s">
        <v>5733</v>
      </c>
      <c r="AR322" s="346" t="s">
        <v>5741</v>
      </c>
      <c r="AS322" s="346"/>
      <c r="AT322" s="345" t="s">
        <v>5740</v>
      </c>
      <c r="AU322" s="346"/>
      <c r="AV322" s="346"/>
      <c r="AW322" s="345" t="str">
        <f>IFERROR(GOODS_N_SERVICES_2[[#This Row],[PRICES]]*GOODS_N_SERVICES_2[[#This Row],[ITEMS]],"")</f>
        <v/>
      </c>
    </row>
    <row r="323" spans="43:49">
      <c r="AQ323" s="347" t="s">
        <v>5733</v>
      </c>
      <c r="AR323" s="346" t="s">
        <v>5739</v>
      </c>
      <c r="AS323" s="346"/>
      <c r="AT323" s="352" t="s">
        <v>5738</v>
      </c>
      <c r="AU323" s="353"/>
      <c r="AV323" s="346"/>
      <c r="AW323" s="352" t="str">
        <f>IFERROR(GOODS_N_SERVICES_2[[#This Row],[PRICES]]*GOODS_N_SERVICES_2[[#This Row],[ITEMS]],"")</f>
        <v/>
      </c>
    </row>
    <row r="324" spans="43:49">
      <c r="AQ324" s="347" t="s">
        <v>5733</v>
      </c>
      <c r="AR324" s="346" t="s">
        <v>5737</v>
      </c>
      <c r="AS324" s="346"/>
      <c r="AT324" s="345" t="s">
        <v>5736</v>
      </c>
      <c r="AU324" s="346"/>
      <c r="AV324" s="346"/>
      <c r="AW324" s="345" t="str">
        <f>IFERROR(GOODS_N_SERVICES_2[[#This Row],[PRICES]]*GOODS_N_SERVICES_2[[#This Row],[ITEMS]],"")</f>
        <v/>
      </c>
    </row>
    <row r="325" spans="43:49">
      <c r="AQ325" s="347" t="s">
        <v>5733</v>
      </c>
      <c r="AR325" s="346" t="s">
        <v>5735</v>
      </c>
      <c r="AS325" s="346"/>
      <c r="AT325" s="345" t="s">
        <v>5734</v>
      </c>
      <c r="AU325" s="346"/>
      <c r="AV325" s="346"/>
      <c r="AW325" s="345" t="str">
        <f>IFERROR(GOODS_N_SERVICES_2[[#This Row],[PRICES]]*GOODS_N_SERVICES_2[[#This Row],[ITEMS]],"")</f>
        <v/>
      </c>
    </row>
    <row r="326" spans="43:49">
      <c r="AQ326" s="347" t="s">
        <v>5733</v>
      </c>
      <c r="AR326" s="343" t="s">
        <v>5732</v>
      </c>
      <c r="AS326" s="343"/>
      <c r="AT326" s="322" t="s">
        <v>5731</v>
      </c>
      <c r="AU326" s="343"/>
      <c r="AV326" s="343"/>
      <c r="AW326" s="322" t="str">
        <f>IFERROR(GOODS_N_SERVICES_2[[#This Row],[PRICES]]*GOODS_N_SERVICES_2[[#This Row],[ITEMS]],"")</f>
        <v/>
      </c>
    </row>
    <row r="327" spans="43:49">
      <c r="AQ327" s="347" t="s">
        <v>5724</v>
      </c>
      <c r="AR327" s="351" t="s">
        <v>5724</v>
      </c>
      <c r="AS327" s="351"/>
      <c r="AT327" s="350"/>
      <c r="AU327" s="351"/>
      <c r="AV327" s="351"/>
      <c r="AW327" s="350">
        <f>IFERROR(GOODS_N_SERVICES_2[[#This Row],[PRICES]]*GOODS_N_SERVICES_2[[#This Row],[ITEMS]],"")</f>
        <v>0</v>
      </c>
    </row>
    <row r="328" spans="43:49">
      <c r="AQ328" s="347" t="s">
        <v>5724</v>
      </c>
      <c r="AR328" s="343" t="s">
        <v>5730</v>
      </c>
      <c r="AS328" s="343"/>
      <c r="AT328" s="322" t="s">
        <v>5729</v>
      </c>
      <c r="AU328" s="322" t="s">
        <v>5729</v>
      </c>
      <c r="AV328" s="343"/>
      <c r="AW328" s="322" t="str">
        <f>IFERROR(GOODS_N_SERVICES_2[[#This Row],[PRICES]]*GOODS_N_SERVICES_2[[#This Row],[ITEMS]],"")</f>
        <v/>
      </c>
    </row>
    <row r="329" spans="43:49">
      <c r="AQ329" s="347" t="s">
        <v>5724</v>
      </c>
      <c r="AR329" s="346" t="s">
        <v>5728</v>
      </c>
      <c r="AS329" s="346"/>
      <c r="AT329" s="345" t="s">
        <v>5727</v>
      </c>
      <c r="AU329" s="346"/>
      <c r="AV329" s="346"/>
      <c r="AW329" s="345" t="str">
        <f>IFERROR(GOODS_N_SERVICES_2[[#This Row],[PRICES]]*GOODS_N_SERVICES_2[[#This Row],[ITEMS]],"")</f>
        <v/>
      </c>
    </row>
    <row r="330" spans="43:49">
      <c r="AQ330" s="347" t="s">
        <v>5724</v>
      </c>
      <c r="AR330" s="346" t="s">
        <v>5726</v>
      </c>
      <c r="AS330" s="346"/>
      <c r="AT330" s="345" t="s">
        <v>5725</v>
      </c>
      <c r="AU330" s="346"/>
      <c r="AV330" s="346"/>
      <c r="AW330" s="345" t="str">
        <f>IFERROR(GOODS_N_SERVICES_2[[#This Row],[PRICES]]*GOODS_N_SERVICES_2[[#This Row],[ITEMS]],"")</f>
        <v/>
      </c>
    </row>
    <row r="331" spans="43:49">
      <c r="AQ331" s="347" t="s">
        <v>5724</v>
      </c>
      <c r="AR331" s="346" t="s">
        <v>5723</v>
      </c>
      <c r="AS331" s="346"/>
      <c r="AT331" s="345" t="s">
        <v>5722</v>
      </c>
      <c r="AU331" s="346"/>
      <c r="AV331" s="346"/>
      <c r="AW331" s="345" t="str">
        <f>IFERROR(GOODS_N_SERVICES_2[[#This Row],[PRICES]]*GOODS_N_SERVICES_2[[#This Row],[ITEMS]],"")</f>
        <v/>
      </c>
    </row>
    <row r="332" spans="43:49">
      <c r="AQ332" s="347" t="s">
        <v>5719</v>
      </c>
      <c r="AR332" s="351" t="s">
        <v>5719</v>
      </c>
      <c r="AS332" s="351"/>
      <c r="AT332" s="350"/>
      <c r="AU332" s="351"/>
      <c r="AV332" s="351"/>
      <c r="AW332" s="350">
        <f>IFERROR(GOODS_N_SERVICES_2[[#This Row],[PRICES]]*GOODS_N_SERVICES_2[[#This Row],[ITEMS]],"")</f>
        <v>0</v>
      </c>
    </row>
    <row r="333" spans="43:49">
      <c r="AQ333" s="347" t="s">
        <v>5719</v>
      </c>
      <c r="AR333" s="349" t="s">
        <v>5721</v>
      </c>
      <c r="AS333" s="349"/>
      <c r="AT333" s="348" t="s">
        <v>5720</v>
      </c>
      <c r="AU333" s="349"/>
      <c r="AV333" s="349"/>
      <c r="AW333" s="348" t="str">
        <f>IFERROR(GOODS_N_SERVICES_2[[#This Row],[PRICES]]*GOODS_N_SERVICES_2[[#This Row],[ITEMS]],"")</f>
        <v/>
      </c>
    </row>
    <row r="334" spans="43:49">
      <c r="AQ334" s="347" t="s">
        <v>5719</v>
      </c>
      <c r="AR334" s="343" t="s">
        <v>5718</v>
      </c>
      <c r="AS334" s="343"/>
      <c r="AT334" s="322" t="s">
        <v>5717</v>
      </c>
      <c r="AU334" s="343"/>
      <c r="AV334" s="343"/>
      <c r="AW334" s="322" t="str">
        <f>IFERROR(GOODS_N_SERVICES_2[[#This Row],[PRICES]]*GOODS_N_SERVICES_2[[#This Row],[ITEMS]],"")</f>
        <v/>
      </c>
    </row>
    <row r="335" spans="43:49">
      <c r="AQ335" s="347" t="s">
        <v>5714</v>
      </c>
      <c r="AR335" s="351" t="s">
        <v>5714</v>
      </c>
      <c r="AS335" s="351"/>
      <c r="AT335" s="350"/>
      <c r="AU335" s="351"/>
      <c r="AV335" s="351"/>
      <c r="AW335" s="350">
        <f>IFERROR(GOODS_N_SERVICES_2[[#This Row],[PRICES]]*GOODS_N_SERVICES_2[[#This Row],[ITEMS]],"")</f>
        <v>0</v>
      </c>
    </row>
    <row r="336" spans="43:49">
      <c r="AQ336" s="347" t="s">
        <v>5714</v>
      </c>
      <c r="AR336" s="346" t="s">
        <v>5716</v>
      </c>
      <c r="AS336" s="346"/>
      <c r="AT336" s="345" t="s">
        <v>5715</v>
      </c>
      <c r="AU336" s="346"/>
      <c r="AV336" s="346"/>
      <c r="AW336" s="345" t="str">
        <f>IFERROR(GOODS_N_SERVICES_2[[#This Row],[PRICES]]*GOODS_N_SERVICES_2[[#This Row],[ITEMS]],"")</f>
        <v/>
      </c>
    </row>
    <row r="337" spans="43:49">
      <c r="AQ337" s="347" t="s">
        <v>5714</v>
      </c>
      <c r="AR337" s="346" t="s">
        <v>5713</v>
      </c>
      <c r="AS337" s="346"/>
      <c r="AT337" s="345" t="s">
        <v>5712</v>
      </c>
      <c r="AU337" s="346"/>
      <c r="AV337" s="346"/>
      <c r="AW337" s="345" t="str">
        <f>IFERROR(GOODS_N_SERVICES_2[[#This Row],[PRICES]]*GOODS_N_SERVICES_2[[#This Row],[ITEMS]],"")</f>
        <v/>
      </c>
    </row>
    <row r="338" spans="43:49">
      <c r="AQ338" s="347" t="s">
        <v>5705</v>
      </c>
      <c r="AR338" s="351" t="s">
        <v>5705</v>
      </c>
      <c r="AS338" s="351"/>
      <c r="AT338" s="350"/>
      <c r="AU338" s="351"/>
      <c r="AV338" s="351"/>
      <c r="AW338" s="350">
        <f>IFERROR(GOODS_N_SERVICES_2[[#This Row],[PRICES]]*GOODS_N_SERVICES_2[[#This Row],[ITEMS]],"")</f>
        <v>0</v>
      </c>
    </row>
    <row r="339" spans="43:49">
      <c r="AQ339" s="347" t="s">
        <v>5705</v>
      </c>
      <c r="AR339" s="349" t="s">
        <v>5711</v>
      </c>
      <c r="AS339" s="349"/>
      <c r="AT339" s="348" t="s">
        <v>5710</v>
      </c>
      <c r="AU339" s="349"/>
      <c r="AV339" s="349"/>
      <c r="AW339" s="348" t="str">
        <f>IFERROR(GOODS_N_SERVICES_2[[#This Row],[PRICES]]*GOODS_N_SERVICES_2[[#This Row],[ITEMS]],"")</f>
        <v/>
      </c>
    </row>
    <row r="340" spans="43:49">
      <c r="AQ340" s="347" t="s">
        <v>5705</v>
      </c>
      <c r="AR340" s="343" t="s">
        <v>5709</v>
      </c>
      <c r="AS340" s="343"/>
      <c r="AT340" s="322" t="s">
        <v>5708</v>
      </c>
      <c r="AU340" s="343"/>
      <c r="AV340" s="343"/>
      <c r="AW340" s="322" t="str">
        <f>IFERROR(GOODS_N_SERVICES_2[[#This Row],[PRICES]]*GOODS_N_SERVICES_2[[#This Row],[ITEMS]],"")</f>
        <v/>
      </c>
    </row>
    <row r="341" spans="43:49">
      <c r="AQ341" s="347" t="s">
        <v>5705</v>
      </c>
      <c r="AR341" s="346" t="s">
        <v>5707</v>
      </c>
      <c r="AS341" s="346"/>
      <c r="AT341" s="345" t="s">
        <v>5706</v>
      </c>
      <c r="AU341" s="346"/>
      <c r="AV341" s="346"/>
      <c r="AW341" s="345" t="str">
        <f>IFERROR(GOODS_N_SERVICES_2[[#This Row],[PRICES]]*GOODS_N_SERVICES_2[[#This Row],[ITEMS]],"")</f>
        <v/>
      </c>
    </row>
    <row r="342" spans="43:49">
      <c r="AQ342" s="344" t="s">
        <v>5705</v>
      </c>
      <c r="AR342" s="343" t="s">
        <v>5704</v>
      </c>
      <c r="AS342" s="343"/>
      <c r="AT342" s="322" t="s">
        <v>5703</v>
      </c>
      <c r="AU342" s="343"/>
      <c r="AV342" s="343"/>
      <c r="AW342" s="322" t="str">
        <f>IFERROR(GOODS_N_SERVICES_2[[#This Row],[PRICES]]*GOODS_N_SERVICES_2[[#This Row],[ITEMS]],"")</f>
        <v/>
      </c>
    </row>
    <row r="370" spans="1:2">
      <c r="A370" s="656"/>
      <c r="B370" s="656"/>
    </row>
    <row r="371" spans="1:2" ht="185.25" customHeight="1"/>
  </sheetData>
  <mergeCells count="47">
    <mergeCell ref="A65:A67"/>
    <mergeCell ref="C65:C67"/>
    <mergeCell ref="A68:A70"/>
    <mergeCell ref="C68:C70"/>
    <mergeCell ref="A370:B370"/>
    <mergeCell ref="A46:A47"/>
    <mergeCell ref="C46:C47"/>
    <mergeCell ref="A62:A64"/>
    <mergeCell ref="C62:C64"/>
    <mergeCell ref="A48:A49"/>
    <mergeCell ref="C48:C49"/>
    <mergeCell ref="A50:A51"/>
    <mergeCell ref="C50:C51"/>
    <mergeCell ref="A52:A53"/>
    <mergeCell ref="C52:C53"/>
    <mergeCell ref="A54:B54"/>
    <mergeCell ref="A55:A58"/>
    <mergeCell ref="C55:C58"/>
    <mergeCell ref="A59:A61"/>
    <mergeCell ref="C59:C61"/>
    <mergeCell ref="A39:A42"/>
    <mergeCell ref="C39:C42"/>
    <mergeCell ref="A43:B43"/>
    <mergeCell ref="A44:A45"/>
    <mergeCell ref="C44:C45"/>
    <mergeCell ref="A27:A30"/>
    <mergeCell ref="C27:C30"/>
    <mergeCell ref="A31:A34"/>
    <mergeCell ref="C31:C34"/>
    <mergeCell ref="A35:A38"/>
    <mergeCell ref="C35:C38"/>
    <mergeCell ref="AF17:AO17"/>
    <mergeCell ref="AF18:AO25"/>
    <mergeCell ref="A22:B22"/>
    <mergeCell ref="A23:A26"/>
    <mergeCell ref="C23:C26"/>
    <mergeCell ref="A1:J2"/>
    <mergeCell ref="AB1:AE1"/>
    <mergeCell ref="AQ1:AW1"/>
    <mergeCell ref="AY1:BB1"/>
    <mergeCell ref="AF2:AO2"/>
    <mergeCell ref="AY2:AY3"/>
    <mergeCell ref="AZ2:AZ3"/>
    <mergeCell ref="A3:J3"/>
    <mergeCell ref="AF3:AO16"/>
    <mergeCell ref="C4:J15"/>
    <mergeCell ref="O4:R5"/>
  </mergeCells>
  <hyperlinks>
    <hyperlink ref="A1:C1" r:id="rId1" display="DONATE" xr:uid="{8B0AD725-ABB2-42EC-AB0E-B48BF5B3CE4C}"/>
  </hyperlinks>
  <pageMargins left="0.7" right="0.7" top="0.75" bottom="0.75" header="0.3" footer="0.3"/>
  <pageSetup paperSize="9" orientation="portrait" r:id="rId2"/>
  <tableParts count="6">
    <tablePart r:id="rId3"/>
    <tablePart r:id="rId4"/>
    <tablePart r:id="rId5"/>
    <tablePart r:id="rId6"/>
    <tablePart r:id="rId7"/>
    <tablePart r:id="rId8"/>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54C18-9892-4845-AF0F-1F3B710EA10E}">
  <sheetPr>
    <tabColor rgb="FF00B050"/>
  </sheetPr>
  <dimension ref="A1:AN34"/>
  <sheetViews>
    <sheetView zoomScale="85" zoomScaleNormal="85" workbookViewId="0">
      <selection activeCell="S8" sqref="S8:U8"/>
    </sheetView>
  </sheetViews>
  <sheetFormatPr defaultRowHeight="16.5"/>
  <cols>
    <col min="1" max="1" width="9.75" customWidth="1"/>
    <col min="2" max="2" width="9.25" customWidth="1"/>
    <col min="4" max="4" width="9.75" customWidth="1"/>
    <col min="5" max="5" width="9.25" customWidth="1"/>
    <col min="7" max="7" width="10" customWidth="1"/>
    <col min="8" max="8" width="9.5" customWidth="1"/>
  </cols>
  <sheetData>
    <row r="1" spans="1:39">
      <c r="A1" t="s">
        <v>2717</v>
      </c>
      <c r="D1" t="s">
        <v>2716</v>
      </c>
      <c r="G1" t="s">
        <v>2715</v>
      </c>
      <c r="J1" t="s">
        <v>2714</v>
      </c>
      <c r="M1" t="s">
        <v>2713</v>
      </c>
      <c r="P1" t="s">
        <v>2712</v>
      </c>
      <c r="S1" t="s">
        <v>2711</v>
      </c>
    </row>
    <row r="2" spans="1:39">
      <c r="A2" t="s">
        <v>2710</v>
      </c>
      <c r="D2" t="s">
        <v>2703</v>
      </c>
      <c r="G2" t="s">
        <v>2709</v>
      </c>
      <c r="J2" t="s">
        <v>2708</v>
      </c>
      <c r="M2" t="s">
        <v>2707</v>
      </c>
      <c r="P2" t="s">
        <v>2706</v>
      </c>
      <c r="S2" t="s">
        <v>2705</v>
      </c>
    </row>
    <row r="3" spans="1:39">
      <c r="A3" t="s">
        <v>2704</v>
      </c>
      <c r="D3" t="s">
        <v>2697</v>
      </c>
      <c r="G3" t="s">
        <v>2696</v>
      </c>
      <c r="J3" t="s">
        <v>2702</v>
      </c>
      <c r="M3" t="s">
        <v>2701</v>
      </c>
      <c r="P3" t="s">
        <v>2700</v>
      </c>
      <c r="S3" t="s">
        <v>2699</v>
      </c>
    </row>
    <row r="4" spans="1:39">
      <c r="A4" t="s">
        <v>2698</v>
      </c>
      <c r="D4" t="s">
        <v>2690</v>
      </c>
      <c r="G4" t="s">
        <v>2689</v>
      </c>
      <c r="J4" t="s">
        <v>2695</v>
      </c>
      <c r="M4" t="s">
        <v>2694</v>
      </c>
      <c r="P4" t="s">
        <v>2693</v>
      </c>
      <c r="S4" t="s">
        <v>2692</v>
      </c>
    </row>
    <row r="5" spans="1:39">
      <c r="A5" t="s">
        <v>2672</v>
      </c>
      <c r="D5" t="s">
        <v>2685</v>
      </c>
      <c r="G5" t="s">
        <v>2672</v>
      </c>
      <c r="J5" t="s">
        <v>2672</v>
      </c>
      <c r="M5" t="s">
        <v>2688</v>
      </c>
      <c r="P5" t="s">
        <v>2672</v>
      </c>
      <c r="S5" t="s">
        <v>2687</v>
      </c>
      <c r="AM5" t="s">
        <v>2644</v>
      </c>
    </row>
    <row r="6" spans="1:39">
      <c r="A6" t="s">
        <v>11644</v>
      </c>
      <c r="B6" t="s">
        <v>11645</v>
      </c>
      <c r="C6" t="s">
        <v>11646</v>
      </c>
      <c r="D6" t="s">
        <v>2682</v>
      </c>
      <c r="G6" s="504" t="s">
        <v>11644</v>
      </c>
      <c r="H6" s="505" t="s">
        <v>11645</v>
      </c>
      <c r="I6" s="506" t="s">
        <v>11646</v>
      </c>
      <c r="J6" t="s">
        <v>2667</v>
      </c>
      <c r="K6" t="s">
        <v>2666</v>
      </c>
      <c r="L6" t="s">
        <v>2665</v>
      </c>
      <c r="M6" t="s">
        <v>2684</v>
      </c>
      <c r="P6" s="501" t="s">
        <v>2667</v>
      </c>
      <c r="Q6" s="503" t="s">
        <v>2666</v>
      </c>
      <c r="R6" s="502" t="s">
        <v>2665</v>
      </c>
      <c r="S6" t="s">
        <v>2683</v>
      </c>
      <c r="AM6" t="s">
        <v>2621</v>
      </c>
    </row>
    <row r="7" spans="1:39">
      <c r="A7" t="s">
        <v>2651</v>
      </c>
      <c r="B7" t="s">
        <v>2641</v>
      </c>
      <c r="D7" t="s">
        <v>2678</v>
      </c>
      <c r="G7" t="s">
        <v>2651</v>
      </c>
      <c r="H7" t="s">
        <v>2641</v>
      </c>
      <c r="I7" s="429"/>
      <c r="J7" t="s">
        <v>2659</v>
      </c>
      <c r="K7" t="s">
        <v>2641</v>
      </c>
      <c r="L7" t="s">
        <v>2681</v>
      </c>
      <c r="M7" t="s">
        <v>2678</v>
      </c>
      <c r="P7" t="s">
        <v>2680</v>
      </c>
      <c r="S7" t="s">
        <v>2672</v>
      </c>
      <c r="AM7" t="s">
        <v>2691</v>
      </c>
    </row>
    <row r="8" spans="1:39">
      <c r="A8" t="s">
        <v>2673</v>
      </c>
      <c r="B8" t="s">
        <v>2641</v>
      </c>
      <c r="D8" t="s">
        <v>2672</v>
      </c>
      <c r="G8" t="s">
        <v>2644</v>
      </c>
      <c r="H8" t="s">
        <v>2641</v>
      </c>
      <c r="I8" s="429" t="s">
        <v>2674</v>
      </c>
      <c r="J8" t="s">
        <v>2651</v>
      </c>
      <c r="K8" t="s">
        <v>2641</v>
      </c>
      <c r="M8" t="s">
        <v>2677</v>
      </c>
      <c r="P8" t="s">
        <v>2676</v>
      </c>
      <c r="S8" s="501" t="s">
        <v>2667</v>
      </c>
      <c r="T8" s="503" t="s">
        <v>2666</v>
      </c>
      <c r="U8" s="502" t="s">
        <v>2665</v>
      </c>
      <c r="AM8" t="s">
        <v>2686</v>
      </c>
    </row>
    <row r="9" spans="1:39">
      <c r="A9" t="s">
        <v>2675</v>
      </c>
      <c r="B9" t="s">
        <v>2641</v>
      </c>
      <c r="D9" s="429" t="s">
        <v>11644</v>
      </c>
      <c r="E9" s="429" t="s">
        <v>11645</v>
      </c>
      <c r="F9" s="429" t="s">
        <v>11646</v>
      </c>
      <c r="G9" t="s">
        <v>2648</v>
      </c>
      <c r="H9" t="s">
        <v>2647</v>
      </c>
      <c r="I9" s="429" t="s">
        <v>2645</v>
      </c>
      <c r="J9" t="s">
        <v>2673</v>
      </c>
      <c r="K9" t="s">
        <v>2641</v>
      </c>
      <c r="M9" t="s">
        <v>2672</v>
      </c>
      <c r="P9" t="s">
        <v>2671</v>
      </c>
      <c r="S9" t="s">
        <v>2670</v>
      </c>
      <c r="T9" t="s">
        <v>2641</v>
      </c>
      <c r="U9" t="s">
        <v>2669</v>
      </c>
      <c r="AM9" t="s">
        <v>2617</v>
      </c>
    </row>
    <row r="10" spans="1:39">
      <c r="A10" t="s">
        <v>2627</v>
      </c>
      <c r="B10" t="s">
        <v>2641</v>
      </c>
      <c r="D10" t="s">
        <v>2660</v>
      </c>
      <c r="E10" t="s">
        <v>2641</v>
      </c>
      <c r="G10" t="s">
        <v>2636</v>
      </c>
      <c r="H10" t="s">
        <v>2631</v>
      </c>
      <c r="I10" s="429"/>
      <c r="J10" t="s">
        <v>2636</v>
      </c>
      <c r="K10" t="s">
        <v>2631</v>
      </c>
      <c r="L10" t="s">
        <v>2664</v>
      </c>
      <c r="M10" s="501" t="s">
        <v>2667</v>
      </c>
      <c r="N10" s="503" t="s">
        <v>2666</v>
      </c>
      <c r="O10" s="502" t="s">
        <v>2665</v>
      </c>
      <c r="P10" t="s">
        <v>2663</v>
      </c>
      <c r="S10" t="s">
        <v>2654</v>
      </c>
      <c r="T10" t="s">
        <v>2641</v>
      </c>
      <c r="AM10" t="s">
        <v>2679</v>
      </c>
    </row>
    <row r="11" spans="1:39">
      <c r="A11" t="s">
        <v>2661</v>
      </c>
      <c r="B11" t="s">
        <v>2647</v>
      </c>
      <c r="D11" t="s">
        <v>2654</v>
      </c>
      <c r="E11" t="s">
        <v>2641</v>
      </c>
      <c r="G11" t="s">
        <v>2653</v>
      </c>
      <c r="H11" t="s">
        <v>2631</v>
      </c>
      <c r="I11" s="429" t="s">
        <v>2635</v>
      </c>
      <c r="J11" t="s">
        <v>2627</v>
      </c>
      <c r="K11" t="s">
        <v>2631</v>
      </c>
      <c r="M11" t="s">
        <v>2659</v>
      </c>
      <c r="N11" t="s">
        <v>2639</v>
      </c>
      <c r="O11" t="s">
        <v>2658</v>
      </c>
      <c r="P11" t="s">
        <v>2657</v>
      </c>
      <c r="S11" t="s">
        <v>2651</v>
      </c>
      <c r="T11" t="s">
        <v>2656</v>
      </c>
      <c r="U11" t="s">
        <v>2655</v>
      </c>
      <c r="AM11" t="s">
        <v>2642</v>
      </c>
    </row>
    <row r="12" spans="1:39">
      <c r="A12" t="s">
        <v>2652</v>
      </c>
      <c r="B12" t="s">
        <v>2647</v>
      </c>
      <c r="D12" t="s">
        <v>2644</v>
      </c>
      <c r="E12" t="s">
        <v>2641</v>
      </c>
      <c r="G12" t="s">
        <v>2646</v>
      </c>
      <c r="H12" t="s">
        <v>2631</v>
      </c>
      <c r="I12" s="429" t="s">
        <v>2645</v>
      </c>
      <c r="J12" t="s">
        <v>2652</v>
      </c>
      <c r="K12" t="s">
        <v>2647</v>
      </c>
      <c r="M12" t="s">
        <v>2651</v>
      </c>
      <c r="N12" t="s">
        <v>2639</v>
      </c>
      <c r="O12" t="s">
        <v>2650</v>
      </c>
      <c r="P12" t="s">
        <v>2649</v>
      </c>
      <c r="S12" t="s">
        <v>2648</v>
      </c>
      <c r="T12" t="s">
        <v>2647</v>
      </c>
      <c r="AM12" t="s">
        <v>2668</v>
      </c>
    </row>
    <row r="13" spans="1:39">
      <c r="A13" t="s">
        <v>2618</v>
      </c>
      <c r="B13" t="s">
        <v>2631</v>
      </c>
      <c r="D13" t="s">
        <v>2642</v>
      </c>
      <c r="E13" t="s">
        <v>2641</v>
      </c>
      <c r="F13" t="s">
        <v>2640</v>
      </c>
      <c r="L13" s="429"/>
      <c r="M13" t="s">
        <v>2636</v>
      </c>
      <c r="N13" t="s">
        <v>2639</v>
      </c>
      <c r="O13" t="s">
        <v>2638</v>
      </c>
      <c r="S13" t="s">
        <v>2644</v>
      </c>
      <c r="T13" t="s">
        <v>2641</v>
      </c>
      <c r="AM13" t="s">
        <v>2662</v>
      </c>
    </row>
    <row r="14" spans="1:39">
      <c r="D14" t="s">
        <v>2636</v>
      </c>
      <c r="E14" t="s">
        <v>2631</v>
      </c>
      <c r="F14" t="s">
        <v>2635</v>
      </c>
      <c r="H14" s="429"/>
      <c r="I14" s="429"/>
      <c r="M14" t="s">
        <v>2622</v>
      </c>
      <c r="N14" t="s">
        <v>2639</v>
      </c>
      <c r="O14" t="s">
        <v>2638</v>
      </c>
      <c r="S14" t="s">
        <v>2637</v>
      </c>
    </row>
    <row r="15" spans="1:39">
      <c r="D15" t="s">
        <v>2629</v>
      </c>
      <c r="E15" t="s">
        <v>2631</v>
      </c>
      <c r="F15" t="s">
        <v>2633</v>
      </c>
      <c r="H15" s="429"/>
      <c r="S15" t="s">
        <v>2634</v>
      </c>
      <c r="AM15" t="s">
        <v>2636</v>
      </c>
    </row>
    <row r="16" spans="1:39">
      <c r="D16" t="s">
        <v>2618</v>
      </c>
      <c r="E16" t="s">
        <v>2631</v>
      </c>
      <c r="H16" s="429"/>
      <c r="AM16" t="s">
        <v>2643</v>
      </c>
    </row>
    <row r="17" spans="8:40">
      <c r="H17" s="429"/>
      <c r="S17" t="s">
        <v>2630</v>
      </c>
    </row>
    <row r="19" spans="8:40">
      <c r="AM19" t="s">
        <v>2632</v>
      </c>
    </row>
    <row r="20" spans="8:40">
      <c r="AM20" t="s">
        <v>2629</v>
      </c>
    </row>
    <row r="21" spans="8:40">
      <c r="AM21" t="s">
        <v>2621</v>
      </c>
    </row>
    <row r="22" spans="8:40">
      <c r="AM22" t="s">
        <v>2628</v>
      </c>
    </row>
    <row r="23" spans="8:40">
      <c r="AM23" t="s">
        <v>2627</v>
      </c>
    </row>
    <row r="24" spans="8:40">
      <c r="AM24" t="s">
        <v>2617</v>
      </c>
    </row>
    <row r="25" spans="8:40">
      <c r="AM25" t="s">
        <v>2626</v>
      </c>
      <c r="AN25" t="s">
        <v>2625</v>
      </c>
    </row>
    <row r="26" spans="8:40">
      <c r="AM26" t="s">
        <v>2624</v>
      </c>
      <c r="AN26">
        <v>0</v>
      </c>
    </row>
    <row r="27" spans="8:40">
      <c r="AM27" t="s">
        <v>2623</v>
      </c>
      <c r="AN27" t="s">
        <v>679</v>
      </c>
    </row>
    <row r="28" spans="8:40">
      <c r="AM28" t="s">
        <v>2622</v>
      </c>
      <c r="AN28" t="s">
        <v>678</v>
      </c>
    </row>
    <row r="29" spans="8:40">
      <c r="AM29" t="s">
        <v>2621</v>
      </c>
      <c r="AN29" t="s">
        <v>677</v>
      </c>
    </row>
    <row r="30" spans="8:40">
      <c r="AM30" t="s">
        <v>2620</v>
      </c>
      <c r="AN30" t="s">
        <v>676</v>
      </c>
    </row>
    <row r="31" spans="8:40">
      <c r="AM31" t="s">
        <v>2619</v>
      </c>
    </row>
    <row r="32" spans="8:40">
      <c r="AM32" t="s">
        <v>2618</v>
      </c>
    </row>
    <row r="33" spans="39:39">
      <c r="AM33" t="s">
        <v>2617</v>
      </c>
    </row>
    <row r="34" spans="39:39">
      <c r="AM34" t="s">
        <v>2616</v>
      </c>
    </row>
  </sheetData>
  <pageMargins left="0.7" right="0.7" top="0.75" bottom="0.75" header="0.3" footer="0.3"/>
  <drawing r:id="rId1"/>
  <tableParts count="4">
    <tablePart r:id="rId2"/>
    <tablePart r:id="rId3"/>
    <tablePart r:id="rId4"/>
    <tablePart r:id="rId5"/>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D5B43-453C-4D4C-AAF0-69A2764137CB}">
  <sheetPr>
    <tabColor rgb="FF00B050"/>
  </sheetPr>
  <dimension ref="A1:V64"/>
  <sheetViews>
    <sheetView topLeftCell="H1" workbookViewId="0">
      <selection activeCell="J42" sqref="J42"/>
    </sheetView>
  </sheetViews>
  <sheetFormatPr defaultRowHeight="16.5"/>
  <cols>
    <col min="1" max="1" width="13.5" customWidth="1"/>
    <col min="2" max="2" width="14.75" bestFit="1" customWidth="1"/>
    <col min="5" max="5" width="24" customWidth="1"/>
    <col min="9" max="9" width="13.625" customWidth="1"/>
    <col min="10" max="10" width="10.625" customWidth="1"/>
    <col min="11" max="11" width="12.25" customWidth="1"/>
    <col min="13" max="13" width="9.125" customWidth="1"/>
    <col min="15" max="15" width="14" customWidth="1"/>
    <col min="19" max="19" width="25.25" customWidth="1"/>
    <col min="21" max="21" width="9.5" customWidth="1"/>
  </cols>
  <sheetData>
    <row r="1" spans="1:22" ht="17.25" thickBot="1">
      <c r="A1" s="443" t="s">
        <v>2487</v>
      </c>
      <c r="B1" s="444" t="s">
        <v>2488</v>
      </c>
      <c r="C1" s="444" t="s">
        <v>2489</v>
      </c>
      <c r="D1" s="444" t="s">
        <v>2490</v>
      </c>
      <c r="E1" s="444" t="s">
        <v>2491</v>
      </c>
      <c r="F1" s="444" t="s">
        <v>2492</v>
      </c>
      <c r="G1" s="444" t="s">
        <v>2493</v>
      </c>
      <c r="H1" s="445" t="s">
        <v>2494</v>
      </c>
      <c r="J1" s="451" t="s">
        <v>2495</v>
      </c>
      <c r="K1" s="452" t="s">
        <v>2496</v>
      </c>
      <c r="L1" s="452" t="s">
        <v>2497</v>
      </c>
      <c r="M1" s="452" t="s">
        <v>2498</v>
      </c>
      <c r="N1" s="452" t="s">
        <v>570</v>
      </c>
      <c r="O1" s="452" t="s">
        <v>2499</v>
      </c>
      <c r="P1" s="452" t="s">
        <v>626</v>
      </c>
      <c r="Q1" s="452" t="s">
        <v>2500</v>
      </c>
      <c r="R1" s="452" t="s">
        <v>2501</v>
      </c>
      <c r="S1" s="452" t="s">
        <v>2502</v>
      </c>
      <c r="T1" s="452" t="s">
        <v>2503</v>
      </c>
      <c r="U1" s="453" t="s">
        <v>2504</v>
      </c>
    </row>
    <row r="2" spans="1:22" ht="17.25" thickBot="1">
      <c r="A2" s="440" t="s">
        <v>2505</v>
      </c>
      <c r="B2" s="438" t="s">
        <v>2506</v>
      </c>
      <c r="C2" s="439">
        <v>1</v>
      </c>
      <c r="D2" s="438" t="s">
        <v>2507</v>
      </c>
      <c r="E2" s="438" t="s">
        <v>2508</v>
      </c>
      <c r="F2" s="438" t="s">
        <v>2509</v>
      </c>
      <c r="G2" s="438" t="s">
        <v>2510</v>
      </c>
      <c r="H2" s="441" t="s">
        <v>2511</v>
      </c>
      <c r="J2" s="454" t="s">
        <v>2512</v>
      </c>
      <c r="K2" s="455" t="s">
        <v>2513</v>
      </c>
      <c r="L2" s="455" t="s">
        <v>2514</v>
      </c>
      <c r="M2" s="455" t="s">
        <v>2515</v>
      </c>
      <c r="N2" s="456">
        <v>10</v>
      </c>
      <c r="O2" s="455" t="s">
        <v>2516</v>
      </c>
      <c r="P2" s="456">
        <v>30</v>
      </c>
      <c r="Q2" s="455" t="s">
        <v>2517</v>
      </c>
      <c r="R2" s="450"/>
      <c r="S2" s="455" t="s">
        <v>2518</v>
      </c>
      <c r="T2" s="455" t="s">
        <v>2519</v>
      </c>
      <c r="U2" s="457" t="s">
        <v>2520</v>
      </c>
    </row>
    <row r="3" spans="1:22" ht="17.25" thickBot="1">
      <c r="A3" s="440" t="s">
        <v>2521</v>
      </c>
      <c r="B3" s="438" t="s">
        <v>2522</v>
      </c>
      <c r="C3" s="439">
        <v>2</v>
      </c>
      <c r="D3" s="438" t="s">
        <v>2523</v>
      </c>
      <c r="E3" s="438" t="s">
        <v>2524</v>
      </c>
      <c r="F3" s="438" t="s">
        <v>2525</v>
      </c>
      <c r="G3" s="438" t="s">
        <v>2526</v>
      </c>
      <c r="H3" s="441" t="s">
        <v>2527</v>
      </c>
      <c r="J3" s="454" t="s">
        <v>2528</v>
      </c>
      <c r="K3" s="455" t="s">
        <v>2529</v>
      </c>
      <c r="L3" s="455" t="s">
        <v>2530</v>
      </c>
      <c r="M3" s="455" t="s">
        <v>2531</v>
      </c>
      <c r="N3" s="456">
        <v>13</v>
      </c>
      <c r="O3" s="455" t="s">
        <v>2532</v>
      </c>
      <c r="P3" s="456">
        <v>30</v>
      </c>
      <c r="Q3" s="455" t="s">
        <v>2533</v>
      </c>
      <c r="R3" s="455" t="s">
        <v>2534</v>
      </c>
      <c r="S3" s="455" t="s">
        <v>2535</v>
      </c>
      <c r="T3" s="455" t="s">
        <v>2536</v>
      </c>
      <c r="U3" s="457" t="s">
        <v>2537</v>
      </c>
    </row>
    <row r="4" spans="1:22" ht="17.25" thickBot="1">
      <c r="A4" s="440" t="s">
        <v>2538</v>
      </c>
      <c r="B4" s="438" t="s">
        <v>2539</v>
      </c>
      <c r="C4" s="439">
        <v>3</v>
      </c>
      <c r="D4" s="438" t="s">
        <v>2540</v>
      </c>
      <c r="E4" s="438" t="s">
        <v>2541</v>
      </c>
      <c r="F4" s="438" t="s">
        <v>2542</v>
      </c>
      <c r="G4" s="438" t="s">
        <v>2543</v>
      </c>
      <c r="H4" s="441" t="s">
        <v>2544</v>
      </c>
      <c r="J4" s="454" t="s">
        <v>2545</v>
      </c>
      <c r="K4" s="455" t="s">
        <v>2529</v>
      </c>
      <c r="L4" s="455" t="s">
        <v>2546</v>
      </c>
      <c r="M4" s="456">
        <v>1</v>
      </c>
      <c r="N4" s="456">
        <v>15</v>
      </c>
      <c r="O4" s="455" t="s">
        <v>2547</v>
      </c>
      <c r="P4" s="456">
        <v>30</v>
      </c>
      <c r="Q4" s="455" t="s">
        <v>2548</v>
      </c>
      <c r="R4" s="455" t="s">
        <v>2549</v>
      </c>
      <c r="S4" s="455" t="s">
        <v>2518</v>
      </c>
      <c r="T4" s="455" t="s">
        <v>2550</v>
      </c>
      <c r="U4" s="457" t="s">
        <v>2551</v>
      </c>
    </row>
    <row r="5" spans="1:22" ht="17.25" thickBot="1">
      <c r="A5" s="440" t="s">
        <v>2552</v>
      </c>
      <c r="B5" s="438" t="s">
        <v>2553</v>
      </c>
      <c r="C5" s="439">
        <v>4</v>
      </c>
      <c r="D5" s="438" t="s">
        <v>2554</v>
      </c>
      <c r="E5" s="438" t="s">
        <v>2555</v>
      </c>
      <c r="F5" s="438" t="s">
        <v>2556</v>
      </c>
      <c r="G5" s="438" t="s">
        <v>2557</v>
      </c>
      <c r="H5" s="441" t="s">
        <v>2558</v>
      </c>
      <c r="J5" s="454" t="s">
        <v>2559</v>
      </c>
      <c r="K5" s="455" t="s">
        <v>2529</v>
      </c>
      <c r="L5" s="455" t="s">
        <v>2560</v>
      </c>
      <c r="M5" s="455" t="s">
        <v>2561</v>
      </c>
      <c r="N5" s="456">
        <v>13</v>
      </c>
      <c r="O5" s="455" t="s">
        <v>2562</v>
      </c>
      <c r="P5" s="456">
        <v>30</v>
      </c>
      <c r="Q5" s="455" t="s">
        <v>2563</v>
      </c>
      <c r="R5" s="455" t="s">
        <v>2564</v>
      </c>
      <c r="S5" s="455" t="s">
        <v>2565</v>
      </c>
      <c r="T5" s="455" t="s">
        <v>2566</v>
      </c>
      <c r="U5" s="457" t="s">
        <v>2567</v>
      </c>
    </row>
    <row r="6" spans="1:22" ht="17.25" thickBot="1">
      <c r="A6" s="440" t="s">
        <v>2568</v>
      </c>
      <c r="B6" s="438" t="s">
        <v>2569</v>
      </c>
      <c r="C6" s="439">
        <v>5</v>
      </c>
      <c r="D6" s="438" t="s">
        <v>2570</v>
      </c>
      <c r="E6" s="438" t="s">
        <v>2571</v>
      </c>
      <c r="F6" s="438" t="s">
        <v>2572</v>
      </c>
      <c r="G6" s="438" t="s">
        <v>2573</v>
      </c>
      <c r="H6" s="441" t="s">
        <v>2574</v>
      </c>
      <c r="J6" s="454" t="s">
        <v>2575</v>
      </c>
      <c r="K6" s="455" t="s">
        <v>2576</v>
      </c>
      <c r="L6" s="455" t="s">
        <v>2577</v>
      </c>
      <c r="M6" s="455" t="s">
        <v>2578</v>
      </c>
      <c r="N6" s="456">
        <v>10</v>
      </c>
      <c r="O6" s="455" t="s">
        <v>2579</v>
      </c>
      <c r="P6" s="456">
        <v>15</v>
      </c>
      <c r="Q6" s="455" t="s">
        <v>2580</v>
      </c>
      <c r="R6" s="455" t="s">
        <v>2581</v>
      </c>
      <c r="S6" s="455" t="s">
        <v>2582</v>
      </c>
      <c r="T6" s="455" t="s">
        <v>2566</v>
      </c>
      <c r="U6" s="457" t="s">
        <v>2583</v>
      </c>
    </row>
    <row r="7" spans="1:22" ht="17.25" thickBot="1">
      <c r="A7" s="440" t="s">
        <v>2584</v>
      </c>
      <c r="B7" s="438" t="s">
        <v>2585</v>
      </c>
      <c r="C7" s="439">
        <v>6</v>
      </c>
      <c r="D7" s="438" t="s">
        <v>2586</v>
      </c>
      <c r="E7" s="1"/>
      <c r="F7" s="1"/>
      <c r="G7" s="1"/>
      <c r="H7" s="442"/>
      <c r="J7" s="454" t="s">
        <v>2587</v>
      </c>
      <c r="K7" s="455" t="s">
        <v>2588</v>
      </c>
      <c r="L7" s="455" t="s">
        <v>2589</v>
      </c>
      <c r="M7" s="455" t="s">
        <v>2590</v>
      </c>
      <c r="N7" s="456">
        <v>9</v>
      </c>
      <c r="O7" s="455" t="s">
        <v>2591</v>
      </c>
      <c r="P7" s="456">
        <v>20</v>
      </c>
      <c r="Q7" s="455" t="s">
        <v>2592</v>
      </c>
      <c r="R7" s="455" t="s">
        <v>2593</v>
      </c>
      <c r="S7" s="455" t="s">
        <v>2594</v>
      </c>
      <c r="T7" s="455" t="s">
        <v>2519</v>
      </c>
      <c r="U7" s="457" t="s">
        <v>2595</v>
      </c>
    </row>
    <row r="8" spans="1:22" ht="17.25" thickBot="1">
      <c r="A8" s="446" t="s">
        <v>2596</v>
      </c>
      <c r="B8" s="447" t="s">
        <v>2597</v>
      </c>
      <c r="C8" s="448"/>
      <c r="D8" s="448"/>
      <c r="E8" s="448"/>
      <c r="F8" s="448"/>
      <c r="G8" s="448"/>
      <c r="H8" s="449"/>
      <c r="J8" s="454" t="s">
        <v>2598</v>
      </c>
      <c r="K8" s="455" t="s">
        <v>2599</v>
      </c>
      <c r="L8" s="455" t="s">
        <v>2600</v>
      </c>
      <c r="M8" s="455" t="s">
        <v>2601</v>
      </c>
      <c r="N8" s="456">
        <v>13</v>
      </c>
      <c r="O8" s="455" t="s">
        <v>2602</v>
      </c>
      <c r="P8" s="456">
        <v>20</v>
      </c>
      <c r="Q8" s="455" t="s">
        <v>2603</v>
      </c>
      <c r="R8" s="455" t="s">
        <v>2604</v>
      </c>
      <c r="S8" s="455" t="s">
        <v>2594</v>
      </c>
      <c r="T8" s="455" t="s">
        <v>2550</v>
      </c>
      <c r="U8" s="457" t="s">
        <v>2605</v>
      </c>
    </row>
    <row r="9" spans="1:22">
      <c r="J9" s="458" t="s">
        <v>2606</v>
      </c>
      <c r="K9" s="459" t="s">
        <v>2607</v>
      </c>
      <c r="L9" s="459" t="s">
        <v>2608</v>
      </c>
      <c r="M9" s="459" t="s">
        <v>2609</v>
      </c>
      <c r="N9" s="460">
        <v>12</v>
      </c>
      <c r="O9" s="459" t="s">
        <v>2610</v>
      </c>
      <c r="P9" s="460">
        <v>20</v>
      </c>
      <c r="Q9" s="459" t="s">
        <v>2611</v>
      </c>
      <c r="R9" s="459" t="s">
        <v>2612</v>
      </c>
      <c r="S9" s="459" t="s">
        <v>2613</v>
      </c>
      <c r="T9" s="459" t="s">
        <v>2614</v>
      </c>
      <c r="U9" s="461" t="s">
        <v>2615</v>
      </c>
    </row>
    <row r="13" spans="1:22">
      <c r="A13" s="37" t="s">
        <v>2485</v>
      </c>
      <c r="B13" s="37"/>
      <c r="C13" s="37"/>
      <c r="D13" s="37"/>
      <c r="E13" s="37"/>
      <c r="F13" s="37"/>
      <c r="G13" s="37"/>
      <c r="H13" s="37"/>
      <c r="I13" s="37"/>
      <c r="J13" s="41" t="s">
        <v>2486</v>
      </c>
      <c r="K13" s="37"/>
      <c r="L13" s="37"/>
      <c r="M13" s="37"/>
      <c r="N13" s="37"/>
      <c r="O13" s="37"/>
      <c r="P13" s="37"/>
      <c r="Q13" s="37"/>
      <c r="R13" s="37"/>
      <c r="S13" s="37"/>
      <c r="T13" s="37"/>
      <c r="U13" s="37"/>
      <c r="V13" s="37"/>
    </row>
    <row r="14" spans="1:22">
      <c r="A14" s="37"/>
      <c r="B14" s="37"/>
      <c r="C14" s="37"/>
      <c r="D14" s="37"/>
      <c r="E14" s="37"/>
      <c r="F14" s="37"/>
      <c r="G14" s="37"/>
      <c r="H14" s="37"/>
      <c r="I14" s="37"/>
      <c r="J14" s="37"/>
      <c r="K14" s="37"/>
      <c r="L14" s="37"/>
      <c r="M14" s="37"/>
      <c r="N14" s="37"/>
      <c r="O14" s="37"/>
      <c r="P14" s="37"/>
      <c r="Q14" s="37"/>
      <c r="R14" s="37"/>
      <c r="S14" s="37"/>
      <c r="T14" s="37"/>
      <c r="U14" s="37"/>
      <c r="V14" s="37"/>
    </row>
    <row r="15" spans="1:22">
      <c r="A15" s="37" t="s">
        <v>2487</v>
      </c>
      <c r="B15" s="37" t="s">
        <v>2488</v>
      </c>
      <c r="C15" s="37" t="s">
        <v>2489</v>
      </c>
      <c r="D15" s="37" t="s">
        <v>2490</v>
      </c>
      <c r="E15" s="37" t="s">
        <v>2491</v>
      </c>
      <c r="F15" s="37" t="s">
        <v>2492</v>
      </c>
      <c r="G15" s="37" t="s">
        <v>2493</v>
      </c>
      <c r="H15" s="37" t="s">
        <v>2494</v>
      </c>
      <c r="I15" s="37"/>
      <c r="J15" s="37" t="s">
        <v>2495</v>
      </c>
      <c r="K15" s="37" t="s">
        <v>2496</v>
      </c>
      <c r="L15" s="37" t="s">
        <v>2497</v>
      </c>
      <c r="M15" s="37" t="s">
        <v>2498</v>
      </c>
      <c r="N15" s="37" t="s">
        <v>570</v>
      </c>
      <c r="O15" s="37" t="s">
        <v>2499</v>
      </c>
      <c r="P15" s="37" t="s">
        <v>626</v>
      </c>
      <c r="Q15" s="37" t="s">
        <v>2500</v>
      </c>
      <c r="R15" s="37" t="s">
        <v>2501</v>
      </c>
      <c r="S15" s="37" t="s">
        <v>2502</v>
      </c>
      <c r="T15" s="37" t="s">
        <v>2503</v>
      </c>
      <c r="U15" s="37" t="s">
        <v>2504</v>
      </c>
      <c r="V15" s="37"/>
    </row>
    <row r="16" spans="1:22">
      <c r="A16" s="37" t="s">
        <v>2505</v>
      </c>
      <c r="B16" s="37" t="s">
        <v>2506</v>
      </c>
      <c r="C16" s="37">
        <v>1</v>
      </c>
      <c r="D16" s="37" t="s">
        <v>2507</v>
      </c>
      <c r="E16" s="37" t="s">
        <v>2508</v>
      </c>
      <c r="F16" s="37" t="s">
        <v>2509</v>
      </c>
      <c r="G16" s="37" t="s">
        <v>2510</v>
      </c>
      <c r="H16" s="37" t="s">
        <v>2511</v>
      </c>
      <c r="I16" s="37"/>
      <c r="J16" s="37" t="s">
        <v>2512</v>
      </c>
      <c r="K16" s="37" t="s">
        <v>2513</v>
      </c>
      <c r="L16" s="37" t="s">
        <v>2514</v>
      </c>
      <c r="M16" s="37" t="s">
        <v>2515</v>
      </c>
      <c r="N16" s="37">
        <v>10</v>
      </c>
      <c r="O16" s="37" t="s">
        <v>2516</v>
      </c>
      <c r="P16" s="37">
        <v>30</v>
      </c>
      <c r="Q16" s="37" t="s">
        <v>2517</v>
      </c>
      <c r="R16" s="37"/>
      <c r="S16" s="37" t="s">
        <v>2518</v>
      </c>
      <c r="T16" s="37" t="s">
        <v>2519</v>
      </c>
      <c r="U16" s="37" t="s">
        <v>2520</v>
      </c>
      <c r="V16" s="37"/>
    </row>
    <row r="17" spans="1:22">
      <c r="A17" s="37" t="s">
        <v>2521</v>
      </c>
      <c r="B17" s="37" t="s">
        <v>2522</v>
      </c>
      <c r="C17" s="37">
        <v>2</v>
      </c>
      <c r="D17" s="37" t="s">
        <v>2523</v>
      </c>
      <c r="E17" s="37" t="s">
        <v>2524</v>
      </c>
      <c r="F17" s="37" t="s">
        <v>2525</v>
      </c>
      <c r="G17" s="37" t="s">
        <v>2526</v>
      </c>
      <c r="H17" s="37" t="s">
        <v>2527</v>
      </c>
      <c r="I17" s="37"/>
      <c r="J17" s="37" t="s">
        <v>2528</v>
      </c>
      <c r="K17" s="37" t="s">
        <v>2529</v>
      </c>
      <c r="L17" s="37" t="s">
        <v>2530</v>
      </c>
      <c r="M17" s="37" t="s">
        <v>2531</v>
      </c>
      <c r="N17" s="37">
        <v>13</v>
      </c>
      <c r="O17" s="37" t="s">
        <v>2532</v>
      </c>
      <c r="P17" s="37">
        <v>30</v>
      </c>
      <c r="Q17" s="37" t="s">
        <v>2533</v>
      </c>
      <c r="R17" s="37" t="s">
        <v>2534</v>
      </c>
      <c r="S17" s="37" t="s">
        <v>2535</v>
      </c>
      <c r="T17" s="37" t="s">
        <v>2536</v>
      </c>
      <c r="U17" s="37" t="s">
        <v>2537</v>
      </c>
      <c r="V17" s="37"/>
    </row>
    <row r="18" spans="1:22">
      <c r="A18" s="37" t="s">
        <v>2538</v>
      </c>
      <c r="B18" s="37" t="s">
        <v>2539</v>
      </c>
      <c r="C18" s="37">
        <v>3</v>
      </c>
      <c r="D18" s="37" t="s">
        <v>2540</v>
      </c>
      <c r="E18" s="37" t="s">
        <v>2541</v>
      </c>
      <c r="F18" s="37" t="s">
        <v>2542</v>
      </c>
      <c r="G18" s="37" t="s">
        <v>2543</v>
      </c>
      <c r="H18" s="37" t="s">
        <v>2544</v>
      </c>
      <c r="I18" s="37"/>
      <c r="J18" s="37" t="s">
        <v>2545</v>
      </c>
      <c r="K18" s="37" t="s">
        <v>2529</v>
      </c>
      <c r="L18" s="37" t="s">
        <v>2546</v>
      </c>
      <c r="M18" s="37">
        <v>1</v>
      </c>
      <c r="N18" s="37">
        <v>15</v>
      </c>
      <c r="O18" s="37" t="s">
        <v>2547</v>
      </c>
      <c r="P18" s="37">
        <v>30</v>
      </c>
      <c r="Q18" s="37" t="s">
        <v>2548</v>
      </c>
      <c r="R18" s="37" t="s">
        <v>2549</v>
      </c>
      <c r="S18" s="37" t="s">
        <v>2518</v>
      </c>
      <c r="T18" s="37" t="s">
        <v>2550</v>
      </c>
      <c r="U18" s="37" t="s">
        <v>2551</v>
      </c>
      <c r="V18" s="37"/>
    </row>
    <row r="19" spans="1:22">
      <c r="A19" s="37" t="s">
        <v>2552</v>
      </c>
      <c r="B19" s="37" t="s">
        <v>2553</v>
      </c>
      <c r="C19" s="37">
        <v>4</v>
      </c>
      <c r="D19" s="37" t="s">
        <v>2554</v>
      </c>
      <c r="E19" s="37" t="s">
        <v>2555</v>
      </c>
      <c r="F19" s="37" t="s">
        <v>2556</v>
      </c>
      <c r="G19" s="37" t="s">
        <v>2557</v>
      </c>
      <c r="H19" s="37" t="s">
        <v>2558</v>
      </c>
      <c r="I19" s="37"/>
      <c r="J19" s="37" t="s">
        <v>2559</v>
      </c>
      <c r="K19" s="37" t="s">
        <v>2529</v>
      </c>
      <c r="L19" s="37" t="s">
        <v>2560</v>
      </c>
      <c r="M19" s="37" t="s">
        <v>2561</v>
      </c>
      <c r="N19" s="37">
        <v>13</v>
      </c>
      <c r="O19" s="37" t="s">
        <v>2562</v>
      </c>
      <c r="P19" s="37">
        <v>30</v>
      </c>
      <c r="Q19" s="37" t="s">
        <v>2563</v>
      </c>
      <c r="R19" s="37" t="s">
        <v>2564</v>
      </c>
      <c r="S19" s="37" t="s">
        <v>2565</v>
      </c>
      <c r="T19" s="37" t="s">
        <v>2566</v>
      </c>
      <c r="U19" s="37" t="s">
        <v>2567</v>
      </c>
      <c r="V19" s="37"/>
    </row>
    <row r="20" spans="1:22">
      <c r="A20" s="37" t="s">
        <v>2568</v>
      </c>
      <c r="B20" s="37" t="s">
        <v>2569</v>
      </c>
      <c r="C20" s="37">
        <v>5</v>
      </c>
      <c r="D20" s="37" t="s">
        <v>2570</v>
      </c>
      <c r="E20" s="37" t="s">
        <v>2571</v>
      </c>
      <c r="F20" s="37" t="s">
        <v>2572</v>
      </c>
      <c r="G20" s="37" t="s">
        <v>2573</v>
      </c>
      <c r="H20" s="37" t="s">
        <v>2574</v>
      </c>
      <c r="I20" s="37"/>
      <c r="J20" s="37" t="s">
        <v>2575</v>
      </c>
      <c r="K20" s="37" t="s">
        <v>2576</v>
      </c>
      <c r="L20" s="37" t="s">
        <v>2577</v>
      </c>
      <c r="M20" s="37" t="s">
        <v>2578</v>
      </c>
      <c r="N20" s="37">
        <v>10</v>
      </c>
      <c r="O20" s="37" t="s">
        <v>2579</v>
      </c>
      <c r="P20" s="37">
        <v>15</v>
      </c>
      <c r="Q20" s="37" t="s">
        <v>2580</v>
      </c>
      <c r="R20" s="37" t="s">
        <v>2581</v>
      </c>
      <c r="S20" s="37" t="s">
        <v>2582</v>
      </c>
      <c r="T20" s="37" t="s">
        <v>2566</v>
      </c>
      <c r="U20" s="37" t="s">
        <v>2583</v>
      </c>
      <c r="V20" s="37"/>
    </row>
    <row r="21" spans="1:22">
      <c r="A21" s="37" t="s">
        <v>2584</v>
      </c>
      <c r="B21" s="37" t="s">
        <v>2585</v>
      </c>
      <c r="C21" s="37">
        <v>6</v>
      </c>
      <c r="D21" s="37" t="s">
        <v>2586</v>
      </c>
      <c r="E21" s="37"/>
      <c r="F21" s="37"/>
      <c r="G21" s="37"/>
      <c r="H21" s="37"/>
      <c r="I21" s="37"/>
      <c r="J21" s="37" t="s">
        <v>2587</v>
      </c>
      <c r="K21" s="37" t="s">
        <v>2588</v>
      </c>
      <c r="L21" s="37" t="s">
        <v>2589</v>
      </c>
      <c r="M21" s="37" t="s">
        <v>2590</v>
      </c>
      <c r="N21" s="37">
        <v>9</v>
      </c>
      <c r="O21" s="37" t="s">
        <v>2591</v>
      </c>
      <c r="P21" s="37">
        <v>20</v>
      </c>
      <c r="Q21" s="37" t="s">
        <v>2592</v>
      </c>
      <c r="R21" s="37" t="s">
        <v>2593</v>
      </c>
      <c r="S21" s="37" t="s">
        <v>2594</v>
      </c>
      <c r="T21" s="37" t="s">
        <v>2519</v>
      </c>
      <c r="U21" s="37" t="s">
        <v>2595</v>
      </c>
      <c r="V21" s="37"/>
    </row>
    <row r="22" spans="1:22">
      <c r="A22" s="37" t="s">
        <v>2596</v>
      </c>
      <c r="B22" s="37" t="s">
        <v>2597</v>
      </c>
      <c r="C22" s="37"/>
      <c r="D22" s="37"/>
      <c r="E22" s="37"/>
      <c r="F22" s="37"/>
      <c r="G22" s="37"/>
      <c r="H22" s="37"/>
      <c r="I22" s="37"/>
      <c r="J22" s="37" t="s">
        <v>2598</v>
      </c>
      <c r="K22" s="37" t="s">
        <v>2599</v>
      </c>
      <c r="L22" s="37" t="s">
        <v>2600</v>
      </c>
      <c r="M22" s="37" t="s">
        <v>2601</v>
      </c>
      <c r="N22" s="37">
        <v>13</v>
      </c>
      <c r="O22" s="37" t="s">
        <v>2602</v>
      </c>
      <c r="P22" s="37">
        <v>20</v>
      </c>
      <c r="Q22" s="37" t="s">
        <v>2603</v>
      </c>
      <c r="R22" s="37" t="s">
        <v>2604</v>
      </c>
      <c r="S22" s="37" t="s">
        <v>2594</v>
      </c>
      <c r="T22" s="37" t="s">
        <v>2550</v>
      </c>
      <c r="U22" s="37" t="s">
        <v>2605</v>
      </c>
      <c r="V22" s="37"/>
    </row>
    <row r="23" spans="1:22">
      <c r="A23" s="37"/>
      <c r="B23" s="37"/>
      <c r="C23" s="37"/>
      <c r="D23" s="37"/>
      <c r="E23" s="37"/>
      <c r="F23" s="37"/>
      <c r="G23" s="37"/>
      <c r="H23" s="37"/>
      <c r="I23" s="37"/>
      <c r="J23" s="37" t="s">
        <v>2606</v>
      </c>
      <c r="K23" s="37" t="s">
        <v>2607</v>
      </c>
      <c r="L23" s="37" t="s">
        <v>2608</v>
      </c>
      <c r="M23" s="37" t="s">
        <v>2609</v>
      </c>
      <c r="N23" s="37">
        <v>12</v>
      </c>
      <c r="O23" s="37" t="s">
        <v>2610</v>
      </c>
      <c r="P23" s="37">
        <v>20</v>
      </c>
      <c r="Q23" s="37" t="s">
        <v>2611</v>
      </c>
      <c r="R23" s="37" t="s">
        <v>2612</v>
      </c>
      <c r="S23" s="37" t="s">
        <v>2613</v>
      </c>
      <c r="T23" s="37" t="s">
        <v>2614</v>
      </c>
      <c r="U23" s="37" t="s">
        <v>2615</v>
      </c>
      <c r="V23" s="37"/>
    </row>
    <row r="24" spans="1:22">
      <c r="A24" s="37"/>
      <c r="B24" s="37"/>
      <c r="C24" s="37"/>
      <c r="D24" s="37"/>
      <c r="E24" s="37"/>
      <c r="F24" s="37"/>
      <c r="G24" s="37"/>
      <c r="H24" s="37"/>
      <c r="I24" s="37"/>
      <c r="J24" s="37"/>
      <c r="K24" s="37"/>
      <c r="L24" s="37"/>
      <c r="M24" s="37"/>
      <c r="N24" s="37"/>
      <c r="O24" s="37"/>
      <c r="P24" s="37"/>
      <c r="Q24" s="37"/>
      <c r="R24" s="37"/>
      <c r="S24" s="37"/>
      <c r="T24" s="37"/>
      <c r="U24" s="37"/>
      <c r="V24" s="37"/>
    </row>
    <row r="25" spans="1:22">
      <c r="A25" s="37"/>
      <c r="B25" s="37"/>
      <c r="C25" s="37"/>
      <c r="D25" s="37"/>
      <c r="E25" s="37"/>
      <c r="F25" s="37"/>
      <c r="G25" s="37"/>
      <c r="H25" s="37"/>
      <c r="I25" s="37"/>
      <c r="J25" s="37" t="s">
        <v>2495</v>
      </c>
      <c r="K25" s="37" t="s">
        <v>2496</v>
      </c>
      <c r="L25" s="37" t="s">
        <v>2497</v>
      </c>
      <c r="M25" s="37" t="s">
        <v>2498</v>
      </c>
      <c r="N25" s="37" t="s">
        <v>570</v>
      </c>
      <c r="O25" s="37" t="s">
        <v>2499</v>
      </c>
      <c r="P25" s="37" t="s">
        <v>626</v>
      </c>
      <c r="Q25" s="37" t="s">
        <v>2500</v>
      </c>
      <c r="R25" s="37" t="s">
        <v>2501</v>
      </c>
      <c r="S25" s="37" t="s">
        <v>2502</v>
      </c>
      <c r="T25" s="37" t="s">
        <v>2503</v>
      </c>
      <c r="U25" s="37" t="s">
        <v>2504</v>
      </c>
      <c r="V25" s="37"/>
    </row>
    <row r="26" spans="1:22">
      <c r="A26" s="37"/>
      <c r="B26" s="37"/>
      <c r="C26" s="37"/>
      <c r="D26" s="37"/>
      <c r="E26" s="37"/>
      <c r="F26" s="37"/>
      <c r="G26" s="37"/>
      <c r="H26" s="37"/>
      <c r="I26" s="37"/>
      <c r="J26" s="37" t="s">
        <v>2512</v>
      </c>
      <c r="K26" s="37" t="s">
        <v>2513</v>
      </c>
      <c r="L26" s="37" t="s">
        <v>2514</v>
      </c>
      <c r="M26" s="37" t="s">
        <v>2515</v>
      </c>
      <c r="N26" s="37">
        <v>10</v>
      </c>
      <c r="O26" s="37" t="s">
        <v>2516</v>
      </c>
      <c r="P26" s="37">
        <v>30</v>
      </c>
      <c r="Q26" s="37" t="s">
        <v>2517</v>
      </c>
      <c r="R26" s="37"/>
      <c r="S26" s="37" t="s">
        <v>2518</v>
      </c>
      <c r="T26" s="37" t="s">
        <v>2519</v>
      </c>
      <c r="U26" s="37" t="s">
        <v>2520</v>
      </c>
      <c r="V26" s="37"/>
    </row>
    <row r="27" spans="1:22">
      <c r="A27" s="37"/>
      <c r="B27" s="37"/>
      <c r="C27" s="37"/>
      <c r="D27" s="37"/>
      <c r="E27" s="37"/>
      <c r="F27" s="37"/>
      <c r="G27" s="37"/>
      <c r="H27" s="37"/>
      <c r="I27" s="37"/>
      <c r="J27" s="37" t="s">
        <v>2528</v>
      </c>
      <c r="K27" s="37" t="s">
        <v>2529</v>
      </c>
      <c r="L27" s="37" t="s">
        <v>2530</v>
      </c>
      <c r="M27" s="37" t="s">
        <v>2531</v>
      </c>
      <c r="N27" s="37">
        <v>13</v>
      </c>
      <c r="O27" s="37" t="s">
        <v>2532</v>
      </c>
      <c r="P27" s="37">
        <v>30</v>
      </c>
      <c r="Q27" s="37" t="s">
        <v>2533</v>
      </c>
      <c r="R27" s="37" t="s">
        <v>2534</v>
      </c>
      <c r="S27" s="37" t="s">
        <v>2535</v>
      </c>
      <c r="T27" s="37" t="s">
        <v>2536</v>
      </c>
      <c r="U27" s="37" t="s">
        <v>2537</v>
      </c>
      <c r="V27" s="37"/>
    </row>
    <row r="28" spans="1:22">
      <c r="A28" s="37"/>
      <c r="B28" s="37"/>
      <c r="C28" s="37"/>
      <c r="D28" s="37"/>
      <c r="E28" s="37"/>
      <c r="F28" s="37"/>
      <c r="G28" s="37"/>
      <c r="H28" s="37"/>
      <c r="I28" s="37"/>
      <c r="J28" s="37" t="s">
        <v>2545</v>
      </c>
      <c r="K28" s="37" t="s">
        <v>2529</v>
      </c>
      <c r="L28" s="37" t="s">
        <v>2546</v>
      </c>
      <c r="M28" s="37">
        <v>1</v>
      </c>
      <c r="N28" s="37">
        <v>15</v>
      </c>
      <c r="O28" s="37" t="s">
        <v>2547</v>
      </c>
      <c r="P28" s="37">
        <v>30</v>
      </c>
      <c r="Q28" s="37" t="s">
        <v>2548</v>
      </c>
      <c r="R28" s="37" t="s">
        <v>2549</v>
      </c>
      <c r="S28" s="37" t="s">
        <v>2518</v>
      </c>
      <c r="T28" s="37" t="s">
        <v>2550</v>
      </c>
      <c r="U28" s="37" t="s">
        <v>2551</v>
      </c>
      <c r="V28" s="37"/>
    </row>
    <row r="29" spans="1:22">
      <c r="J29" t="s">
        <v>2559</v>
      </c>
      <c r="K29" t="s">
        <v>2529</v>
      </c>
      <c r="L29" t="s">
        <v>2560</v>
      </c>
      <c r="M29" t="s">
        <v>2561</v>
      </c>
      <c r="N29">
        <v>13</v>
      </c>
      <c r="O29" t="s">
        <v>2562</v>
      </c>
      <c r="P29">
        <v>30</v>
      </c>
      <c r="Q29" t="s">
        <v>2563</v>
      </c>
      <c r="R29" t="s">
        <v>2564</v>
      </c>
      <c r="S29" t="s">
        <v>2565</v>
      </c>
      <c r="T29" t="s">
        <v>2566</v>
      </c>
      <c r="U29" t="s">
        <v>2567</v>
      </c>
    </row>
    <row r="30" spans="1:22">
      <c r="J30" t="s">
        <v>2575</v>
      </c>
      <c r="K30" t="s">
        <v>2576</v>
      </c>
      <c r="L30" t="s">
        <v>2577</v>
      </c>
      <c r="M30" t="s">
        <v>2578</v>
      </c>
      <c r="N30">
        <v>10</v>
      </c>
      <c r="O30" t="s">
        <v>2579</v>
      </c>
      <c r="P30">
        <v>15</v>
      </c>
      <c r="Q30" t="s">
        <v>2580</v>
      </c>
      <c r="R30" t="s">
        <v>2581</v>
      </c>
      <c r="S30" t="s">
        <v>2582</v>
      </c>
      <c r="T30" t="s">
        <v>2566</v>
      </c>
      <c r="U30" t="s">
        <v>2583</v>
      </c>
    </row>
    <row r="31" spans="1:22">
      <c r="J31" t="s">
        <v>2587</v>
      </c>
      <c r="K31" t="s">
        <v>2588</v>
      </c>
      <c r="L31" t="s">
        <v>2589</v>
      </c>
      <c r="M31" t="s">
        <v>2590</v>
      </c>
      <c r="N31">
        <v>9</v>
      </c>
      <c r="O31" t="s">
        <v>2591</v>
      </c>
      <c r="P31">
        <v>20</v>
      </c>
      <c r="Q31" t="s">
        <v>2592</v>
      </c>
      <c r="R31" t="s">
        <v>2593</v>
      </c>
      <c r="S31" t="s">
        <v>2594</v>
      </c>
      <c r="T31" t="s">
        <v>2519</v>
      </c>
      <c r="U31" t="s">
        <v>2595</v>
      </c>
    </row>
    <row r="32" spans="1:22">
      <c r="J32" t="s">
        <v>2598</v>
      </c>
      <c r="K32" t="s">
        <v>2599</v>
      </c>
      <c r="L32" t="s">
        <v>2600</v>
      </c>
      <c r="M32" t="s">
        <v>2601</v>
      </c>
      <c r="N32">
        <v>13</v>
      </c>
      <c r="O32" t="s">
        <v>2602</v>
      </c>
      <c r="P32">
        <v>20</v>
      </c>
      <c r="Q32" t="s">
        <v>2603</v>
      </c>
      <c r="R32" t="s">
        <v>2604</v>
      </c>
      <c r="S32" t="s">
        <v>2594</v>
      </c>
      <c r="T32" t="s">
        <v>2550</v>
      </c>
      <c r="U32" t="s">
        <v>2605</v>
      </c>
    </row>
    <row r="33" spans="9:22">
      <c r="J33" t="s">
        <v>2606</v>
      </c>
      <c r="K33" t="s">
        <v>2607</v>
      </c>
      <c r="L33" t="s">
        <v>2608</v>
      </c>
      <c r="M33" t="s">
        <v>2609</v>
      </c>
      <c r="N33">
        <v>12</v>
      </c>
      <c r="O33" t="s">
        <v>2610</v>
      </c>
      <c r="P33">
        <v>20</v>
      </c>
      <c r="Q33" t="s">
        <v>2611</v>
      </c>
      <c r="R33" t="s">
        <v>2612</v>
      </c>
      <c r="S33" t="s">
        <v>2613</v>
      </c>
      <c r="T33" t="s">
        <v>2614</v>
      </c>
      <c r="U33" t="s">
        <v>2615</v>
      </c>
    </row>
    <row r="38" spans="9:22">
      <c r="I38" t="s">
        <v>11647</v>
      </c>
      <c r="J38" t="s">
        <v>11648</v>
      </c>
      <c r="K38" t="s">
        <v>11649</v>
      </c>
      <c r="L38" t="s">
        <v>2665</v>
      </c>
      <c r="O38" t="s">
        <v>2487</v>
      </c>
      <c r="P38" t="s">
        <v>2488</v>
      </c>
      <c r="S38" t="s">
        <v>2491</v>
      </c>
      <c r="T38" t="s">
        <v>2492</v>
      </c>
      <c r="U38" t="s">
        <v>2493</v>
      </c>
      <c r="V38" t="s">
        <v>2494</v>
      </c>
    </row>
    <row r="39" spans="9:22">
      <c r="I39">
        <v>1</v>
      </c>
      <c r="J39" t="s">
        <v>11650</v>
      </c>
      <c r="K39" t="s">
        <v>11651</v>
      </c>
      <c r="L39" t="s">
        <v>11652</v>
      </c>
      <c r="O39" t="s">
        <v>2505</v>
      </c>
      <c r="P39" t="s">
        <v>2506</v>
      </c>
      <c r="S39" t="s">
        <v>2508</v>
      </c>
      <c r="T39" t="s">
        <v>2509</v>
      </c>
      <c r="U39" t="s">
        <v>2510</v>
      </c>
      <c r="V39" t="s">
        <v>2511</v>
      </c>
    </row>
    <row r="40" spans="9:22">
      <c r="I40">
        <v>2</v>
      </c>
      <c r="J40" t="s">
        <v>11653</v>
      </c>
      <c r="K40" t="s">
        <v>11654</v>
      </c>
      <c r="L40" t="s">
        <v>11655</v>
      </c>
      <c r="O40" t="s">
        <v>2521</v>
      </c>
      <c r="P40" t="s">
        <v>2522</v>
      </c>
      <c r="S40" t="s">
        <v>2524</v>
      </c>
      <c r="T40" t="s">
        <v>2525</v>
      </c>
      <c r="U40" t="s">
        <v>2526</v>
      </c>
      <c r="V40" t="s">
        <v>2527</v>
      </c>
    </row>
    <row r="41" spans="9:22">
      <c r="I41">
        <v>3</v>
      </c>
      <c r="J41" t="s">
        <v>11656</v>
      </c>
      <c r="K41" t="s">
        <v>11657</v>
      </c>
      <c r="L41" t="s">
        <v>11658</v>
      </c>
      <c r="M41" t="s">
        <v>11659</v>
      </c>
      <c r="O41" t="s">
        <v>2538</v>
      </c>
      <c r="P41" t="s">
        <v>2539</v>
      </c>
      <c r="S41" t="s">
        <v>2541</v>
      </c>
      <c r="T41" t="s">
        <v>2542</v>
      </c>
      <c r="U41" t="s">
        <v>2543</v>
      </c>
      <c r="V41" t="s">
        <v>2544</v>
      </c>
    </row>
    <row r="42" spans="9:22">
      <c r="I42">
        <v>4</v>
      </c>
      <c r="J42" t="s">
        <v>11660</v>
      </c>
      <c r="K42" t="s">
        <v>11661</v>
      </c>
      <c r="L42" t="s">
        <v>11662</v>
      </c>
      <c r="O42" t="s">
        <v>2552</v>
      </c>
      <c r="P42" t="s">
        <v>2553</v>
      </c>
      <c r="S42" t="s">
        <v>2555</v>
      </c>
      <c r="T42" t="s">
        <v>2556</v>
      </c>
      <c r="U42" t="s">
        <v>2557</v>
      </c>
      <c r="V42" t="s">
        <v>2558</v>
      </c>
    </row>
    <row r="43" spans="9:22">
      <c r="I43">
        <v>5</v>
      </c>
      <c r="J43" t="s">
        <v>11663</v>
      </c>
      <c r="K43" t="s">
        <v>11664</v>
      </c>
      <c r="L43" t="s">
        <v>11665</v>
      </c>
      <c r="M43" t="s">
        <v>11666</v>
      </c>
      <c r="O43" t="s">
        <v>2568</v>
      </c>
      <c r="P43" t="s">
        <v>2569</v>
      </c>
      <c r="S43" t="s">
        <v>2571</v>
      </c>
      <c r="T43" t="s">
        <v>2572</v>
      </c>
      <c r="U43" t="s">
        <v>2573</v>
      </c>
      <c r="V43" t="s">
        <v>2574</v>
      </c>
    </row>
    <row r="44" spans="9:22">
      <c r="I44">
        <v>6</v>
      </c>
      <c r="J44" t="s">
        <v>11667</v>
      </c>
      <c r="K44" t="s">
        <v>11664</v>
      </c>
      <c r="L44" t="s">
        <v>11668</v>
      </c>
      <c r="M44" t="s">
        <v>11669</v>
      </c>
      <c r="O44" t="s">
        <v>2584</v>
      </c>
      <c r="P44" t="s">
        <v>2585</v>
      </c>
    </row>
    <row r="45" spans="9:22">
      <c r="I45">
        <v>7</v>
      </c>
      <c r="J45" t="s">
        <v>11670</v>
      </c>
      <c r="K45" t="s">
        <v>11671</v>
      </c>
      <c r="L45" t="s">
        <v>11672</v>
      </c>
      <c r="M45" t="s">
        <v>11673</v>
      </c>
    </row>
    <row r="46" spans="9:22">
      <c r="I46">
        <v>8</v>
      </c>
      <c r="J46" t="s">
        <v>11674</v>
      </c>
      <c r="K46" t="s">
        <v>11675</v>
      </c>
      <c r="L46" t="s">
        <v>11676</v>
      </c>
      <c r="O46" t="s">
        <v>2489</v>
      </c>
      <c r="P46" t="s">
        <v>2490</v>
      </c>
    </row>
    <row r="47" spans="9:22">
      <c r="I47">
        <v>9</v>
      </c>
      <c r="J47" t="s">
        <v>11677</v>
      </c>
      <c r="K47" t="s">
        <v>11678</v>
      </c>
      <c r="L47" t="s">
        <v>11679</v>
      </c>
      <c r="O47">
        <v>1</v>
      </c>
      <c r="P47" t="s">
        <v>2507</v>
      </c>
    </row>
    <row r="48" spans="9:22">
      <c r="I48">
        <v>10</v>
      </c>
      <c r="J48" t="s">
        <v>11680</v>
      </c>
      <c r="K48" t="s">
        <v>11681</v>
      </c>
      <c r="L48" t="s">
        <v>11682</v>
      </c>
      <c r="M48" t="s">
        <v>11683</v>
      </c>
      <c r="O48">
        <v>2</v>
      </c>
      <c r="P48" t="s">
        <v>2523</v>
      </c>
    </row>
    <row r="49" spans="9:20">
      <c r="I49">
        <v>11</v>
      </c>
      <c r="J49" t="s">
        <v>11684</v>
      </c>
      <c r="K49" t="s">
        <v>11681</v>
      </c>
      <c r="L49" t="s">
        <v>11685</v>
      </c>
      <c r="M49" t="s">
        <v>11686</v>
      </c>
      <c r="O49">
        <v>3</v>
      </c>
      <c r="P49" t="s">
        <v>2540</v>
      </c>
    </row>
    <row r="50" spans="9:20">
      <c r="I50">
        <v>12</v>
      </c>
      <c r="J50" t="s">
        <v>11687</v>
      </c>
      <c r="K50" t="s">
        <v>11681</v>
      </c>
      <c r="L50" t="s">
        <v>11688</v>
      </c>
      <c r="O50">
        <v>4</v>
      </c>
      <c r="P50" t="s">
        <v>2554</v>
      </c>
    </row>
    <row r="51" spans="9:20">
      <c r="I51">
        <v>13</v>
      </c>
      <c r="J51" t="s">
        <v>11689</v>
      </c>
      <c r="K51" t="s">
        <v>11690</v>
      </c>
      <c r="L51" t="s">
        <v>11691</v>
      </c>
      <c r="M51" t="s">
        <v>11692</v>
      </c>
      <c r="O51">
        <v>5</v>
      </c>
      <c r="P51" t="s">
        <v>2570</v>
      </c>
    </row>
    <row r="52" spans="9:20">
      <c r="I52">
        <v>14</v>
      </c>
      <c r="J52" t="s">
        <v>11693</v>
      </c>
      <c r="K52" t="s">
        <v>11694</v>
      </c>
      <c r="L52" t="s">
        <v>11695</v>
      </c>
      <c r="M52" t="s">
        <v>11696</v>
      </c>
      <c r="O52">
        <v>6</v>
      </c>
      <c r="P52" t="s">
        <v>11697</v>
      </c>
    </row>
    <row r="56" spans="9:20">
      <c r="I56" t="s">
        <v>2495</v>
      </c>
      <c r="J56" t="s">
        <v>2496</v>
      </c>
      <c r="K56" t="s">
        <v>2497</v>
      </c>
      <c r="L56" t="s">
        <v>2498</v>
      </c>
      <c r="M56" t="s">
        <v>570</v>
      </c>
      <c r="N56" t="s">
        <v>2499</v>
      </c>
      <c r="O56" t="s">
        <v>626</v>
      </c>
      <c r="P56" t="s">
        <v>2500</v>
      </c>
      <c r="Q56" t="s">
        <v>2501</v>
      </c>
      <c r="R56" t="s">
        <v>2502</v>
      </c>
      <c r="S56" t="s">
        <v>2503</v>
      </c>
      <c r="T56" t="s">
        <v>2504</v>
      </c>
    </row>
    <row r="57" spans="9:20">
      <c r="I57" t="s">
        <v>2512</v>
      </c>
      <c r="J57" t="s">
        <v>2513</v>
      </c>
      <c r="K57" t="s">
        <v>2514</v>
      </c>
      <c r="L57" t="s">
        <v>2515</v>
      </c>
      <c r="M57">
        <v>10</v>
      </c>
      <c r="N57" t="s">
        <v>2516</v>
      </c>
      <c r="O57">
        <v>30</v>
      </c>
      <c r="P57" t="s">
        <v>2517</v>
      </c>
      <c r="R57" t="s">
        <v>2518</v>
      </c>
      <c r="S57" t="s">
        <v>2519</v>
      </c>
      <c r="T57" t="s">
        <v>2520</v>
      </c>
    </row>
    <row r="58" spans="9:20">
      <c r="I58" t="s">
        <v>2528</v>
      </c>
      <c r="J58" t="s">
        <v>2529</v>
      </c>
      <c r="K58" t="s">
        <v>2530</v>
      </c>
      <c r="L58" t="s">
        <v>2531</v>
      </c>
      <c r="M58">
        <v>13</v>
      </c>
      <c r="N58" t="s">
        <v>2532</v>
      </c>
      <c r="O58">
        <v>30</v>
      </c>
      <c r="P58" t="s">
        <v>2533</v>
      </c>
      <c r="Q58" t="s">
        <v>2534</v>
      </c>
      <c r="R58" t="s">
        <v>2535</v>
      </c>
      <c r="S58" t="s">
        <v>2536</v>
      </c>
      <c r="T58" t="s">
        <v>2537</v>
      </c>
    </row>
    <row r="59" spans="9:20">
      <c r="I59" t="s">
        <v>2545</v>
      </c>
      <c r="J59" t="s">
        <v>2529</v>
      </c>
      <c r="K59" t="s">
        <v>2546</v>
      </c>
      <c r="L59">
        <v>1</v>
      </c>
      <c r="M59">
        <v>15</v>
      </c>
      <c r="N59" t="s">
        <v>2547</v>
      </c>
      <c r="O59">
        <v>30</v>
      </c>
      <c r="P59" t="s">
        <v>2548</v>
      </c>
      <c r="Q59" t="s">
        <v>2549</v>
      </c>
      <c r="R59" t="s">
        <v>2518</v>
      </c>
      <c r="S59" t="s">
        <v>2550</v>
      </c>
      <c r="T59" t="s">
        <v>2551</v>
      </c>
    </row>
    <row r="60" spans="9:20">
      <c r="I60" t="s">
        <v>2559</v>
      </c>
      <c r="J60" t="s">
        <v>2529</v>
      </c>
      <c r="K60" t="s">
        <v>2560</v>
      </c>
      <c r="L60" t="s">
        <v>2561</v>
      </c>
      <c r="M60">
        <v>13</v>
      </c>
      <c r="N60" t="s">
        <v>2562</v>
      </c>
      <c r="O60">
        <v>30</v>
      </c>
      <c r="P60" t="s">
        <v>2563</v>
      </c>
      <c r="Q60" t="s">
        <v>2564</v>
      </c>
      <c r="R60" t="s">
        <v>2565</v>
      </c>
      <c r="S60" t="s">
        <v>2566</v>
      </c>
      <c r="T60" t="s">
        <v>2567</v>
      </c>
    </row>
    <row r="61" spans="9:20">
      <c r="I61" t="s">
        <v>2575</v>
      </c>
      <c r="J61" t="s">
        <v>2576</v>
      </c>
      <c r="K61" t="s">
        <v>2577</v>
      </c>
      <c r="L61" t="s">
        <v>2578</v>
      </c>
      <c r="M61">
        <v>10</v>
      </c>
      <c r="N61" t="s">
        <v>2579</v>
      </c>
      <c r="O61">
        <v>15</v>
      </c>
      <c r="P61" t="s">
        <v>2580</v>
      </c>
      <c r="Q61" t="s">
        <v>2581</v>
      </c>
      <c r="R61" t="s">
        <v>2582</v>
      </c>
      <c r="S61" t="s">
        <v>2566</v>
      </c>
      <c r="T61" t="s">
        <v>2583</v>
      </c>
    </row>
    <row r="62" spans="9:20">
      <c r="I62" t="s">
        <v>2587</v>
      </c>
      <c r="J62" t="s">
        <v>2588</v>
      </c>
      <c r="K62" t="s">
        <v>2589</v>
      </c>
      <c r="L62" t="s">
        <v>2590</v>
      </c>
      <c r="M62">
        <v>9</v>
      </c>
      <c r="N62" t="s">
        <v>2591</v>
      </c>
      <c r="O62">
        <v>20</v>
      </c>
      <c r="P62" t="s">
        <v>2592</v>
      </c>
      <c r="Q62" t="s">
        <v>2593</v>
      </c>
      <c r="R62" t="s">
        <v>2594</v>
      </c>
      <c r="S62" t="s">
        <v>2519</v>
      </c>
      <c r="T62" t="s">
        <v>2595</v>
      </c>
    </row>
    <row r="63" spans="9:20">
      <c r="I63" t="s">
        <v>2598</v>
      </c>
      <c r="J63" t="s">
        <v>2599</v>
      </c>
      <c r="K63" t="s">
        <v>2600</v>
      </c>
      <c r="L63" t="s">
        <v>2601</v>
      </c>
      <c r="M63">
        <v>13</v>
      </c>
      <c r="N63" t="s">
        <v>2602</v>
      </c>
      <c r="O63">
        <v>20</v>
      </c>
      <c r="P63" t="s">
        <v>2603</v>
      </c>
      <c r="Q63" t="s">
        <v>2604</v>
      </c>
      <c r="R63" t="s">
        <v>2594</v>
      </c>
      <c r="S63" t="s">
        <v>2550</v>
      </c>
      <c r="T63" t="s">
        <v>2605</v>
      </c>
    </row>
    <row r="64" spans="9:20">
      <c r="I64" t="s">
        <v>2606</v>
      </c>
      <c r="J64" t="s">
        <v>2607</v>
      </c>
      <c r="K64" t="s">
        <v>2608</v>
      </c>
      <c r="L64" t="s">
        <v>2609</v>
      </c>
      <c r="M64">
        <v>12</v>
      </c>
      <c r="N64" t="s">
        <v>2610</v>
      </c>
      <c r="O64">
        <v>20</v>
      </c>
      <c r="P64" t="s">
        <v>2611</v>
      </c>
      <c r="Q64" t="s">
        <v>2612</v>
      </c>
      <c r="R64" t="s">
        <v>2613</v>
      </c>
      <c r="S64" t="s">
        <v>2614</v>
      </c>
      <c r="T64" t="s">
        <v>2615</v>
      </c>
    </row>
  </sheetData>
  <hyperlinks>
    <hyperlink ref="J13" r:id="rId1" display="http://cauldronsandclerics.blogspot.com/search/label/D%26D5E" xr:uid="{893874F5-44E6-4493-A400-47A1E1A68493}"/>
  </hyperlinks>
  <pageMargins left="0.7" right="0.7" top="0.75" bottom="0.75" header="0.3" footer="0.3"/>
  <tableParts count="11">
    <tablePart r:id="rId2"/>
    <tablePart r:id="rId3"/>
    <tablePart r:id="rId4"/>
    <tablePart r:id="rId5"/>
    <tablePart r:id="rId6"/>
    <tablePart r:id="rId7"/>
    <tablePart r:id="rId8"/>
    <tablePart r:id="rId9"/>
    <tablePart r:id="rId10"/>
    <tablePart r:id="rId11"/>
    <tablePart r:id="rId1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76400-27CC-483E-9B51-FB88B236A0DD}">
  <sheetPr>
    <tabColor rgb="FF00B050"/>
  </sheetPr>
  <dimension ref="B1:AD63"/>
  <sheetViews>
    <sheetView tabSelected="1" topLeftCell="H1" workbookViewId="0">
      <selection activeCell="K63" sqref="I59:K63"/>
    </sheetView>
  </sheetViews>
  <sheetFormatPr defaultRowHeight="16.5"/>
  <sheetData>
    <row r="1" spans="2:30">
      <c r="J1" s="429"/>
      <c r="K1" s="429"/>
      <c r="L1" s="429" t="s">
        <v>11167</v>
      </c>
      <c r="M1" s="429"/>
      <c r="N1" s="429"/>
      <c r="O1" s="429"/>
      <c r="P1" s="429"/>
      <c r="Q1" s="429"/>
      <c r="R1" s="429"/>
      <c r="S1" s="429"/>
      <c r="T1" s="429"/>
      <c r="U1" s="429"/>
      <c r="V1" s="429"/>
      <c r="W1" s="429"/>
      <c r="X1" s="429"/>
      <c r="Y1" s="429"/>
      <c r="Z1" s="429"/>
      <c r="AA1" s="429"/>
      <c r="AB1" s="429"/>
      <c r="AC1" s="429"/>
      <c r="AD1" s="429"/>
    </row>
    <row r="2" spans="2:30">
      <c r="B2" t="s">
        <v>11110</v>
      </c>
      <c r="J2" s="429" t="s">
        <v>11113</v>
      </c>
      <c r="K2" s="429"/>
      <c r="L2" s="429" t="s">
        <v>11114</v>
      </c>
      <c r="M2" s="429"/>
      <c r="V2" s="429"/>
      <c r="W2" s="429" t="s">
        <v>11252</v>
      </c>
      <c r="X2" s="429"/>
      <c r="Y2" s="429" t="s">
        <v>11270</v>
      </c>
      <c r="Z2" s="429"/>
      <c r="AA2" s="429"/>
      <c r="AB2" s="429"/>
      <c r="AC2" s="429"/>
      <c r="AD2" s="429"/>
    </row>
    <row r="3" spans="2:30">
      <c r="B3" t="s">
        <v>11091</v>
      </c>
      <c r="C3" t="s">
        <v>2495</v>
      </c>
      <c r="J3" s="429" t="s">
        <v>11114</v>
      </c>
      <c r="K3" s="429"/>
      <c r="L3" s="429"/>
      <c r="M3" s="429"/>
      <c r="V3" s="429"/>
      <c r="W3" s="429" t="s">
        <v>11114</v>
      </c>
      <c r="X3" s="429"/>
      <c r="Y3" s="429" t="s">
        <v>11114</v>
      </c>
      <c r="Z3" s="429"/>
      <c r="AA3" s="429"/>
      <c r="AB3" s="429"/>
      <c r="AC3" s="429"/>
      <c r="AD3" s="429"/>
    </row>
    <row r="4" spans="2:30">
      <c r="B4">
        <v>2</v>
      </c>
      <c r="C4" t="s">
        <v>11092</v>
      </c>
      <c r="J4" s="429"/>
      <c r="K4" s="429"/>
      <c r="L4" s="429" t="s">
        <v>11168</v>
      </c>
      <c r="M4" s="429"/>
      <c r="V4" s="429"/>
      <c r="W4" s="429"/>
      <c r="X4" s="429"/>
      <c r="Y4" s="429"/>
      <c r="Z4" s="429"/>
      <c r="AA4" s="429"/>
      <c r="AB4" s="429"/>
      <c r="AC4" s="429"/>
      <c r="AD4" s="429"/>
    </row>
    <row r="5" spans="2:30">
      <c r="B5">
        <v>3</v>
      </c>
      <c r="C5" t="s">
        <v>11093</v>
      </c>
      <c r="J5" s="429" t="s">
        <v>11115</v>
      </c>
      <c r="K5" s="429"/>
      <c r="L5" s="429" t="s">
        <v>2086</v>
      </c>
      <c r="M5" s="429" t="s">
        <v>11169</v>
      </c>
      <c r="V5" s="429"/>
      <c r="W5" s="429" t="s">
        <v>11253</v>
      </c>
      <c r="X5" s="429"/>
      <c r="Y5" s="429" t="s">
        <v>11271</v>
      </c>
      <c r="Z5" s="429"/>
      <c r="AA5" s="429"/>
      <c r="AB5" s="429"/>
      <c r="AC5" s="429"/>
      <c r="AD5" s="429"/>
    </row>
    <row r="6" spans="2:30">
      <c r="B6">
        <v>4</v>
      </c>
      <c r="C6" t="s">
        <v>11094</v>
      </c>
      <c r="J6" s="429" t="s">
        <v>1221</v>
      </c>
      <c r="K6" s="429" t="s">
        <v>11116</v>
      </c>
      <c r="L6" s="429">
        <v>1</v>
      </c>
      <c r="M6" s="429" t="s">
        <v>6590</v>
      </c>
      <c r="V6" s="429"/>
      <c r="W6" s="429" t="s">
        <v>2086</v>
      </c>
      <c r="X6" s="429" t="s">
        <v>11254</v>
      </c>
      <c r="Y6" s="429" t="s">
        <v>2086</v>
      </c>
      <c r="Z6" s="429" t="s">
        <v>11254</v>
      </c>
      <c r="AA6" s="429"/>
      <c r="AB6" s="429"/>
      <c r="AC6" s="429"/>
      <c r="AD6" s="429"/>
    </row>
    <row r="7" spans="2:30">
      <c r="B7">
        <v>5</v>
      </c>
      <c r="C7" t="s">
        <v>11095</v>
      </c>
      <c r="J7" s="464">
        <v>43891</v>
      </c>
      <c r="K7" s="429" t="s">
        <v>11117</v>
      </c>
      <c r="L7" s="429">
        <v>2</v>
      </c>
      <c r="M7" s="429" t="s">
        <v>11170</v>
      </c>
      <c r="V7" s="429"/>
      <c r="W7" s="429">
        <v>1</v>
      </c>
      <c r="X7" s="429" t="s">
        <v>11255</v>
      </c>
      <c r="Y7" s="464">
        <v>43952</v>
      </c>
      <c r="Z7" s="429" t="s">
        <v>11272</v>
      </c>
      <c r="AA7" s="429"/>
      <c r="AB7" s="429"/>
      <c r="AC7" s="429"/>
      <c r="AD7" s="429"/>
    </row>
    <row r="8" spans="2:30">
      <c r="B8">
        <v>6</v>
      </c>
      <c r="C8" t="s">
        <v>11096</v>
      </c>
      <c r="J8" s="464">
        <v>43986</v>
      </c>
      <c r="K8" s="429" t="s">
        <v>11118</v>
      </c>
      <c r="L8" s="429">
        <v>3</v>
      </c>
      <c r="M8" s="429" t="s">
        <v>11171</v>
      </c>
      <c r="V8" s="429"/>
      <c r="W8" s="429">
        <v>2</v>
      </c>
      <c r="X8" s="429" t="s">
        <v>11256</v>
      </c>
      <c r="Y8" s="464">
        <v>44080</v>
      </c>
      <c r="Z8" s="429" t="s">
        <v>11273</v>
      </c>
      <c r="AA8" s="429"/>
      <c r="AB8" s="429"/>
      <c r="AC8" s="429"/>
      <c r="AD8" s="429"/>
    </row>
    <row r="9" spans="2:30">
      <c r="B9">
        <v>7</v>
      </c>
      <c r="C9" t="s">
        <v>11097</v>
      </c>
      <c r="J9" s="464">
        <v>44111</v>
      </c>
      <c r="K9" s="429" t="s">
        <v>11119</v>
      </c>
      <c r="L9" s="429">
        <v>4</v>
      </c>
      <c r="M9" s="429" t="s">
        <v>11172</v>
      </c>
      <c r="V9" s="429"/>
      <c r="W9" s="429">
        <v>3</v>
      </c>
      <c r="X9" s="429" t="s">
        <v>11257</v>
      </c>
      <c r="Y9" s="429">
        <v>10</v>
      </c>
      <c r="Z9" s="429" t="s">
        <v>11274</v>
      </c>
      <c r="AA9" s="429"/>
      <c r="AB9" s="429"/>
      <c r="AC9" s="429"/>
      <c r="AD9" s="429"/>
    </row>
    <row r="10" spans="2:30">
      <c r="B10">
        <v>8</v>
      </c>
      <c r="C10" t="s">
        <v>11098</v>
      </c>
      <c r="J10" s="465">
        <v>41579</v>
      </c>
      <c r="K10" s="429" t="s">
        <v>11120</v>
      </c>
      <c r="L10" s="429">
        <v>5</v>
      </c>
      <c r="M10" s="429" t="s">
        <v>11173</v>
      </c>
      <c r="V10" s="429"/>
      <c r="W10" s="429">
        <v>4</v>
      </c>
      <c r="X10" s="429" t="s">
        <v>11258</v>
      </c>
      <c r="Y10" s="429">
        <v>11</v>
      </c>
      <c r="Z10" s="429" t="s">
        <v>11275</v>
      </c>
      <c r="AA10" s="429"/>
      <c r="AB10" s="429"/>
      <c r="AC10" s="429"/>
      <c r="AD10" s="429"/>
    </row>
    <row r="11" spans="2:30">
      <c r="B11">
        <v>9</v>
      </c>
      <c r="C11" t="s">
        <v>11099</v>
      </c>
      <c r="J11" s="429" t="s">
        <v>10605</v>
      </c>
      <c r="K11" s="429" t="s">
        <v>11121</v>
      </c>
      <c r="L11" s="429">
        <v>6</v>
      </c>
      <c r="M11" s="429" t="s">
        <v>11174</v>
      </c>
      <c r="W11" s="429">
        <v>5</v>
      </c>
      <c r="X11" s="429" t="s">
        <v>11259</v>
      </c>
      <c r="Y11" s="465">
        <v>41609</v>
      </c>
      <c r="Z11" s="429" t="s">
        <v>11276</v>
      </c>
      <c r="AA11" s="429"/>
      <c r="AB11" s="429"/>
      <c r="AC11" s="429"/>
      <c r="AD11" s="429"/>
    </row>
    <row r="12" spans="2:30">
      <c r="B12">
        <v>10</v>
      </c>
      <c r="C12" t="s">
        <v>11100</v>
      </c>
      <c r="J12" s="429" t="s">
        <v>11122</v>
      </c>
      <c r="K12" s="429" t="s">
        <v>11123</v>
      </c>
      <c r="L12" s="429">
        <v>7</v>
      </c>
      <c r="M12" s="429" t="s">
        <v>11175</v>
      </c>
      <c r="W12" s="429">
        <v>6</v>
      </c>
      <c r="X12" s="429" t="s">
        <v>11260</v>
      </c>
      <c r="Y12" s="429" t="s">
        <v>9925</v>
      </c>
      <c r="Z12" s="429" t="s">
        <v>11277</v>
      </c>
      <c r="AA12" s="429"/>
      <c r="AB12" s="429"/>
      <c r="AC12" s="429"/>
      <c r="AD12" s="429"/>
    </row>
    <row r="13" spans="2:30">
      <c r="B13">
        <v>11</v>
      </c>
      <c r="C13" t="s">
        <v>11101</v>
      </c>
      <c r="J13" s="429" t="s">
        <v>11124</v>
      </c>
      <c r="K13" s="429" t="s">
        <v>11125</v>
      </c>
      <c r="L13" s="429">
        <v>8</v>
      </c>
      <c r="M13" s="429" t="s">
        <v>11176</v>
      </c>
      <c r="W13" s="429">
        <v>7</v>
      </c>
      <c r="X13" s="429" t="s">
        <v>11261</v>
      </c>
      <c r="Y13" s="429" t="s">
        <v>9928</v>
      </c>
      <c r="Z13" s="429" t="s">
        <v>11278</v>
      </c>
      <c r="AA13" s="429"/>
      <c r="AB13" s="429"/>
      <c r="AC13" s="429"/>
      <c r="AD13" s="429"/>
    </row>
    <row r="14" spans="2:30">
      <c r="B14">
        <v>12</v>
      </c>
      <c r="C14" t="s">
        <v>11102</v>
      </c>
      <c r="J14" s="429" t="s">
        <v>10660</v>
      </c>
      <c r="K14" s="429" t="s">
        <v>11126</v>
      </c>
      <c r="L14" s="429">
        <v>9</v>
      </c>
      <c r="M14" s="429" t="s">
        <v>11177</v>
      </c>
      <c r="W14" s="429">
        <v>8</v>
      </c>
      <c r="X14" s="429" t="s">
        <v>11262</v>
      </c>
      <c r="Y14" s="429">
        <v>18</v>
      </c>
      <c r="Z14" s="429" t="s">
        <v>11279</v>
      </c>
      <c r="AA14" s="429"/>
      <c r="AB14" s="429"/>
      <c r="AC14" s="429"/>
      <c r="AD14" s="429"/>
    </row>
    <row r="15" spans="2:30">
      <c r="B15">
        <v>13</v>
      </c>
      <c r="C15" t="s">
        <v>11103</v>
      </c>
      <c r="J15" s="429" t="s">
        <v>10662</v>
      </c>
      <c r="K15" s="429" t="s">
        <v>11127</v>
      </c>
      <c r="L15" s="429">
        <v>10</v>
      </c>
      <c r="M15" s="429" t="s">
        <v>11178</v>
      </c>
      <c r="W15" s="429">
        <v>9</v>
      </c>
      <c r="X15" s="429" t="s">
        <v>11263</v>
      </c>
      <c r="Y15" s="429" t="s">
        <v>6548</v>
      </c>
      <c r="Z15" s="429" t="s">
        <v>11280</v>
      </c>
      <c r="AA15" s="429"/>
      <c r="AB15" s="429"/>
      <c r="AC15" s="429"/>
      <c r="AD15" s="429"/>
    </row>
    <row r="16" spans="2:30">
      <c r="B16">
        <v>14</v>
      </c>
      <c r="C16" t="s">
        <v>11104</v>
      </c>
      <c r="J16" s="429" t="s">
        <v>11128</v>
      </c>
      <c r="K16" s="429" t="s">
        <v>11129</v>
      </c>
      <c r="L16" s="429">
        <v>11</v>
      </c>
      <c r="M16" s="429" t="s">
        <v>11179</v>
      </c>
      <c r="W16" s="429">
        <v>10</v>
      </c>
      <c r="X16" s="429" t="s">
        <v>11264</v>
      </c>
      <c r="Y16" s="429" t="s">
        <v>11111</v>
      </c>
      <c r="Z16" s="429"/>
      <c r="AA16" s="429"/>
      <c r="AB16" s="429"/>
      <c r="AC16" s="429"/>
      <c r="AD16" s="429"/>
    </row>
    <row r="17" spans="2:30">
      <c r="B17">
        <v>15</v>
      </c>
      <c r="C17" t="s">
        <v>11105</v>
      </c>
      <c r="J17" s="429" t="s">
        <v>10046</v>
      </c>
      <c r="K17" s="429" t="s">
        <v>11130</v>
      </c>
      <c r="L17" s="429">
        <v>12</v>
      </c>
      <c r="M17" s="429" t="s">
        <v>11180</v>
      </c>
      <c r="W17" s="429">
        <v>11</v>
      </c>
      <c r="X17" s="429" t="s">
        <v>11265</v>
      </c>
      <c r="Y17" s="429"/>
      <c r="Z17" s="429"/>
      <c r="AA17" s="429"/>
      <c r="AB17" s="429"/>
    </row>
    <row r="18" spans="2:30">
      <c r="B18">
        <v>16</v>
      </c>
      <c r="C18" t="s">
        <v>11106</v>
      </c>
      <c r="J18" s="429" t="s">
        <v>11131</v>
      </c>
      <c r="K18" s="429" t="s">
        <v>11132</v>
      </c>
      <c r="L18" s="429">
        <v>13</v>
      </c>
      <c r="M18" s="429" t="s">
        <v>11181</v>
      </c>
      <c r="W18" s="429">
        <v>12</v>
      </c>
      <c r="X18" s="429" t="s">
        <v>10963</v>
      </c>
      <c r="Y18" s="429"/>
      <c r="Z18" s="429"/>
      <c r="AA18" s="429"/>
      <c r="AB18" s="429"/>
    </row>
    <row r="19" spans="2:30">
      <c r="B19">
        <v>17</v>
      </c>
      <c r="C19" t="s">
        <v>11107</v>
      </c>
      <c r="J19" s="429" t="s">
        <v>10044</v>
      </c>
      <c r="K19" s="429" t="s">
        <v>11133</v>
      </c>
      <c r="L19" s="429">
        <v>14</v>
      </c>
      <c r="M19" s="429" t="s">
        <v>11182</v>
      </c>
      <c r="W19" s="429">
        <v>13</v>
      </c>
      <c r="X19" s="429" t="s">
        <v>10977</v>
      </c>
      <c r="Y19" s="429" t="s">
        <v>1280</v>
      </c>
      <c r="Z19" s="429"/>
      <c r="AA19" s="429"/>
      <c r="AB19" s="429"/>
      <c r="AC19" s="429"/>
      <c r="AD19" s="429"/>
    </row>
    <row r="20" spans="2:30">
      <c r="B20">
        <v>18</v>
      </c>
      <c r="C20" t="s">
        <v>11108</v>
      </c>
      <c r="J20" s="429" t="s">
        <v>9962</v>
      </c>
      <c r="K20" s="429" t="s">
        <v>11134</v>
      </c>
      <c r="L20" s="429">
        <v>15</v>
      </c>
      <c r="M20" s="429" t="s">
        <v>11183</v>
      </c>
      <c r="W20" s="429">
        <v>14</v>
      </c>
      <c r="X20" s="429" t="s">
        <v>10967</v>
      </c>
      <c r="Y20" s="429" t="s">
        <v>11281</v>
      </c>
      <c r="Z20" s="429"/>
      <c r="AA20" s="429"/>
      <c r="AB20" s="429"/>
      <c r="AC20" s="429"/>
      <c r="AD20" s="429"/>
    </row>
    <row r="21" spans="2:30">
      <c r="B21">
        <v>19</v>
      </c>
      <c r="C21" t="s">
        <v>11109</v>
      </c>
      <c r="J21" s="429" t="s">
        <v>9966</v>
      </c>
      <c r="K21" s="429" t="s">
        <v>11135</v>
      </c>
      <c r="L21" s="429">
        <v>16</v>
      </c>
      <c r="M21" s="429" t="s">
        <v>11184</v>
      </c>
      <c r="W21" s="429">
        <v>15</v>
      </c>
      <c r="X21" s="429" t="s">
        <v>11266</v>
      </c>
      <c r="Y21" s="429" t="s">
        <v>11114</v>
      </c>
      <c r="Z21" s="429"/>
      <c r="AA21" s="429"/>
      <c r="AB21" s="429"/>
      <c r="AC21" s="429"/>
      <c r="AD21" s="429"/>
    </row>
    <row r="22" spans="2:30">
      <c r="B22" s="429">
        <v>20</v>
      </c>
      <c r="C22" s="429" t="s">
        <v>11112</v>
      </c>
      <c r="J22" s="429" t="s">
        <v>11136</v>
      </c>
      <c r="K22" s="429" t="s">
        <v>11137</v>
      </c>
      <c r="L22" s="429">
        <v>17</v>
      </c>
      <c r="M22" s="429" t="s">
        <v>11185</v>
      </c>
      <c r="W22" s="429">
        <v>16</v>
      </c>
      <c r="X22" s="429" t="s">
        <v>11267</v>
      </c>
      <c r="Y22" s="429"/>
      <c r="Z22" s="429"/>
      <c r="AA22" s="429"/>
      <c r="AB22" s="429"/>
      <c r="AC22" s="429"/>
      <c r="AD22" s="429"/>
    </row>
    <row r="23" spans="2:30">
      <c r="J23" s="429" t="s">
        <v>11138</v>
      </c>
      <c r="K23" s="429" t="s">
        <v>11139</v>
      </c>
      <c r="L23" s="429">
        <v>18</v>
      </c>
      <c r="M23" s="429" t="s">
        <v>11186</v>
      </c>
      <c r="W23" s="429">
        <v>17</v>
      </c>
      <c r="X23" s="429" t="s">
        <v>11268</v>
      </c>
      <c r="Y23" s="429" t="s">
        <v>11282</v>
      </c>
      <c r="Z23" s="429"/>
      <c r="AA23" s="429"/>
      <c r="AB23" s="429"/>
      <c r="AC23" s="429"/>
      <c r="AD23" s="429"/>
    </row>
    <row r="24" spans="2:30" ht="33" customHeight="1">
      <c r="B24" s="657" t="s">
        <v>11111</v>
      </c>
      <c r="C24" s="657"/>
      <c r="D24" s="657"/>
      <c r="E24" s="657"/>
      <c r="F24" s="657"/>
      <c r="G24" s="657"/>
      <c r="J24" s="429" t="s">
        <v>11140</v>
      </c>
      <c r="K24" s="429" t="s">
        <v>11141</v>
      </c>
      <c r="L24" s="429">
        <v>19</v>
      </c>
      <c r="M24" s="429" t="s">
        <v>11187</v>
      </c>
      <c r="W24" s="429">
        <v>18</v>
      </c>
      <c r="X24" s="429" t="s">
        <v>11269</v>
      </c>
      <c r="Y24" s="429" t="s">
        <v>2086</v>
      </c>
      <c r="Z24" s="429" t="s">
        <v>11283</v>
      </c>
      <c r="AA24" s="429" t="s">
        <v>11284</v>
      </c>
      <c r="AB24" s="429"/>
      <c r="AC24" s="429"/>
      <c r="AD24" s="429"/>
    </row>
    <row r="25" spans="2:30">
      <c r="B25" s="658"/>
      <c r="C25" s="658"/>
      <c r="D25" s="658"/>
      <c r="E25" s="658"/>
      <c r="F25" s="658"/>
      <c r="G25" s="658"/>
      <c r="J25" s="429" t="s">
        <v>10063</v>
      </c>
      <c r="K25" s="429" t="s">
        <v>11142</v>
      </c>
      <c r="L25" s="429">
        <v>20</v>
      </c>
      <c r="M25" s="429" t="s">
        <v>11188</v>
      </c>
      <c r="W25" s="429">
        <v>19</v>
      </c>
      <c r="X25" s="429" t="s">
        <v>10968</v>
      </c>
      <c r="Y25" s="429">
        <v>1</v>
      </c>
      <c r="Z25" s="429" t="s">
        <v>11285</v>
      </c>
      <c r="AA25" s="429" t="s">
        <v>11286</v>
      </c>
      <c r="AB25" s="429"/>
      <c r="AC25" s="429"/>
      <c r="AD25" s="429"/>
    </row>
    <row r="26" spans="2:30">
      <c r="B26" s="428"/>
      <c r="C26" s="428"/>
      <c r="D26" s="428"/>
      <c r="E26" s="428"/>
      <c r="F26" s="428"/>
      <c r="G26" s="428"/>
      <c r="J26" s="429" t="s">
        <v>9973</v>
      </c>
      <c r="K26" s="429" t="s">
        <v>11143</v>
      </c>
      <c r="L26" s="429" t="s">
        <v>11090</v>
      </c>
      <c r="M26" s="429"/>
      <c r="W26" s="429">
        <v>20</v>
      </c>
      <c r="X26" s="429" t="s">
        <v>6508</v>
      </c>
      <c r="Y26" s="429">
        <v>2</v>
      </c>
      <c r="Z26" s="429" t="s">
        <v>11287</v>
      </c>
      <c r="AA26" s="429" t="s">
        <v>11288</v>
      </c>
      <c r="AB26" s="429"/>
      <c r="AC26" s="429"/>
      <c r="AD26" s="429"/>
    </row>
    <row r="27" spans="2:30">
      <c r="J27" s="429" t="s">
        <v>11144</v>
      </c>
      <c r="K27" s="429" t="s">
        <v>11145</v>
      </c>
      <c r="W27" s="429" t="s">
        <v>11111</v>
      </c>
      <c r="X27" s="429"/>
      <c r="Y27" s="429">
        <v>3</v>
      </c>
      <c r="Z27" s="429" t="s">
        <v>11289</v>
      </c>
      <c r="AA27" s="429" t="s">
        <v>5574</v>
      </c>
      <c r="AB27" s="429"/>
      <c r="AC27" s="429"/>
      <c r="AD27" s="429"/>
    </row>
    <row r="28" spans="2:30">
      <c r="J28" s="429" t="s">
        <v>11146</v>
      </c>
      <c r="K28" s="429" t="s">
        <v>11147</v>
      </c>
      <c r="W28" s="429"/>
      <c r="X28" s="429"/>
      <c r="Y28" s="429">
        <v>4</v>
      </c>
      <c r="Z28" s="429" t="s">
        <v>11290</v>
      </c>
      <c r="AA28" s="429" t="s">
        <v>10299</v>
      </c>
      <c r="AB28" s="429"/>
      <c r="AC28" s="429"/>
      <c r="AD28" s="429"/>
    </row>
    <row r="29" spans="2:30">
      <c r="J29" s="429" t="s">
        <v>11148</v>
      </c>
      <c r="K29" s="429" t="s">
        <v>11149</v>
      </c>
      <c r="W29" s="429"/>
      <c r="X29" s="429"/>
      <c r="Y29" s="429">
        <v>5</v>
      </c>
      <c r="Z29" s="429" t="s">
        <v>11291</v>
      </c>
      <c r="AA29" s="429" t="s">
        <v>6209</v>
      </c>
      <c r="AB29" s="429"/>
      <c r="AC29" s="429"/>
      <c r="AD29" s="429"/>
    </row>
    <row r="30" spans="2:30">
      <c r="J30" s="429" t="s">
        <v>11150</v>
      </c>
      <c r="K30" s="429" t="s">
        <v>11151</v>
      </c>
      <c r="Y30" s="429">
        <v>6</v>
      </c>
      <c r="Z30" s="429" t="s">
        <v>11292</v>
      </c>
      <c r="AA30" s="429" t="s">
        <v>11293</v>
      </c>
      <c r="AB30" s="429"/>
      <c r="AC30" s="429"/>
      <c r="AD30" s="429"/>
    </row>
    <row r="31" spans="2:30">
      <c r="J31" s="429" t="s">
        <v>11152</v>
      </c>
      <c r="K31" s="429" t="s">
        <v>11153</v>
      </c>
      <c r="Y31" s="429">
        <v>7</v>
      </c>
      <c r="Z31" s="429" t="s">
        <v>11294</v>
      </c>
      <c r="AA31" s="429" t="s">
        <v>11295</v>
      </c>
      <c r="AB31" s="429"/>
      <c r="AC31" s="429"/>
      <c r="AD31" s="429"/>
    </row>
    <row r="32" spans="2:30">
      <c r="J32" s="429" t="s">
        <v>11154</v>
      </c>
      <c r="K32" s="429" t="s">
        <v>11155</v>
      </c>
      <c r="Y32" s="429">
        <v>8</v>
      </c>
      <c r="Z32" s="429" t="s">
        <v>11296</v>
      </c>
      <c r="AA32" s="429" t="s">
        <v>6192</v>
      </c>
      <c r="AB32" s="429"/>
      <c r="AC32" s="429"/>
      <c r="AD32" s="429"/>
    </row>
    <row r="33" spans="10:30">
      <c r="J33" s="429" t="s">
        <v>11156</v>
      </c>
      <c r="K33" s="429" t="s">
        <v>11157</v>
      </c>
      <c r="Y33" s="429">
        <v>9</v>
      </c>
      <c r="Z33" s="429" t="s">
        <v>11297</v>
      </c>
      <c r="AA33" s="429" t="s">
        <v>11298</v>
      </c>
      <c r="AB33" s="429"/>
      <c r="AC33" s="429"/>
      <c r="AD33" s="429"/>
    </row>
    <row r="34" spans="10:30">
      <c r="J34" s="429" t="s">
        <v>11158</v>
      </c>
      <c r="K34" s="429" t="s">
        <v>11159</v>
      </c>
      <c r="Y34" s="429">
        <v>10</v>
      </c>
      <c r="Z34" s="429" t="s">
        <v>11299</v>
      </c>
      <c r="AA34" s="429" t="s">
        <v>11300</v>
      </c>
      <c r="AB34" s="429"/>
      <c r="AC34" s="429"/>
      <c r="AD34" s="429"/>
    </row>
    <row r="35" spans="10:30">
      <c r="J35" s="429" t="s">
        <v>11160</v>
      </c>
      <c r="K35" s="429" t="s">
        <v>11161</v>
      </c>
      <c r="Y35" s="429">
        <v>11</v>
      </c>
      <c r="Z35" s="429" t="s">
        <v>11301</v>
      </c>
      <c r="AA35" s="429" t="s">
        <v>6277</v>
      </c>
      <c r="AB35" s="429"/>
      <c r="AC35" s="429"/>
      <c r="AD35" s="429"/>
    </row>
    <row r="36" spans="10:30">
      <c r="J36" s="429" t="s">
        <v>10011</v>
      </c>
      <c r="K36" s="429" t="s">
        <v>11162</v>
      </c>
      <c r="Y36" s="429">
        <v>12</v>
      </c>
      <c r="Z36" s="429" t="s">
        <v>11302</v>
      </c>
      <c r="AA36" s="429" t="s">
        <v>11303</v>
      </c>
      <c r="AB36" s="429"/>
      <c r="AC36" s="429"/>
      <c r="AD36" s="429"/>
    </row>
    <row r="37" spans="10:30">
      <c r="J37" s="429" t="s">
        <v>11163</v>
      </c>
      <c r="K37" s="429" t="s">
        <v>11164</v>
      </c>
      <c r="Y37" s="429">
        <v>13</v>
      </c>
      <c r="Z37" s="429" t="s">
        <v>11304</v>
      </c>
      <c r="AA37" s="429" t="s">
        <v>11305</v>
      </c>
      <c r="AB37" s="429"/>
      <c r="AC37" s="429"/>
      <c r="AD37" s="429"/>
    </row>
    <row r="38" spans="10:30">
      <c r="J38" s="429" t="s">
        <v>11165</v>
      </c>
      <c r="K38" s="429" t="s">
        <v>11166</v>
      </c>
      <c r="Y38" s="429">
        <v>14</v>
      </c>
      <c r="Z38" s="429" t="s">
        <v>11306</v>
      </c>
      <c r="AA38" s="429" t="s">
        <v>11307</v>
      </c>
      <c r="AB38" s="429"/>
      <c r="AC38" s="429"/>
      <c r="AD38" s="429"/>
    </row>
    <row r="39" spans="10:30">
      <c r="J39" s="429" t="s">
        <v>11090</v>
      </c>
      <c r="K39" s="429"/>
      <c r="Y39" s="429">
        <v>15</v>
      </c>
      <c r="Z39" s="429" t="s">
        <v>11308</v>
      </c>
      <c r="AA39" s="429" t="s">
        <v>2174</v>
      </c>
      <c r="AB39" s="429"/>
      <c r="AC39" s="429"/>
      <c r="AD39" s="429"/>
    </row>
    <row r="40" spans="10:30">
      <c r="Y40" s="429">
        <v>16</v>
      </c>
      <c r="Z40" s="429" t="s">
        <v>11309</v>
      </c>
      <c r="AA40" s="429" t="s">
        <v>6356</v>
      </c>
      <c r="AB40" s="429"/>
      <c r="AC40" s="429"/>
      <c r="AD40" s="429"/>
    </row>
    <row r="41" spans="10:30">
      <c r="Y41" s="429">
        <v>17</v>
      </c>
      <c r="Z41" s="429" t="s">
        <v>11310</v>
      </c>
      <c r="AA41" s="429" t="s">
        <v>11311</v>
      </c>
      <c r="AB41" s="429"/>
      <c r="AC41" s="429"/>
      <c r="AD41" s="429"/>
    </row>
    <row r="42" spans="10:30">
      <c r="Y42" s="429">
        <v>18</v>
      </c>
      <c r="Z42" s="429" t="s">
        <v>11312</v>
      </c>
      <c r="AA42" s="429" t="s">
        <v>11313</v>
      </c>
      <c r="AB42" s="429"/>
      <c r="AC42" s="429"/>
      <c r="AD42" s="429"/>
    </row>
    <row r="43" spans="10:30">
      <c r="Y43" s="429">
        <v>19</v>
      </c>
      <c r="Z43" s="429" t="s">
        <v>11314</v>
      </c>
      <c r="AA43" s="429" t="s">
        <v>11315</v>
      </c>
      <c r="AB43" s="429"/>
      <c r="AC43" s="429"/>
      <c r="AD43" s="429"/>
    </row>
    <row r="44" spans="10:30">
      <c r="J44" s="429" t="s">
        <v>11327</v>
      </c>
      <c r="K44" s="429"/>
      <c r="L44" s="429"/>
      <c r="M44" s="429"/>
      <c r="Y44" s="429">
        <v>20</v>
      </c>
      <c r="Z44" s="429" t="s">
        <v>11316</v>
      </c>
      <c r="AA44" s="429" t="s">
        <v>5576</v>
      </c>
      <c r="AB44" s="429"/>
      <c r="AC44" s="429"/>
      <c r="AD44" s="429"/>
    </row>
    <row r="45" spans="10:30">
      <c r="J45" s="429" t="s">
        <v>11114</v>
      </c>
      <c r="K45" s="429"/>
      <c r="L45" s="429"/>
      <c r="M45" s="429"/>
    </row>
    <row r="46" spans="10:30">
      <c r="J46" s="429"/>
      <c r="K46" s="429"/>
      <c r="L46" s="429"/>
      <c r="M46" s="429"/>
      <c r="V46" s="429"/>
      <c r="W46" s="429"/>
      <c r="Y46" s="429"/>
      <c r="Z46" s="429"/>
      <c r="AA46" s="429"/>
      <c r="AB46" s="429"/>
      <c r="AC46" s="429"/>
      <c r="AD46" s="429"/>
    </row>
    <row r="47" spans="10:30">
      <c r="J47" s="429" t="s">
        <v>11327</v>
      </c>
      <c r="K47" s="429"/>
      <c r="L47" s="429"/>
      <c r="M47" s="429"/>
      <c r="V47" s="429"/>
      <c r="W47" s="429"/>
      <c r="Y47" s="429" t="s">
        <v>11317</v>
      </c>
      <c r="Z47" s="429"/>
      <c r="AA47" s="429"/>
      <c r="AB47" s="429"/>
      <c r="AC47" s="429"/>
      <c r="AD47" s="429"/>
    </row>
    <row r="48" spans="10:30">
      <c r="J48" s="429" t="s">
        <v>11091</v>
      </c>
      <c r="K48" s="429" t="s">
        <v>2495</v>
      </c>
      <c r="L48" s="429"/>
      <c r="M48" s="429"/>
      <c r="V48" s="429"/>
      <c r="W48" s="429"/>
      <c r="Y48" s="429" t="s">
        <v>11114</v>
      </c>
      <c r="Z48" s="429"/>
      <c r="AA48" s="429"/>
      <c r="AB48" s="429"/>
      <c r="AC48" s="429"/>
      <c r="AD48" s="429"/>
    </row>
    <row r="49" spans="10:30">
      <c r="J49" s="429">
        <v>2</v>
      </c>
      <c r="K49" s="429" t="s">
        <v>11328</v>
      </c>
      <c r="L49" s="429"/>
      <c r="M49" s="429"/>
      <c r="V49" s="429"/>
      <c r="W49" s="429"/>
      <c r="Y49" s="429"/>
      <c r="Z49" s="429"/>
      <c r="AA49" s="429"/>
      <c r="AB49" s="429"/>
      <c r="AC49" s="429"/>
      <c r="AD49" s="429"/>
    </row>
    <row r="50" spans="10:30">
      <c r="J50" s="429">
        <v>3</v>
      </c>
      <c r="K50" s="429" t="s">
        <v>11329</v>
      </c>
      <c r="L50" s="429"/>
      <c r="M50" s="429"/>
      <c r="V50" s="429"/>
      <c r="W50" s="429"/>
      <c r="Y50" s="429" t="s">
        <v>11318</v>
      </c>
      <c r="Z50" s="429"/>
      <c r="AA50" s="429"/>
      <c r="AB50" s="429"/>
      <c r="AC50" s="429"/>
      <c r="AD50" s="429"/>
    </row>
    <row r="51" spans="10:30">
      <c r="J51" s="429">
        <v>4</v>
      </c>
      <c r="K51" s="429" t="s">
        <v>11330</v>
      </c>
      <c r="L51" s="429"/>
      <c r="M51" s="429"/>
      <c r="V51" s="429"/>
      <c r="W51" s="429"/>
      <c r="Y51" s="429" t="s">
        <v>2086</v>
      </c>
      <c r="Z51" s="429" t="s">
        <v>11254</v>
      </c>
      <c r="AA51" s="429"/>
      <c r="AB51" s="429"/>
      <c r="AC51" s="429"/>
      <c r="AD51" s="429"/>
    </row>
    <row r="52" spans="10:30">
      <c r="J52" s="429">
        <v>5</v>
      </c>
      <c r="K52" s="429" t="s">
        <v>11331</v>
      </c>
      <c r="L52" s="429"/>
      <c r="M52" s="429"/>
      <c r="V52" s="429"/>
      <c r="W52" s="429"/>
      <c r="Y52" s="464">
        <v>43922</v>
      </c>
      <c r="Z52" s="429" t="s">
        <v>11319</v>
      </c>
      <c r="AA52" s="429"/>
      <c r="AB52" s="429"/>
      <c r="AC52" s="429"/>
      <c r="AD52" s="429"/>
    </row>
    <row r="53" spans="10:30">
      <c r="J53" s="429">
        <v>6</v>
      </c>
      <c r="K53" s="429" t="s">
        <v>11332</v>
      </c>
      <c r="L53" s="429"/>
      <c r="M53" s="429"/>
      <c r="V53" s="429"/>
      <c r="W53" s="429"/>
      <c r="Y53" s="464">
        <v>43987</v>
      </c>
      <c r="Z53" s="429" t="s">
        <v>11320</v>
      </c>
      <c r="AA53" s="429"/>
      <c r="AB53" s="429"/>
      <c r="AC53" s="429"/>
      <c r="AD53" s="429"/>
    </row>
    <row r="54" spans="10:30">
      <c r="J54" s="464">
        <v>44050</v>
      </c>
      <c r="K54" s="429" t="s">
        <v>11333</v>
      </c>
      <c r="L54" s="429"/>
      <c r="M54" s="429"/>
      <c r="V54" s="429"/>
      <c r="W54" s="429"/>
      <c r="Y54" s="464">
        <v>44111</v>
      </c>
      <c r="Z54" s="429" t="s">
        <v>11321</v>
      </c>
      <c r="AA54" s="429"/>
      <c r="AB54" s="429"/>
      <c r="AC54" s="429"/>
      <c r="AD54" s="429"/>
    </row>
    <row r="55" spans="10:30">
      <c r="J55" s="464">
        <v>44113</v>
      </c>
      <c r="K55" s="429" t="s">
        <v>11334</v>
      </c>
      <c r="L55" s="429"/>
      <c r="M55" s="429"/>
      <c r="Y55" s="465">
        <v>41944</v>
      </c>
      <c r="Z55" s="429" t="s">
        <v>11322</v>
      </c>
      <c r="AA55" s="429"/>
      <c r="AB55" s="429"/>
      <c r="AC55" s="429"/>
      <c r="AD55" s="429"/>
    </row>
    <row r="56" spans="10:30">
      <c r="J56" s="464">
        <v>44176</v>
      </c>
      <c r="K56" s="429" t="s">
        <v>11335</v>
      </c>
      <c r="L56" s="429"/>
      <c r="M56" s="429"/>
      <c r="Y56" s="429">
        <v>15</v>
      </c>
      <c r="Z56" s="429" t="s">
        <v>11323</v>
      </c>
      <c r="AA56" s="429"/>
      <c r="AB56" s="429"/>
      <c r="AC56" s="429"/>
      <c r="AD56" s="429"/>
    </row>
    <row r="57" spans="10:30">
      <c r="J57" s="429" t="s">
        <v>6568</v>
      </c>
      <c r="K57" s="429" t="s">
        <v>11336</v>
      </c>
      <c r="L57" s="429"/>
      <c r="M57" s="429"/>
      <c r="Y57" s="429" t="s">
        <v>9928</v>
      </c>
      <c r="Z57" s="429" t="s">
        <v>11263</v>
      </c>
      <c r="AA57" s="429"/>
      <c r="AB57" s="429"/>
      <c r="AC57" s="429"/>
      <c r="AD57" s="429"/>
    </row>
    <row r="58" spans="10:30">
      <c r="J58" s="429">
        <v>15</v>
      </c>
      <c r="K58" s="429" t="s">
        <v>11337</v>
      </c>
      <c r="L58" s="429"/>
      <c r="M58" s="429"/>
      <c r="Y58" s="429" t="s">
        <v>11324</v>
      </c>
      <c r="Z58" s="429" t="s">
        <v>11325</v>
      </c>
      <c r="AA58" s="429"/>
      <c r="AB58" s="429"/>
      <c r="AC58" s="429"/>
      <c r="AD58" s="429"/>
    </row>
    <row r="59" spans="10:30">
      <c r="J59" s="429">
        <v>16</v>
      </c>
      <c r="K59" s="429" t="s">
        <v>11338</v>
      </c>
      <c r="L59" s="429"/>
      <c r="M59" s="429"/>
      <c r="Y59" s="429">
        <v>20</v>
      </c>
      <c r="Z59" s="429" t="s">
        <v>11326</v>
      </c>
      <c r="AA59" s="429"/>
      <c r="AB59" s="429"/>
      <c r="AC59" s="429"/>
      <c r="AD59" s="429"/>
    </row>
    <row r="60" spans="10:30">
      <c r="J60" s="429">
        <v>17</v>
      </c>
      <c r="K60" s="429" t="s">
        <v>11339</v>
      </c>
      <c r="L60" s="429"/>
      <c r="M60" s="429"/>
    </row>
    <row r="61" spans="10:30">
      <c r="J61" s="429">
        <v>18</v>
      </c>
      <c r="K61" s="429" t="s">
        <v>11340</v>
      </c>
      <c r="L61" s="429"/>
      <c r="M61" s="429"/>
    </row>
    <row r="62" spans="10:30">
      <c r="J62" s="429">
        <v>19</v>
      </c>
      <c r="K62" s="429" t="s">
        <v>11341</v>
      </c>
      <c r="L62" s="429"/>
      <c r="M62" s="429"/>
      <c r="N62" s="429"/>
      <c r="O62" s="429"/>
    </row>
    <row r="63" spans="10:30">
      <c r="J63" s="429">
        <v>20</v>
      </c>
      <c r="K63" s="429" t="s">
        <v>11342</v>
      </c>
      <c r="L63" s="429"/>
      <c r="M63" s="429"/>
      <c r="N63" s="429"/>
      <c r="O63" s="429"/>
    </row>
  </sheetData>
  <mergeCells count="2">
    <mergeCell ref="B24:G24"/>
    <mergeCell ref="B25:G25"/>
  </mergeCells>
  <hyperlinks>
    <hyperlink ref="B24" r:id="rId1" location="DMG,5,adventure%20environments" display="https://5e.tools/book.html - DMG,5,adventure%20environments" xr:uid="{0526730E-0F97-4FAE-93EC-F96680634569}"/>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89C81-0693-4AEF-A897-57CA2ECBDC9B}">
  <sheetPr>
    <tabColor rgb="FF00B050"/>
  </sheetPr>
  <dimension ref="A1:J60"/>
  <sheetViews>
    <sheetView topLeftCell="A11" workbookViewId="0">
      <selection activeCell="H4" sqref="H4:J12"/>
    </sheetView>
  </sheetViews>
  <sheetFormatPr defaultRowHeight="16.5"/>
  <sheetData>
    <row r="1" spans="1:10">
      <c r="A1" s="429" t="s">
        <v>11189</v>
      </c>
      <c r="B1" s="429"/>
      <c r="C1" s="429" t="s">
        <v>11198</v>
      </c>
      <c r="D1" s="429"/>
      <c r="E1" s="429"/>
      <c r="F1" s="429" t="s">
        <v>11246</v>
      </c>
      <c r="G1" s="429"/>
      <c r="H1" s="429"/>
    </row>
    <row r="2" spans="1:10">
      <c r="A2" s="429" t="s">
        <v>11114</v>
      </c>
      <c r="B2" s="429"/>
      <c r="C2" s="429" t="s">
        <v>11114</v>
      </c>
      <c r="D2" s="429"/>
      <c r="E2" s="429"/>
      <c r="F2" s="429" t="s">
        <v>11114</v>
      </c>
      <c r="G2" s="429"/>
      <c r="H2" s="429"/>
    </row>
    <row r="3" spans="1:10">
      <c r="A3" s="429"/>
      <c r="B3" s="429"/>
      <c r="C3" s="429"/>
      <c r="D3" s="429"/>
      <c r="E3" s="429"/>
      <c r="F3" s="429"/>
      <c r="G3" s="429"/>
      <c r="H3" s="429"/>
    </row>
    <row r="4" spans="1:10">
      <c r="A4" s="429" t="s">
        <v>11190</v>
      </c>
      <c r="B4" s="429"/>
      <c r="C4" s="429" t="s">
        <v>11199</v>
      </c>
      <c r="D4" s="429"/>
      <c r="E4" s="429"/>
      <c r="F4" s="429" t="s">
        <v>11247</v>
      </c>
      <c r="G4" s="429"/>
      <c r="H4" s="429" t="s">
        <v>11343</v>
      </c>
      <c r="I4" s="429"/>
      <c r="J4" s="429"/>
    </row>
    <row r="5" spans="1:10">
      <c r="A5" s="429" t="s">
        <v>2489</v>
      </c>
      <c r="B5" s="429" t="s">
        <v>11191</v>
      </c>
      <c r="C5" s="429" t="s">
        <v>1221</v>
      </c>
      <c r="D5" s="429" t="s">
        <v>10326</v>
      </c>
      <c r="E5" s="429"/>
      <c r="F5" s="429" t="s">
        <v>2489</v>
      </c>
      <c r="G5" s="429" t="s">
        <v>11248</v>
      </c>
      <c r="H5" s="429" t="s">
        <v>11114</v>
      </c>
      <c r="I5" s="429"/>
      <c r="J5" s="429"/>
    </row>
    <row r="6" spans="1:10">
      <c r="A6" s="429">
        <v>1</v>
      </c>
      <c r="B6" s="429" t="s">
        <v>11192</v>
      </c>
      <c r="C6" s="464">
        <v>43922</v>
      </c>
      <c r="D6" s="429" t="s">
        <v>11200</v>
      </c>
      <c r="E6" s="429"/>
      <c r="F6" s="464">
        <v>43862</v>
      </c>
      <c r="G6" s="429" t="s">
        <v>11249</v>
      </c>
      <c r="H6" s="429"/>
      <c r="I6" s="429"/>
      <c r="J6" s="429"/>
    </row>
    <row r="7" spans="1:10">
      <c r="A7" s="429">
        <v>2</v>
      </c>
      <c r="B7" s="429" t="s">
        <v>11193</v>
      </c>
      <c r="C7" s="464">
        <v>44017</v>
      </c>
      <c r="D7" s="429" t="s">
        <v>11201</v>
      </c>
      <c r="E7" s="429"/>
      <c r="F7" s="464">
        <v>43954</v>
      </c>
      <c r="G7" s="429" t="s">
        <v>11250</v>
      </c>
      <c r="H7" s="429" t="s">
        <v>11344</v>
      </c>
      <c r="I7" s="429"/>
      <c r="J7" s="429"/>
    </row>
    <row r="8" spans="1:10">
      <c r="A8" s="429">
        <v>3</v>
      </c>
      <c r="B8" s="429" t="s">
        <v>11194</v>
      </c>
      <c r="C8" s="464">
        <v>44112</v>
      </c>
      <c r="D8" s="429" t="s">
        <v>11202</v>
      </c>
      <c r="E8" s="429"/>
      <c r="F8" s="429">
        <v>6</v>
      </c>
      <c r="G8" s="429" t="s">
        <v>11251</v>
      </c>
      <c r="H8" s="429" t="s">
        <v>11345</v>
      </c>
      <c r="I8" s="429" t="s">
        <v>11346</v>
      </c>
      <c r="J8" s="429" t="s">
        <v>11347</v>
      </c>
    </row>
    <row r="9" spans="1:10">
      <c r="A9" s="429">
        <v>4</v>
      </c>
      <c r="B9" s="429" t="s">
        <v>11195</v>
      </c>
      <c r="C9" s="464">
        <v>44176</v>
      </c>
      <c r="D9" s="429" t="s">
        <v>11203</v>
      </c>
      <c r="E9" s="429"/>
      <c r="F9" s="429" t="s">
        <v>11090</v>
      </c>
      <c r="G9" s="429"/>
      <c r="H9" s="429" t="s">
        <v>11249</v>
      </c>
      <c r="I9" s="464">
        <v>44145</v>
      </c>
      <c r="J9" s="429" t="s">
        <v>11348</v>
      </c>
    </row>
    <row r="10" spans="1:10">
      <c r="A10" s="429">
        <v>5</v>
      </c>
      <c r="B10" s="429" t="s">
        <v>11196</v>
      </c>
      <c r="C10" s="429" t="s">
        <v>6568</v>
      </c>
      <c r="D10" s="429" t="s">
        <v>11204</v>
      </c>
      <c r="E10" s="429"/>
      <c r="F10" s="429"/>
      <c r="G10" s="429"/>
      <c r="H10" s="429" t="s">
        <v>11250</v>
      </c>
      <c r="I10" s="465">
        <v>42339</v>
      </c>
      <c r="J10" s="429" t="s">
        <v>11349</v>
      </c>
    </row>
    <row r="11" spans="1:10">
      <c r="A11" s="429">
        <v>6</v>
      </c>
      <c r="B11" s="429" t="s">
        <v>11197</v>
      </c>
      <c r="C11" s="429" t="s">
        <v>6561</v>
      </c>
      <c r="D11" s="429" t="s">
        <v>11205</v>
      </c>
      <c r="E11" s="429"/>
      <c r="F11" s="429"/>
      <c r="G11" s="429"/>
      <c r="H11" s="429" t="s">
        <v>11251</v>
      </c>
      <c r="I11" s="429" t="s">
        <v>828</v>
      </c>
      <c r="J11" s="429" t="s">
        <v>11350</v>
      </c>
    </row>
    <row r="12" spans="1:10">
      <c r="A12" s="429" t="s">
        <v>11090</v>
      </c>
      <c r="B12" s="429"/>
      <c r="C12" s="429" t="s">
        <v>11122</v>
      </c>
      <c r="D12" s="429" t="s">
        <v>11206</v>
      </c>
      <c r="E12" s="429"/>
      <c r="F12" s="429"/>
      <c r="G12" s="429"/>
      <c r="H12" s="429" t="s">
        <v>11111</v>
      </c>
      <c r="I12" s="429"/>
      <c r="J12" s="429"/>
    </row>
    <row r="13" spans="1:10">
      <c r="A13" s="429"/>
      <c r="B13" s="429"/>
      <c r="C13" s="429" t="s">
        <v>11207</v>
      </c>
      <c r="D13" s="429" t="s">
        <v>11208</v>
      </c>
      <c r="E13" s="429"/>
      <c r="F13" s="429"/>
      <c r="G13" s="429"/>
      <c r="H13" s="429"/>
    </row>
    <row r="14" spans="1:10">
      <c r="A14" s="429"/>
      <c r="B14" s="429"/>
      <c r="C14" s="429" t="s">
        <v>11209</v>
      </c>
      <c r="D14" s="429" t="s">
        <v>11210</v>
      </c>
      <c r="E14" s="429"/>
      <c r="F14" s="429"/>
      <c r="G14" s="429"/>
      <c r="H14" s="429"/>
    </row>
    <row r="15" spans="1:10">
      <c r="A15" s="429"/>
      <c r="B15" s="429"/>
      <c r="C15" s="429" t="s">
        <v>6518</v>
      </c>
      <c r="D15" s="429" t="s">
        <v>11211</v>
      </c>
      <c r="E15" s="429"/>
      <c r="F15" s="429"/>
      <c r="G15" s="429"/>
      <c r="H15" s="429"/>
    </row>
    <row r="16" spans="1:10">
      <c r="A16" s="429"/>
      <c r="B16" s="429"/>
      <c r="C16" s="429" t="s">
        <v>9942</v>
      </c>
      <c r="D16" s="429" t="s">
        <v>11212</v>
      </c>
      <c r="E16" s="429"/>
      <c r="F16" s="429"/>
      <c r="G16" s="429"/>
      <c r="H16" s="429"/>
    </row>
    <row r="17" spans="1:8">
      <c r="A17" s="429"/>
      <c r="B17" s="429"/>
      <c r="C17" s="429" t="s">
        <v>9951</v>
      </c>
      <c r="D17" s="429" t="s">
        <v>11213</v>
      </c>
      <c r="E17" s="429"/>
      <c r="F17" s="429"/>
      <c r="G17" s="429"/>
      <c r="H17" s="429"/>
    </row>
    <row r="18" spans="1:8">
      <c r="A18" s="429"/>
      <c r="B18" s="429"/>
      <c r="C18" s="429" t="s">
        <v>11214</v>
      </c>
      <c r="D18" s="429" t="s">
        <v>11215</v>
      </c>
      <c r="E18" s="429"/>
      <c r="F18" s="429"/>
      <c r="G18" s="429"/>
      <c r="H18" s="429"/>
    </row>
    <row r="19" spans="1:8">
      <c r="A19" s="429"/>
      <c r="B19" s="429"/>
      <c r="C19" s="429" t="s">
        <v>11216</v>
      </c>
      <c r="D19" s="429" t="s">
        <v>11217</v>
      </c>
      <c r="E19" s="429"/>
      <c r="F19" s="429"/>
      <c r="G19" s="429"/>
      <c r="H19" s="429"/>
    </row>
    <row r="20" spans="1:8">
      <c r="A20" s="429"/>
      <c r="B20" s="429"/>
      <c r="C20" s="429" t="s">
        <v>11218</v>
      </c>
      <c r="D20" s="429" t="s">
        <v>11219</v>
      </c>
      <c r="E20" s="429"/>
      <c r="F20" s="429"/>
      <c r="G20" s="429"/>
      <c r="H20" s="429"/>
    </row>
    <row r="21" spans="1:8">
      <c r="A21" s="429"/>
      <c r="B21" s="429"/>
      <c r="C21" s="429" t="s">
        <v>11220</v>
      </c>
      <c r="D21" s="429" t="s">
        <v>11221</v>
      </c>
      <c r="E21" s="429"/>
      <c r="F21" s="429"/>
      <c r="G21" s="429"/>
      <c r="H21" s="429"/>
    </row>
    <row r="22" spans="1:8">
      <c r="A22" s="429"/>
      <c r="B22" s="429"/>
      <c r="C22" s="429" t="s">
        <v>10060</v>
      </c>
      <c r="D22" s="429" t="s">
        <v>11222</v>
      </c>
      <c r="E22" s="429"/>
      <c r="F22" s="429"/>
      <c r="G22" s="429"/>
      <c r="H22" s="429"/>
    </row>
    <row r="23" spans="1:8">
      <c r="A23" s="429"/>
      <c r="B23" s="429"/>
      <c r="C23" s="429" t="s">
        <v>11223</v>
      </c>
      <c r="D23" s="429" t="s">
        <v>11224</v>
      </c>
      <c r="E23" s="429"/>
      <c r="F23" s="429"/>
      <c r="G23" s="429"/>
      <c r="H23" s="429"/>
    </row>
    <row r="24" spans="1:8">
      <c r="A24" s="429"/>
      <c r="B24" s="429"/>
      <c r="C24" s="429" t="s">
        <v>10063</v>
      </c>
      <c r="D24" s="429" t="s">
        <v>11225</v>
      </c>
      <c r="E24" s="429"/>
      <c r="F24" s="429"/>
      <c r="G24" s="429"/>
      <c r="H24" s="429"/>
    </row>
    <row r="25" spans="1:8">
      <c r="A25" s="429"/>
      <c r="B25" s="429"/>
      <c r="C25" s="429" t="s">
        <v>9973</v>
      </c>
      <c r="D25" s="429" t="s">
        <v>11226</v>
      </c>
      <c r="E25" s="429"/>
      <c r="F25" s="429"/>
      <c r="G25" s="429"/>
      <c r="H25" s="429"/>
    </row>
    <row r="26" spans="1:8">
      <c r="C26" s="429" t="s">
        <v>11227</v>
      </c>
      <c r="D26" s="429" t="s">
        <v>11228</v>
      </c>
      <c r="E26" s="429"/>
      <c r="F26" s="429"/>
      <c r="G26" s="429"/>
      <c r="H26" s="429"/>
    </row>
    <row r="27" spans="1:8">
      <c r="C27" s="429" t="s">
        <v>11229</v>
      </c>
      <c r="D27" s="429" t="s">
        <v>11230</v>
      </c>
      <c r="E27" s="429"/>
      <c r="F27" s="429"/>
      <c r="G27" s="429"/>
      <c r="H27" s="429"/>
    </row>
    <row r="28" spans="1:8">
      <c r="C28" s="429" t="s">
        <v>11231</v>
      </c>
      <c r="D28" s="429" t="s">
        <v>11232</v>
      </c>
      <c r="E28" s="429"/>
      <c r="F28" s="429"/>
      <c r="G28" s="429"/>
      <c r="H28" s="429"/>
    </row>
    <row r="29" spans="1:8">
      <c r="C29" s="429" t="s">
        <v>11233</v>
      </c>
      <c r="D29" s="429" t="s">
        <v>11234</v>
      </c>
      <c r="E29" s="429"/>
      <c r="F29" s="429"/>
      <c r="G29" s="429"/>
      <c r="H29" s="429"/>
    </row>
    <row r="30" spans="1:8">
      <c r="C30" s="429" t="s">
        <v>11235</v>
      </c>
      <c r="D30" s="429" t="s">
        <v>11236</v>
      </c>
      <c r="E30" s="429"/>
      <c r="F30" s="429"/>
      <c r="G30" s="429"/>
      <c r="H30" s="429"/>
    </row>
    <row r="31" spans="1:8">
      <c r="C31" s="429" t="s">
        <v>11156</v>
      </c>
      <c r="D31" s="429" t="s">
        <v>11237</v>
      </c>
      <c r="E31" s="429"/>
      <c r="F31" s="429"/>
      <c r="G31" s="429"/>
      <c r="H31" s="429"/>
    </row>
    <row r="32" spans="1:8">
      <c r="C32" s="429" t="s">
        <v>407</v>
      </c>
      <c r="D32" s="429" t="s">
        <v>11238</v>
      </c>
      <c r="E32" s="429"/>
      <c r="F32" s="429"/>
      <c r="G32" s="429"/>
      <c r="H32" s="429"/>
    </row>
    <row r="33" spans="1:8">
      <c r="C33" s="429" t="s">
        <v>11239</v>
      </c>
      <c r="D33" s="429" t="s">
        <v>11240</v>
      </c>
      <c r="E33" s="429"/>
      <c r="F33" s="429"/>
      <c r="G33" s="429"/>
      <c r="H33" s="429"/>
    </row>
    <row r="34" spans="1:8">
      <c r="C34" s="429" t="s">
        <v>11241</v>
      </c>
      <c r="D34" s="429" t="s">
        <v>11242</v>
      </c>
      <c r="E34" s="429"/>
      <c r="F34" s="429"/>
      <c r="G34" s="429"/>
      <c r="H34" s="429"/>
    </row>
    <row r="35" spans="1:8">
      <c r="C35" s="429" t="s">
        <v>6243</v>
      </c>
      <c r="D35" s="429" t="s">
        <v>11243</v>
      </c>
      <c r="E35" s="429"/>
      <c r="F35" s="429"/>
      <c r="G35" s="429"/>
      <c r="H35" s="429"/>
    </row>
    <row r="36" spans="1:8">
      <c r="C36" s="429" t="s">
        <v>11244</v>
      </c>
      <c r="D36" s="429" t="s">
        <v>11245</v>
      </c>
      <c r="E36" s="429"/>
      <c r="F36" s="429"/>
      <c r="G36" s="429"/>
      <c r="H36" s="429"/>
    </row>
    <row r="43" spans="1:8">
      <c r="A43" s="429"/>
      <c r="B43" s="429"/>
    </row>
    <row r="44" spans="1:8">
      <c r="A44" s="429"/>
      <c r="B44" s="429"/>
    </row>
    <row r="45" spans="1:8">
      <c r="A45" s="429"/>
      <c r="B45" s="429"/>
      <c r="H45" s="429"/>
    </row>
    <row r="46" spans="1:8">
      <c r="A46" s="429"/>
      <c r="B46" s="429"/>
      <c r="H46" s="429"/>
    </row>
    <row r="47" spans="1:8">
      <c r="A47" s="429"/>
      <c r="B47" s="429"/>
      <c r="C47" s="429"/>
      <c r="D47" s="429"/>
      <c r="H47" s="429"/>
    </row>
    <row r="48" spans="1:8">
      <c r="A48" s="429"/>
      <c r="B48" s="429"/>
      <c r="C48" s="429"/>
      <c r="D48" s="429"/>
      <c r="H48" s="429"/>
    </row>
    <row r="49" spans="1:8">
      <c r="A49" s="429"/>
      <c r="B49" s="429"/>
      <c r="C49" s="429"/>
      <c r="D49" s="429"/>
      <c r="H49" s="429"/>
    </row>
    <row r="50" spans="1:8">
      <c r="A50" s="429"/>
      <c r="B50" s="429"/>
      <c r="C50" s="429"/>
      <c r="D50" s="429"/>
      <c r="H50" s="429"/>
    </row>
    <row r="51" spans="1:8">
      <c r="A51" s="429"/>
      <c r="B51" s="429"/>
      <c r="C51" s="429"/>
      <c r="D51" s="429"/>
      <c r="H51" s="429"/>
    </row>
    <row r="52" spans="1:8">
      <c r="A52" s="464"/>
      <c r="B52" s="429"/>
      <c r="C52" s="429"/>
      <c r="D52" s="429"/>
      <c r="H52" s="429"/>
    </row>
    <row r="53" spans="1:8">
      <c r="A53" s="464"/>
      <c r="B53" s="429"/>
      <c r="C53" s="429"/>
      <c r="D53" s="429"/>
      <c r="H53" s="429"/>
    </row>
    <row r="54" spans="1:8">
      <c r="A54" s="464"/>
      <c r="B54" s="429"/>
      <c r="C54" s="429"/>
      <c r="D54" s="429"/>
      <c r="E54" s="429"/>
      <c r="F54" s="429"/>
    </row>
    <row r="55" spans="1:8">
      <c r="A55" s="465"/>
      <c r="B55" s="429"/>
      <c r="C55" s="429"/>
      <c r="D55" s="429"/>
      <c r="E55" s="429"/>
      <c r="F55" s="429"/>
    </row>
    <row r="56" spans="1:8">
      <c r="A56" s="429"/>
      <c r="B56" s="429"/>
      <c r="C56" s="429"/>
      <c r="D56" s="429"/>
      <c r="E56" s="429"/>
      <c r="F56" s="429"/>
    </row>
    <row r="57" spans="1:8">
      <c r="A57" s="429"/>
      <c r="B57" s="429"/>
      <c r="C57" s="429"/>
      <c r="D57" s="429"/>
      <c r="E57" s="429"/>
      <c r="F57" s="429"/>
    </row>
    <row r="58" spans="1:8">
      <c r="A58" s="429"/>
      <c r="B58" s="429"/>
    </row>
    <row r="59" spans="1:8">
      <c r="A59" s="429"/>
      <c r="B59" s="429"/>
    </row>
    <row r="60" spans="1:8">
      <c r="A60" s="429"/>
      <c r="B60" s="42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ECFD6-BC4A-4799-9F8C-38AF1D650677}">
  <sheetPr>
    <tabColor rgb="FF00B050"/>
  </sheetPr>
  <dimension ref="A1:B46"/>
  <sheetViews>
    <sheetView topLeftCell="A31" workbookViewId="0">
      <selection activeCell="A28" sqref="A28:CU46"/>
    </sheetView>
  </sheetViews>
  <sheetFormatPr defaultRowHeight="16.5"/>
  <sheetData>
    <row r="1" spans="1:2">
      <c r="A1" t="s">
        <v>11351</v>
      </c>
    </row>
    <row r="2" spans="1:2">
      <c r="A2" t="s">
        <v>11352</v>
      </c>
    </row>
    <row r="4" spans="1:2">
      <c r="A4" t="s">
        <v>11351</v>
      </c>
    </row>
    <row r="5" spans="1:2">
      <c r="A5" t="s">
        <v>11353</v>
      </c>
      <c r="B5" t="s">
        <v>11354</v>
      </c>
    </row>
    <row r="6" spans="1:2">
      <c r="A6" t="s">
        <v>8095</v>
      </c>
      <c r="B6" t="s">
        <v>7995</v>
      </c>
    </row>
    <row r="7" spans="1:2">
      <c r="A7" t="s">
        <v>10257</v>
      </c>
      <c r="B7" t="s">
        <v>8003</v>
      </c>
    </row>
    <row r="8" spans="1:2">
      <c r="A8" t="s">
        <v>10258</v>
      </c>
      <c r="B8" t="s">
        <v>489</v>
      </c>
    </row>
    <row r="9" spans="1:2">
      <c r="A9" t="s">
        <v>10259</v>
      </c>
      <c r="B9" t="s">
        <v>583</v>
      </c>
    </row>
    <row r="10" spans="1:2">
      <c r="A10" t="s">
        <v>10260</v>
      </c>
      <c r="B10" t="s">
        <v>471</v>
      </c>
    </row>
    <row r="11" spans="1:2">
      <c r="A11" t="s">
        <v>10261</v>
      </c>
      <c r="B11" t="s">
        <v>474</v>
      </c>
    </row>
    <row r="12" spans="1:2">
      <c r="A12" t="s">
        <v>11355</v>
      </c>
    </row>
    <row r="14" spans="1:2">
      <c r="A14" t="s">
        <v>11356</v>
      </c>
    </row>
    <row r="15" spans="1:2">
      <c r="A15" t="s">
        <v>11352</v>
      </c>
    </row>
    <row r="17" spans="1:2">
      <c r="A17" t="s">
        <v>11356</v>
      </c>
    </row>
    <row r="18" spans="1:2">
      <c r="A18" t="s">
        <v>11357</v>
      </c>
      <c r="B18" t="s">
        <v>11354</v>
      </c>
    </row>
    <row r="19" spans="1:2">
      <c r="A19" t="s">
        <v>8086</v>
      </c>
      <c r="B19" t="s">
        <v>45</v>
      </c>
    </row>
    <row r="20" spans="1:2">
      <c r="A20" t="s">
        <v>8087</v>
      </c>
      <c r="B20" t="s">
        <v>8003</v>
      </c>
    </row>
    <row r="21" spans="1:2">
      <c r="A21" t="s">
        <v>8088</v>
      </c>
      <c r="B21" t="s">
        <v>468</v>
      </c>
    </row>
    <row r="22" spans="1:2">
      <c r="A22" t="s">
        <v>8089</v>
      </c>
      <c r="B22" t="s">
        <v>468</v>
      </c>
    </row>
    <row r="23" spans="1:2">
      <c r="A23" t="s">
        <v>8090</v>
      </c>
      <c r="B23" t="s">
        <v>468</v>
      </c>
    </row>
    <row r="24" spans="1:2">
      <c r="A24" t="s">
        <v>8091</v>
      </c>
      <c r="B24" t="s">
        <v>471</v>
      </c>
    </row>
    <row r="25" spans="1:2">
      <c r="A25" t="s">
        <v>8092</v>
      </c>
      <c r="B25" t="s">
        <v>640</v>
      </c>
    </row>
    <row r="26" spans="1:2">
      <c r="A26" t="s">
        <v>8093</v>
      </c>
      <c r="B26" t="s">
        <v>640</v>
      </c>
    </row>
    <row r="27" spans="1:2">
      <c r="A27" t="s">
        <v>11355</v>
      </c>
    </row>
    <row r="29" spans="1:2">
      <c r="A29" t="s">
        <v>11358</v>
      </c>
    </row>
    <row r="30" spans="1:2">
      <c r="A30" t="s">
        <v>11359</v>
      </c>
    </row>
    <row r="32" spans="1:2">
      <c r="A32" t="s">
        <v>11358</v>
      </c>
    </row>
    <row r="33" spans="1:2">
      <c r="A33" t="s">
        <v>11360</v>
      </c>
      <c r="B33" t="s">
        <v>457</v>
      </c>
    </row>
    <row r="34" spans="1:2">
      <c r="A34" t="s">
        <v>8074</v>
      </c>
      <c r="B34" t="s">
        <v>7</v>
      </c>
    </row>
    <row r="35" spans="1:2">
      <c r="A35" t="s">
        <v>8075</v>
      </c>
      <c r="B35" t="s">
        <v>12</v>
      </c>
    </row>
    <row r="36" spans="1:2">
      <c r="A36" t="s">
        <v>8076</v>
      </c>
      <c r="B36" t="s">
        <v>39</v>
      </c>
    </row>
    <row r="37" spans="1:2">
      <c r="A37" t="s">
        <v>8077</v>
      </c>
      <c r="B37" t="s">
        <v>39</v>
      </c>
    </row>
    <row r="38" spans="1:2">
      <c r="A38" t="s">
        <v>8078</v>
      </c>
      <c r="B38" t="s">
        <v>11361</v>
      </c>
    </row>
    <row r="39" spans="1:2">
      <c r="A39" t="s">
        <v>8079</v>
      </c>
      <c r="B39" t="s">
        <v>11361</v>
      </c>
    </row>
    <row r="40" spans="1:2">
      <c r="A40" t="s">
        <v>8080</v>
      </c>
      <c r="B40" t="s">
        <v>11361</v>
      </c>
    </row>
    <row r="41" spans="1:2">
      <c r="A41" t="s">
        <v>120</v>
      </c>
      <c r="B41" t="s">
        <v>11362</v>
      </c>
    </row>
    <row r="42" spans="1:2">
      <c r="A42" t="s">
        <v>11363</v>
      </c>
      <c r="B42" t="s">
        <v>11364</v>
      </c>
    </row>
    <row r="43" spans="1:2">
      <c r="A43" t="s">
        <v>11365</v>
      </c>
      <c r="B43" t="s">
        <v>474</v>
      </c>
    </row>
    <row r="44" spans="1:2">
      <c r="A44" t="s">
        <v>11366</v>
      </c>
      <c r="B44" t="s">
        <v>496</v>
      </c>
    </row>
    <row r="45" spans="1:2">
      <c r="A45" t="s">
        <v>11367</v>
      </c>
      <c r="B45" t="s">
        <v>511</v>
      </c>
    </row>
    <row r="46" spans="1:2">
      <c r="A46" t="s">
        <v>11368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50429-9975-4E71-BCA0-1382E916D947}">
  <sheetPr>
    <tabColor rgb="FF00B050"/>
  </sheetPr>
  <dimension ref="A1:AD127"/>
  <sheetViews>
    <sheetView zoomScale="115" zoomScaleNormal="115" workbookViewId="0">
      <selection activeCell="AD1" sqref="A1:XFD1048576"/>
    </sheetView>
  </sheetViews>
  <sheetFormatPr defaultRowHeight="16.5"/>
  <cols>
    <col min="1" max="16384" width="9" style="507"/>
  </cols>
  <sheetData>
    <row r="1" spans="1:30">
      <c r="A1" s="507">
        <v>42005</v>
      </c>
      <c r="B1" s="507" t="s">
        <v>8096</v>
      </c>
      <c r="G1" s="507" t="s">
        <v>8171</v>
      </c>
      <c r="K1" s="507" t="s">
        <v>1718</v>
      </c>
      <c r="O1" s="507">
        <v>80</v>
      </c>
      <c r="P1" s="507" t="s">
        <v>8308</v>
      </c>
      <c r="S1" s="507">
        <v>1</v>
      </c>
      <c r="T1" s="507" t="s">
        <v>8332</v>
      </c>
      <c r="Y1" s="507" t="s">
        <v>1421</v>
      </c>
      <c r="AD1" s="507" t="s">
        <v>1326</v>
      </c>
    </row>
    <row r="2" spans="1:30">
      <c r="B2" s="507" t="s">
        <v>8097</v>
      </c>
      <c r="G2" s="507" t="s">
        <v>8172</v>
      </c>
      <c r="K2" s="507" t="s">
        <v>1717</v>
      </c>
      <c r="Y2" s="507" t="s">
        <v>1420</v>
      </c>
      <c r="AD2" s="507" t="s">
        <v>8493</v>
      </c>
    </row>
    <row r="3" spans="1:30">
      <c r="A3" s="507">
        <v>16</v>
      </c>
      <c r="B3" s="507" t="s">
        <v>8098</v>
      </c>
      <c r="G3" s="507" t="s">
        <v>8173</v>
      </c>
      <c r="K3" s="507" t="s">
        <v>8238</v>
      </c>
      <c r="O3" s="507">
        <v>81</v>
      </c>
      <c r="P3" s="507" t="s">
        <v>8309</v>
      </c>
      <c r="S3" s="507">
        <v>2</v>
      </c>
      <c r="T3" s="507" t="s">
        <v>8333</v>
      </c>
      <c r="Y3" s="507" t="s">
        <v>8419</v>
      </c>
      <c r="AD3" s="507" t="s">
        <v>8494</v>
      </c>
    </row>
    <row r="4" spans="1:30">
      <c r="A4" s="507">
        <v>17</v>
      </c>
      <c r="B4" s="507" t="s">
        <v>8099</v>
      </c>
      <c r="G4" s="507" t="s">
        <v>1801</v>
      </c>
      <c r="K4" s="507" t="s">
        <v>1715</v>
      </c>
      <c r="S4" s="507">
        <v>3</v>
      </c>
      <c r="T4" s="507" t="s">
        <v>8334</v>
      </c>
      <c r="Y4" s="507" t="s">
        <v>8420</v>
      </c>
      <c r="AD4" s="507" t="s">
        <v>1323</v>
      </c>
    </row>
    <row r="5" spans="1:30" ht="126.75" customHeight="1">
      <c r="A5" s="507">
        <v>18</v>
      </c>
      <c r="B5" s="507" t="s">
        <v>8100</v>
      </c>
      <c r="G5" s="507" t="s">
        <v>1800</v>
      </c>
      <c r="K5" s="507" t="s">
        <v>8239</v>
      </c>
      <c r="O5" s="507">
        <v>82</v>
      </c>
      <c r="P5" s="507" t="s">
        <v>8310</v>
      </c>
      <c r="S5" s="507">
        <v>4</v>
      </c>
      <c r="T5" s="507" t="s">
        <v>8335</v>
      </c>
      <c r="Y5" s="507" t="s">
        <v>1417</v>
      </c>
      <c r="AD5" s="507" t="s">
        <v>1322</v>
      </c>
    </row>
    <row r="6" spans="1:30">
      <c r="G6" s="507" t="s">
        <v>8174</v>
      </c>
      <c r="K6" s="507" t="s">
        <v>8240</v>
      </c>
      <c r="P6" s="507" t="s">
        <v>8311</v>
      </c>
      <c r="Y6" s="507" t="s">
        <v>1416</v>
      </c>
      <c r="AD6" s="507" t="s">
        <v>1321</v>
      </c>
    </row>
    <row r="7" spans="1:30" ht="162.75" customHeight="1">
      <c r="A7" s="507">
        <v>19</v>
      </c>
      <c r="B7" s="507" t="s">
        <v>8101</v>
      </c>
      <c r="G7" s="507" t="s">
        <v>8175</v>
      </c>
      <c r="K7" s="507" t="s">
        <v>8241</v>
      </c>
      <c r="O7" s="507">
        <v>83</v>
      </c>
      <c r="P7" s="507" t="s">
        <v>8312</v>
      </c>
      <c r="S7" s="507">
        <v>5</v>
      </c>
      <c r="T7" s="507" t="s">
        <v>8336</v>
      </c>
      <c r="Y7" s="507" t="s">
        <v>1415</v>
      </c>
      <c r="AD7" s="507" t="s">
        <v>1320</v>
      </c>
    </row>
    <row r="8" spans="1:30">
      <c r="G8" s="507" t="s">
        <v>8176</v>
      </c>
      <c r="K8" s="507" t="s">
        <v>8242</v>
      </c>
      <c r="Y8" s="507" t="s">
        <v>1414</v>
      </c>
      <c r="AD8" s="507" t="s">
        <v>1319</v>
      </c>
    </row>
    <row r="9" spans="1:30" ht="180" customHeight="1">
      <c r="A9" s="507">
        <v>20</v>
      </c>
      <c r="B9" s="507" t="s">
        <v>8102</v>
      </c>
      <c r="G9" s="507" t="s">
        <v>8177</v>
      </c>
      <c r="K9" s="507" t="s">
        <v>8243</v>
      </c>
      <c r="O9" s="507">
        <v>84</v>
      </c>
      <c r="P9" s="507" t="s">
        <v>8313</v>
      </c>
      <c r="S9" s="507">
        <v>6</v>
      </c>
      <c r="T9" s="507" t="s">
        <v>8337</v>
      </c>
      <c r="Y9" s="507" t="s">
        <v>1413</v>
      </c>
      <c r="AD9" s="507" t="s">
        <v>1318</v>
      </c>
    </row>
    <row r="10" spans="1:30">
      <c r="A10" s="507">
        <v>21</v>
      </c>
      <c r="B10" s="507" t="s">
        <v>8103</v>
      </c>
      <c r="G10" s="507" t="s">
        <v>8178</v>
      </c>
      <c r="K10" s="507" t="s">
        <v>1709</v>
      </c>
      <c r="Y10" s="507" t="s">
        <v>8421</v>
      </c>
      <c r="AD10" s="507" t="s">
        <v>1317</v>
      </c>
    </row>
    <row r="11" spans="1:30">
      <c r="B11" s="507" t="s">
        <v>8104</v>
      </c>
      <c r="G11" s="507" t="s">
        <v>8179</v>
      </c>
      <c r="K11" s="507" t="s">
        <v>8244</v>
      </c>
      <c r="O11" s="507" t="s">
        <v>8330</v>
      </c>
      <c r="P11" s="507" t="s">
        <v>8314</v>
      </c>
      <c r="S11" s="507">
        <v>7</v>
      </c>
      <c r="T11" s="507" t="s">
        <v>8338</v>
      </c>
      <c r="Y11" s="507" t="s">
        <v>1411</v>
      </c>
      <c r="AD11" s="507" t="s">
        <v>8495</v>
      </c>
    </row>
    <row r="12" spans="1:30">
      <c r="A12" s="507">
        <v>22</v>
      </c>
      <c r="B12" s="507" t="s">
        <v>8105</v>
      </c>
      <c r="G12" s="507">
        <v>26</v>
      </c>
      <c r="H12" s="507" t="s">
        <v>8180</v>
      </c>
      <c r="K12" s="507" t="s">
        <v>1707</v>
      </c>
      <c r="O12" s="507" t="s">
        <v>8331</v>
      </c>
      <c r="Y12" s="507" t="s">
        <v>8422</v>
      </c>
      <c r="AD12" s="507" t="s">
        <v>8496</v>
      </c>
    </row>
    <row r="13" spans="1:30">
      <c r="A13" s="507">
        <v>23</v>
      </c>
      <c r="B13" s="507" t="s">
        <v>8106</v>
      </c>
      <c r="G13" s="507">
        <v>27</v>
      </c>
      <c r="H13" s="507" t="s">
        <v>8181</v>
      </c>
      <c r="K13" s="507" t="s">
        <v>8245</v>
      </c>
      <c r="O13" s="507">
        <v>86</v>
      </c>
      <c r="P13" s="507" t="s">
        <v>8315</v>
      </c>
      <c r="S13" s="507">
        <v>8</v>
      </c>
      <c r="T13" s="507" t="s">
        <v>8339</v>
      </c>
      <c r="Y13" s="507" t="s">
        <v>8423</v>
      </c>
      <c r="AD13" s="507" t="s">
        <v>1314</v>
      </c>
    </row>
    <row r="14" spans="1:30" ht="66.75" customHeight="1">
      <c r="A14" s="507">
        <v>24</v>
      </c>
      <c r="B14" s="507" t="s">
        <v>8107</v>
      </c>
      <c r="G14" s="507">
        <v>28</v>
      </c>
      <c r="H14" s="507" t="s">
        <v>8182</v>
      </c>
      <c r="K14" s="507" t="s">
        <v>8246</v>
      </c>
      <c r="S14" s="507">
        <v>9</v>
      </c>
      <c r="T14" s="507" t="s">
        <v>8340</v>
      </c>
      <c r="Y14" s="507" t="s">
        <v>8424</v>
      </c>
      <c r="AD14" s="507" t="s">
        <v>8497</v>
      </c>
    </row>
    <row r="15" spans="1:30">
      <c r="G15" s="507">
        <v>29</v>
      </c>
      <c r="H15" s="507" t="s">
        <v>8183</v>
      </c>
      <c r="K15" s="507" t="s">
        <v>8247</v>
      </c>
      <c r="O15" s="507">
        <v>87</v>
      </c>
      <c r="P15" s="507" t="s">
        <v>8316</v>
      </c>
      <c r="S15" s="507">
        <v>10</v>
      </c>
      <c r="T15" s="507" t="s">
        <v>8341</v>
      </c>
      <c r="Y15" s="507" t="s">
        <v>8425</v>
      </c>
      <c r="AD15" s="507" t="s">
        <v>8498</v>
      </c>
    </row>
    <row r="16" spans="1:30">
      <c r="A16" s="507">
        <v>25</v>
      </c>
      <c r="B16" s="507" t="s">
        <v>8108</v>
      </c>
      <c r="G16" s="507">
        <v>30</v>
      </c>
      <c r="H16" s="507" t="s">
        <v>8184</v>
      </c>
      <c r="K16" s="507" t="s">
        <v>8248</v>
      </c>
      <c r="O16" s="507">
        <v>88</v>
      </c>
      <c r="P16" s="507" t="s">
        <v>8317</v>
      </c>
      <c r="Y16" s="507" t="s">
        <v>1406</v>
      </c>
      <c r="AD16" s="507" t="s">
        <v>8499</v>
      </c>
    </row>
    <row r="17" spans="1:30">
      <c r="A17" s="507">
        <v>26</v>
      </c>
      <c r="B17" s="507" t="s">
        <v>8109</v>
      </c>
      <c r="G17" s="507">
        <v>31</v>
      </c>
      <c r="H17" s="507" t="s">
        <v>8185</v>
      </c>
      <c r="K17" s="507" t="s">
        <v>8249</v>
      </c>
      <c r="O17" s="507">
        <v>89</v>
      </c>
      <c r="P17" s="507" t="s">
        <v>8318</v>
      </c>
      <c r="Y17" s="507" t="s">
        <v>1405</v>
      </c>
      <c r="AD17" s="507" t="s">
        <v>8500</v>
      </c>
    </row>
    <row r="18" spans="1:30">
      <c r="B18" s="507" t="s">
        <v>8110</v>
      </c>
      <c r="K18" s="507" t="s">
        <v>8250</v>
      </c>
      <c r="O18" s="507">
        <v>90</v>
      </c>
      <c r="P18" s="507" t="s">
        <v>8319</v>
      </c>
      <c r="S18" s="507">
        <v>11</v>
      </c>
      <c r="T18" s="507" t="s">
        <v>8342</v>
      </c>
      <c r="Y18" s="507" t="s">
        <v>8426</v>
      </c>
      <c r="AD18" s="507" t="s">
        <v>1309</v>
      </c>
    </row>
    <row r="19" spans="1:30">
      <c r="A19" s="507">
        <v>27</v>
      </c>
      <c r="B19" s="507" t="s">
        <v>8111</v>
      </c>
      <c r="G19" s="507" t="s">
        <v>1786</v>
      </c>
      <c r="K19" s="507" t="s">
        <v>1700</v>
      </c>
      <c r="Y19" s="507" t="s">
        <v>8427</v>
      </c>
      <c r="AD19" s="507" t="s">
        <v>8501</v>
      </c>
    </row>
    <row r="20" spans="1:30" ht="193.5" customHeight="1">
      <c r="A20" s="507">
        <v>28</v>
      </c>
      <c r="B20" s="507" t="s">
        <v>8112</v>
      </c>
      <c r="G20" s="507" t="s">
        <v>8186</v>
      </c>
      <c r="K20" s="507" t="s">
        <v>1699</v>
      </c>
      <c r="O20" s="507">
        <v>91</v>
      </c>
      <c r="P20" s="507" t="s">
        <v>8320</v>
      </c>
      <c r="S20" s="507">
        <v>12</v>
      </c>
      <c r="T20" s="507" t="s">
        <v>8343</v>
      </c>
      <c r="Y20" s="507" t="s">
        <v>8428</v>
      </c>
      <c r="AD20" s="507" t="s">
        <v>8502</v>
      </c>
    </row>
    <row r="21" spans="1:30">
      <c r="G21" s="507" t="s">
        <v>8187</v>
      </c>
      <c r="K21" s="507" t="s">
        <v>8251</v>
      </c>
      <c r="Y21" s="507" t="s">
        <v>8429</v>
      </c>
      <c r="AD21" s="507" t="s">
        <v>8503</v>
      </c>
    </row>
    <row r="22" spans="1:30" ht="65.25" customHeight="1">
      <c r="G22" s="507" t="s">
        <v>1783</v>
      </c>
      <c r="K22" s="507" t="s">
        <v>1697</v>
      </c>
      <c r="O22" s="507">
        <v>92</v>
      </c>
      <c r="P22" s="507" t="s">
        <v>8321</v>
      </c>
      <c r="S22" s="507">
        <v>13</v>
      </c>
      <c r="T22" s="507" t="s">
        <v>8344</v>
      </c>
      <c r="Y22" s="507" t="s">
        <v>8430</v>
      </c>
      <c r="AD22" s="507" t="s">
        <v>8504</v>
      </c>
    </row>
    <row r="23" spans="1:30" ht="174.75" customHeight="1">
      <c r="A23" s="507">
        <v>29</v>
      </c>
      <c r="B23" s="507" t="s">
        <v>8113</v>
      </c>
      <c r="G23" s="507" t="s">
        <v>8188</v>
      </c>
      <c r="K23" s="507" t="s">
        <v>1696</v>
      </c>
      <c r="Y23" s="507" t="s">
        <v>1399</v>
      </c>
      <c r="AD23" s="507" t="s">
        <v>8505</v>
      </c>
    </row>
    <row r="24" spans="1:30" ht="72" customHeight="1">
      <c r="G24" s="507" t="s">
        <v>8189</v>
      </c>
      <c r="K24" s="507" t="s">
        <v>8252</v>
      </c>
      <c r="O24" s="507">
        <v>93</v>
      </c>
      <c r="P24" s="507" t="s">
        <v>8322</v>
      </c>
      <c r="S24" s="507">
        <v>14</v>
      </c>
      <c r="T24" s="507" t="s">
        <v>8345</v>
      </c>
      <c r="Y24" s="507" t="s">
        <v>8431</v>
      </c>
      <c r="AD24" s="507" t="s">
        <v>8506</v>
      </c>
    </row>
    <row r="25" spans="1:30">
      <c r="A25" s="507">
        <v>30</v>
      </c>
      <c r="B25" s="507" t="s">
        <v>8114</v>
      </c>
      <c r="G25" s="507" t="s">
        <v>8190</v>
      </c>
      <c r="K25" s="507" t="s">
        <v>8253</v>
      </c>
      <c r="Y25" s="507" t="s">
        <v>8432</v>
      </c>
      <c r="AD25" s="507" t="s">
        <v>1302</v>
      </c>
    </row>
    <row r="26" spans="1:30" ht="102.75" customHeight="1">
      <c r="A26" s="507">
        <v>31</v>
      </c>
      <c r="B26" s="507" t="s">
        <v>8115</v>
      </c>
      <c r="G26" s="507" t="s">
        <v>8191</v>
      </c>
      <c r="K26" s="507" t="s">
        <v>8254</v>
      </c>
      <c r="O26" s="507">
        <v>94</v>
      </c>
      <c r="P26" s="507" t="s">
        <v>8323</v>
      </c>
      <c r="T26" s="507" t="s">
        <v>8346</v>
      </c>
      <c r="Y26" s="507" t="s">
        <v>8433</v>
      </c>
      <c r="AD26" s="507" t="s">
        <v>1301</v>
      </c>
    </row>
    <row r="27" spans="1:30">
      <c r="G27" s="507" t="s">
        <v>8192</v>
      </c>
      <c r="K27" s="507" t="s">
        <v>8255</v>
      </c>
      <c r="O27" s="507">
        <v>95</v>
      </c>
      <c r="P27" s="507" t="s">
        <v>8324</v>
      </c>
      <c r="S27" s="507" t="s">
        <v>8347</v>
      </c>
      <c r="T27" s="507" t="s">
        <v>8348</v>
      </c>
      <c r="Y27" s="507" t="s">
        <v>8434</v>
      </c>
    </row>
    <row r="28" spans="1:30" ht="150.75" customHeight="1">
      <c r="A28" s="507">
        <v>32</v>
      </c>
      <c r="B28" s="507" t="s">
        <v>8116</v>
      </c>
      <c r="G28" s="507" t="s">
        <v>8193</v>
      </c>
      <c r="K28" s="507" t="s">
        <v>8256</v>
      </c>
      <c r="Y28" s="507" t="s">
        <v>1394</v>
      </c>
    </row>
    <row r="29" spans="1:30">
      <c r="G29" s="507" t="s">
        <v>8194</v>
      </c>
      <c r="K29" s="507" t="s">
        <v>8257</v>
      </c>
      <c r="O29" s="507">
        <v>96</v>
      </c>
      <c r="P29" s="507" t="s">
        <v>8325</v>
      </c>
      <c r="Y29" s="507" t="s">
        <v>8435</v>
      </c>
      <c r="AD29" s="507" t="s">
        <v>1299</v>
      </c>
    </row>
    <row r="30" spans="1:30" ht="198.75" customHeight="1">
      <c r="A30" s="507">
        <v>33</v>
      </c>
      <c r="B30" s="507" t="s">
        <v>8117</v>
      </c>
      <c r="G30" s="507" t="s">
        <v>8195</v>
      </c>
      <c r="K30" s="507" t="s">
        <v>8258</v>
      </c>
      <c r="O30" s="507">
        <v>97</v>
      </c>
      <c r="P30" s="507" t="s">
        <v>8326</v>
      </c>
      <c r="S30" s="507">
        <v>16</v>
      </c>
      <c r="T30" s="507" t="s">
        <v>8349</v>
      </c>
      <c r="Y30" s="507" t="s">
        <v>8436</v>
      </c>
      <c r="AD30" s="507" t="s">
        <v>1298</v>
      </c>
    </row>
    <row r="31" spans="1:30">
      <c r="G31" s="507" t="s">
        <v>8196</v>
      </c>
      <c r="K31" s="507" t="s">
        <v>8259</v>
      </c>
      <c r="Y31" s="507" t="s">
        <v>8437</v>
      </c>
      <c r="AD31" s="507" t="s">
        <v>1297</v>
      </c>
    </row>
    <row r="32" spans="1:30">
      <c r="A32" s="507">
        <v>34</v>
      </c>
      <c r="B32" s="507" t="s">
        <v>8118</v>
      </c>
      <c r="G32" s="507" t="s">
        <v>8197</v>
      </c>
      <c r="K32" s="507" t="s">
        <v>8260</v>
      </c>
      <c r="O32" s="507">
        <v>98</v>
      </c>
      <c r="P32" s="507" t="s">
        <v>8327</v>
      </c>
      <c r="S32" s="507">
        <v>17</v>
      </c>
      <c r="T32" s="507" t="s">
        <v>8350</v>
      </c>
      <c r="Y32" s="507" t="s">
        <v>8438</v>
      </c>
      <c r="AD32" s="507" t="s">
        <v>8507</v>
      </c>
    </row>
    <row r="33" spans="1:30">
      <c r="A33" s="507" t="s">
        <v>1869</v>
      </c>
      <c r="G33" s="507" t="s">
        <v>8198</v>
      </c>
      <c r="K33" s="507" t="s">
        <v>8261</v>
      </c>
      <c r="O33" s="507">
        <v>99</v>
      </c>
      <c r="P33" s="507" t="s">
        <v>8328</v>
      </c>
      <c r="S33" s="507">
        <v>18</v>
      </c>
      <c r="T33" s="507" t="s">
        <v>8351</v>
      </c>
      <c r="Y33" s="507" t="s">
        <v>8439</v>
      </c>
      <c r="AD33" s="507" t="s">
        <v>8508</v>
      </c>
    </row>
    <row r="34" spans="1:30">
      <c r="A34" s="507" t="s">
        <v>8119</v>
      </c>
      <c r="K34" s="507" t="s">
        <v>8262</v>
      </c>
      <c r="O34" s="507">
        <v>100</v>
      </c>
      <c r="P34" s="507" t="s">
        <v>8329</v>
      </c>
      <c r="S34" s="507" t="s">
        <v>8352</v>
      </c>
      <c r="Y34" s="507" t="s">
        <v>8440</v>
      </c>
      <c r="AD34" s="507" t="s">
        <v>8509</v>
      </c>
    </row>
    <row r="35" spans="1:30">
      <c r="A35" s="507" t="s">
        <v>8120</v>
      </c>
      <c r="G35" s="507" t="s">
        <v>1771</v>
      </c>
      <c r="K35" s="507" t="s">
        <v>8263</v>
      </c>
      <c r="S35" s="507" t="s">
        <v>1510</v>
      </c>
      <c r="Y35" s="507" t="s">
        <v>8441</v>
      </c>
      <c r="AD35" s="507" t="s">
        <v>8510</v>
      </c>
    </row>
    <row r="36" spans="1:30">
      <c r="A36" s="507" t="s">
        <v>8121</v>
      </c>
      <c r="G36" s="507" t="s">
        <v>1770</v>
      </c>
      <c r="K36" s="507" t="s">
        <v>8264</v>
      </c>
      <c r="S36" s="507" t="s">
        <v>8353</v>
      </c>
      <c r="Y36" s="507" t="s">
        <v>8442</v>
      </c>
      <c r="AD36" s="507" t="s">
        <v>8511</v>
      </c>
    </row>
    <row r="37" spans="1:30">
      <c r="A37" s="507" t="s">
        <v>8122</v>
      </c>
      <c r="G37" s="507" t="s">
        <v>1769</v>
      </c>
      <c r="K37" s="507" t="s">
        <v>8265</v>
      </c>
      <c r="S37" s="507" t="s">
        <v>8354</v>
      </c>
      <c r="Y37" s="507" t="s">
        <v>8443</v>
      </c>
      <c r="AD37" s="507" t="s">
        <v>8512</v>
      </c>
    </row>
    <row r="38" spans="1:30">
      <c r="A38" s="507" t="s">
        <v>8123</v>
      </c>
      <c r="G38" s="507" t="s">
        <v>1768</v>
      </c>
      <c r="S38" s="507" t="s">
        <v>8355</v>
      </c>
      <c r="Y38" s="507" t="s">
        <v>8444</v>
      </c>
      <c r="AD38" s="507" t="s">
        <v>8513</v>
      </c>
    </row>
    <row r="39" spans="1:30">
      <c r="A39" s="507" t="s">
        <v>8124</v>
      </c>
      <c r="G39" s="507" t="s">
        <v>1767</v>
      </c>
      <c r="K39" s="507" t="s">
        <v>8266</v>
      </c>
      <c r="S39" s="507" t="s">
        <v>8356</v>
      </c>
      <c r="Y39" s="507" t="s">
        <v>8445</v>
      </c>
      <c r="AD39" s="507" t="s">
        <v>8514</v>
      </c>
    </row>
    <row r="40" spans="1:30">
      <c r="A40" s="507" t="s">
        <v>8125</v>
      </c>
      <c r="G40" s="507" t="s">
        <v>1766</v>
      </c>
      <c r="K40" s="507" t="s">
        <v>8267</v>
      </c>
      <c r="S40" s="507" t="s">
        <v>8357</v>
      </c>
      <c r="Y40" s="507" t="s">
        <v>8446</v>
      </c>
      <c r="AD40" s="507" t="s">
        <v>8515</v>
      </c>
    </row>
    <row r="41" spans="1:30">
      <c r="A41" s="507" t="s">
        <v>8126</v>
      </c>
      <c r="G41" s="507" t="s">
        <v>1765</v>
      </c>
      <c r="K41" s="507" t="s">
        <v>1679</v>
      </c>
      <c r="S41" s="507" t="s">
        <v>8358</v>
      </c>
      <c r="Y41" s="507" t="s">
        <v>8447</v>
      </c>
      <c r="AD41" s="507" t="s">
        <v>8516</v>
      </c>
    </row>
    <row r="42" spans="1:30">
      <c r="A42" s="507" t="s">
        <v>8127</v>
      </c>
      <c r="G42" s="507" t="s">
        <v>8199</v>
      </c>
      <c r="K42" s="507" t="s">
        <v>8268</v>
      </c>
      <c r="S42" s="507" t="s">
        <v>1503</v>
      </c>
      <c r="Y42" s="507" t="s">
        <v>8448</v>
      </c>
      <c r="AD42" s="507" t="s">
        <v>8517</v>
      </c>
    </row>
    <row r="43" spans="1:30">
      <c r="A43" s="507" t="s">
        <v>8128</v>
      </c>
      <c r="G43" s="507" t="s">
        <v>1763</v>
      </c>
      <c r="K43" s="507" t="s">
        <v>1677</v>
      </c>
      <c r="S43" s="507" t="s">
        <v>8359</v>
      </c>
      <c r="Y43" s="507" t="s">
        <v>8449</v>
      </c>
      <c r="AD43" s="507" t="s">
        <v>8518</v>
      </c>
    </row>
    <row r="44" spans="1:30">
      <c r="A44" s="507" t="s">
        <v>8129</v>
      </c>
      <c r="G44" s="507" t="s">
        <v>8200</v>
      </c>
      <c r="K44" s="507" t="s">
        <v>1676</v>
      </c>
      <c r="S44" s="507" t="s">
        <v>8360</v>
      </c>
      <c r="Y44" s="507" t="s">
        <v>8450</v>
      </c>
      <c r="AD44" s="507" t="s">
        <v>8519</v>
      </c>
    </row>
    <row r="45" spans="1:30">
      <c r="A45" s="507" t="s">
        <v>8130</v>
      </c>
      <c r="G45" s="507" t="s">
        <v>8201</v>
      </c>
      <c r="K45" s="507" t="s">
        <v>1675</v>
      </c>
      <c r="S45" s="507" t="s">
        <v>8361</v>
      </c>
      <c r="Y45" s="507" t="s">
        <v>8451</v>
      </c>
      <c r="AD45" s="507" t="s">
        <v>8520</v>
      </c>
    </row>
    <row r="46" spans="1:30">
      <c r="A46" s="507" t="s">
        <v>8131</v>
      </c>
      <c r="G46" s="507" t="s">
        <v>8202</v>
      </c>
      <c r="K46" s="507" t="s">
        <v>1674</v>
      </c>
      <c r="S46" s="507" t="s">
        <v>8362</v>
      </c>
      <c r="Y46" s="507" t="s">
        <v>1376</v>
      </c>
      <c r="AD46" s="507" t="s">
        <v>8521</v>
      </c>
    </row>
    <row r="47" spans="1:30">
      <c r="A47" s="507" t="s">
        <v>8132</v>
      </c>
      <c r="G47" s="507" t="s">
        <v>8203</v>
      </c>
      <c r="K47" s="507" t="s">
        <v>8269</v>
      </c>
      <c r="S47" s="507" t="s">
        <v>8363</v>
      </c>
      <c r="Y47" s="507" t="s">
        <v>1375</v>
      </c>
      <c r="AD47" s="507" t="s">
        <v>1281</v>
      </c>
    </row>
    <row r="48" spans="1:30">
      <c r="A48" s="507" t="s">
        <v>8133</v>
      </c>
      <c r="G48" s="507" t="s">
        <v>8204</v>
      </c>
      <c r="K48" s="507" t="s">
        <v>8270</v>
      </c>
      <c r="S48" s="507" t="s">
        <v>8364</v>
      </c>
      <c r="Y48" s="507" t="s">
        <v>1374</v>
      </c>
    </row>
    <row r="49" spans="1:30">
      <c r="A49" s="507" t="s">
        <v>1853</v>
      </c>
      <c r="G49" s="507" t="s">
        <v>8205</v>
      </c>
      <c r="K49" s="507" t="s">
        <v>8271</v>
      </c>
      <c r="S49" s="507" t="s">
        <v>8365</v>
      </c>
      <c r="Y49" s="507" t="s">
        <v>1373</v>
      </c>
      <c r="AD49" s="507" t="s">
        <v>1279</v>
      </c>
    </row>
    <row r="50" spans="1:30">
      <c r="A50" s="507" t="s">
        <v>1852</v>
      </c>
      <c r="G50" s="507" t="s">
        <v>8206</v>
      </c>
      <c r="K50" s="507" t="s">
        <v>8272</v>
      </c>
      <c r="S50" s="507" t="s">
        <v>8366</v>
      </c>
      <c r="Y50" s="507" t="s">
        <v>1372</v>
      </c>
      <c r="AD50" s="507" t="s">
        <v>1278</v>
      </c>
    </row>
    <row r="51" spans="1:30">
      <c r="A51" s="507" t="s">
        <v>1851</v>
      </c>
      <c r="G51" s="507" t="s">
        <v>8207</v>
      </c>
      <c r="K51" s="507" t="s">
        <v>8273</v>
      </c>
      <c r="S51" s="507" t="s">
        <v>1494</v>
      </c>
      <c r="Y51" s="507" t="s">
        <v>1371</v>
      </c>
      <c r="AD51" s="507" t="s">
        <v>1277</v>
      </c>
    </row>
    <row r="52" spans="1:30">
      <c r="A52" s="507" t="s">
        <v>1850</v>
      </c>
      <c r="G52" s="507" t="s">
        <v>8208</v>
      </c>
      <c r="K52" s="507" t="s">
        <v>8274</v>
      </c>
      <c r="S52" s="507" t="s">
        <v>1493</v>
      </c>
      <c r="Y52" s="507" t="s">
        <v>1370</v>
      </c>
      <c r="AD52" s="507" t="s">
        <v>1276</v>
      </c>
    </row>
    <row r="53" spans="1:30">
      <c r="A53" s="507" t="s">
        <v>1849</v>
      </c>
      <c r="G53" s="507" t="s">
        <v>8209</v>
      </c>
      <c r="K53" s="507" t="s">
        <v>8275</v>
      </c>
      <c r="S53" s="507" t="s">
        <v>1492</v>
      </c>
      <c r="Y53" s="507" t="s">
        <v>1369</v>
      </c>
      <c r="AD53" s="507" t="s">
        <v>1275</v>
      </c>
    </row>
    <row r="54" spans="1:30">
      <c r="A54" s="507" t="s">
        <v>1848</v>
      </c>
      <c r="G54" s="507" t="s">
        <v>8210</v>
      </c>
      <c r="K54" s="507" t="s">
        <v>8276</v>
      </c>
      <c r="S54" s="507" t="s">
        <v>8367</v>
      </c>
      <c r="Y54" s="507" t="s">
        <v>8452</v>
      </c>
      <c r="AD54" s="507" t="s">
        <v>1274</v>
      </c>
    </row>
    <row r="55" spans="1:30">
      <c r="A55" s="507" t="s">
        <v>1847</v>
      </c>
      <c r="G55" s="507" t="s">
        <v>8211</v>
      </c>
      <c r="K55" s="507" t="s">
        <v>8277</v>
      </c>
      <c r="S55" s="507" t="s">
        <v>8368</v>
      </c>
      <c r="Y55" s="507" t="s">
        <v>8453</v>
      </c>
      <c r="AD55" s="507" t="s">
        <v>1273</v>
      </c>
    </row>
    <row r="56" spans="1:30">
      <c r="A56" s="507" t="s">
        <v>1846</v>
      </c>
      <c r="G56" s="507" t="s">
        <v>8212</v>
      </c>
      <c r="K56" s="507" t="s">
        <v>8278</v>
      </c>
      <c r="S56" s="507" t="s">
        <v>8369</v>
      </c>
      <c r="Y56" s="507" t="s">
        <v>8454</v>
      </c>
      <c r="AD56" s="507" t="s">
        <v>1272</v>
      </c>
    </row>
    <row r="57" spans="1:30">
      <c r="A57" s="507" t="s">
        <v>8134</v>
      </c>
      <c r="G57" s="507" t="s">
        <v>1749</v>
      </c>
      <c r="K57" s="507" t="s">
        <v>8279</v>
      </c>
      <c r="S57" s="507" t="s">
        <v>8370</v>
      </c>
      <c r="Y57" s="507" t="s">
        <v>8455</v>
      </c>
      <c r="AD57" s="507" t="s">
        <v>8522</v>
      </c>
    </row>
    <row r="58" spans="1:30">
      <c r="A58" s="507" t="s">
        <v>1844</v>
      </c>
      <c r="G58" s="507" t="s">
        <v>8213</v>
      </c>
      <c r="K58" s="507" t="s">
        <v>8280</v>
      </c>
      <c r="S58" s="507" t="s">
        <v>8371</v>
      </c>
      <c r="Y58" s="507" t="s">
        <v>8456</v>
      </c>
      <c r="AD58" s="507" t="s">
        <v>8523</v>
      </c>
    </row>
    <row r="59" spans="1:30">
      <c r="A59" s="507" t="s">
        <v>8135</v>
      </c>
      <c r="G59" s="507" t="s">
        <v>8214</v>
      </c>
      <c r="K59" s="507" t="s">
        <v>8281</v>
      </c>
      <c r="S59" s="507" t="s">
        <v>8372</v>
      </c>
      <c r="AD59" s="507" t="s">
        <v>8524</v>
      </c>
    </row>
    <row r="60" spans="1:30">
      <c r="A60" s="507" t="s">
        <v>8136</v>
      </c>
      <c r="G60" s="507" t="s">
        <v>1746</v>
      </c>
      <c r="K60" s="507" t="s">
        <v>8282</v>
      </c>
      <c r="S60" s="507" t="s">
        <v>8373</v>
      </c>
      <c r="Y60" s="507" t="s">
        <v>8457</v>
      </c>
      <c r="AD60" s="507" t="s">
        <v>8525</v>
      </c>
    </row>
    <row r="61" spans="1:30">
      <c r="A61" s="507" t="s">
        <v>8137</v>
      </c>
      <c r="G61" s="507" t="s">
        <v>8215</v>
      </c>
      <c r="K61" s="507" t="s">
        <v>8283</v>
      </c>
      <c r="S61" s="507" t="s">
        <v>8374</v>
      </c>
      <c r="Y61" s="507" t="s">
        <v>8458</v>
      </c>
      <c r="AD61" s="507" t="s">
        <v>8526</v>
      </c>
    </row>
    <row r="62" spans="1:30">
      <c r="A62" s="507" t="s">
        <v>8138</v>
      </c>
      <c r="G62" s="507" t="s">
        <v>8216</v>
      </c>
      <c r="K62" s="507" t="s">
        <v>1658</v>
      </c>
      <c r="S62" s="507" t="s">
        <v>8375</v>
      </c>
      <c r="Y62" s="507" t="s">
        <v>8459</v>
      </c>
      <c r="AD62" s="507" t="s">
        <v>8527</v>
      </c>
    </row>
    <row r="63" spans="1:30">
      <c r="A63" s="507" t="s">
        <v>8139</v>
      </c>
      <c r="G63" s="507" t="s">
        <v>8217</v>
      </c>
      <c r="K63" s="507" t="s">
        <v>1657</v>
      </c>
      <c r="S63" s="507" t="s">
        <v>8376</v>
      </c>
      <c r="Y63" s="507" t="s">
        <v>8460</v>
      </c>
      <c r="AD63" s="507" t="s">
        <v>1265</v>
      </c>
    </row>
    <row r="64" spans="1:30">
      <c r="A64" s="507" t="s">
        <v>8140</v>
      </c>
      <c r="G64" s="507" t="s">
        <v>8218</v>
      </c>
      <c r="K64" s="507" t="s">
        <v>1656</v>
      </c>
      <c r="S64" s="507" t="s">
        <v>8377</v>
      </c>
      <c r="Y64" s="507" t="s">
        <v>8461</v>
      </c>
      <c r="AD64" s="507" t="s">
        <v>8528</v>
      </c>
    </row>
    <row r="65" spans="1:30">
      <c r="A65" s="507" t="s">
        <v>1837</v>
      </c>
      <c r="K65" s="507" t="s">
        <v>8284</v>
      </c>
      <c r="S65" s="507" t="s">
        <v>8378</v>
      </c>
      <c r="Y65" s="507" t="s">
        <v>8462</v>
      </c>
      <c r="AD65" s="507" t="s">
        <v>8529</v>
      </c>
    </row>
    <row r="66" spans="1:30">
      <c r="A66" s="507" t="s">
        <v>8141</v>
      </c>
      <c r="G66" s="507" t="s">
        <v>8219</v>
      </c>
      <c r="K66" s="507" t="s">
        <v>8285</v>
      </c>
      <c r="S66" s="507" t="s">
        <v>8379</v>
      </c>
      <c r="Y66" s="507" t="s">
        <v>8463</v>
      </c>
      <c r="AD66" s="507" t="s">
        <v>8530</v>
      </c>
    </row>
    <row r="67" spans="1:30">
      <c r="A67" s="507" t="s">
        <v>8142</v>
      </c>
      <c r="G67" s="507" t="s">
        <v>8220</v>
      </c>
      <c r="K67" s="507" t="s">
        <v>8286</v>
      </c>
      <c r="S67" s="507" t="s">
        <v>8380</v>
      </c>
      <c r="Y67" s="507" t="s">
        <v>8464</v>
      </c>
      <c r="AD67" s="507" t="s">
        <v>8531</v>
      </c>
    </row>
    <row r="68" spans="1:30">
      <c r="A68" s="507" t="s">
        <v>8143</v>
      </c>
      <c r="G68" s="507" t="s">
        <v>1739</v>
      </c>
      <c r="K68" s="507" t="s">
        <v>8287</v>
      </c>
      <c r="S68" s="507" t="s">
        <v>8381</v>
      </c>
      <c r="Y68" s="507" t="s">
        <v>8465</v>
      </c>
      <c r="AD68" s="507" t="s">
        <v>8532</v>
      </c>
    </row>
    <row r="69" spans="1:30">
      <c r="A69" s="507" t="s">
        <v>8144</v>
      </c>
      <c r="G69" s="507" t="s">
        <v>8221</v>
      </c>
      <c r="K69" s="507" t="s">
        <v>8288</v>
      </c>
      <c r="S69" s="507" t="s">
        <v>1476</v>
      </c>
      <c r="Y69" s="507" t="s">
        <v>8466</v>
      </c>
      <c r="AD69" s="507" t="s">
        <v>8533</v>
      </c>
    </row>
    <row r="70" spans="1:30">
      <c r="A70" s="507" t="s">
        <v>8145</v>
      </c>
      <c r="G70" s="507" t="s">
        <v>8222</v>
      </c>
      <c r="K70" s="507" t="s">
        <v>8289</v>
      </c>
      <c r="S70" s="507" t="s">
        <v>1475</v>
      </c>
      <c r="Y70" s="507" t="s">
        <v>8467</v>
      </c>
      <c r="AD70" s="507" t="s">
        <v>8534</v>
      </c>
    </row>
    <row r="71" spans="1:30">
      <c r="A71" s="507" t="s">
        <v>8146</v>
      </c>
      <c r="G71" s="507" t="s">
        <v>8223</v>
      </c>
      <c r="K71" s="507" t="s">
        <v>8290</v>
      </c>
      <c r="S71" s="507" t="s">
        <v>1474</v>
      </c>
      <c r="Y71" s="507" t="s">
        <v>8468</v>
      </c>
      <c r="AD71" s="507" t="s">
        <v>8535</v>
      </c>
    </row>
    <row r="72" spans="1:30">
      <c r="A72" s="507" t="s">
        <v>8147</v>
      </c>
      <c r="G72" s="507" t="s">
        <v>8224</v>
      </c>
      <c r="K72" s="507" t="s">
        <v>8291</v>
      </c>
      <c r="S72" s="507" t="s">
        <v>1473</v>
      </c>
      <c r="Y72" s="507" t="s">
        <v>8469</v>
      </c>
      <c r="AD72" s="507" t="s">
        <v>1256</v>
      </c>
    </row>
    <row r="73" spans="1:30">
      <c r="A73" s="507" t="s">
        <v>8148</v>
      </c>
      <c r="G73" s="507" t="s">
        <v>8225</v>
      </c>
      <c r="K73" s="507" t="s">
        <v>8292</v>
      </c>
      <c r="S73" s="507" t="s">
        <v>1472</v>
      </c>
      <c r="Y73" s="507" t="s">
        <v>8470</v>
      </c>
      <c r="AD73" s="507" t="s">
        <v>1255</v>
      </c>
    </row>
    <row r="74" spans="1:30">
      <c r="A74" s="507" t="s">
        <v>8149</v>
      </c>
      <c r="G74" s="507" t="s">
        <v>8226</v>
      </c>
      <c r="K74" s="507" t="s">
        <v>8293</v>
      </c>
      <c r="S74" s="507" t="s">
        <v>1471</v>
      </c>
      <c r="Y74" s="507" t="s">
        <v>8471</v>
      </c>
      <c r="AD74" s="507" t="s">
        <v>1254</v>
      </c>
    </row>
    <row r="75" spans="1:30">
      <c r="A75" s="507" t="s">
        <v>8150</v>
      </c>
      <c r="G75" s="507" t="s">
        <v>8227</v>
      </c>
      <c r="K75" s="507" t="s">
        <v>8294</v>
      </c>
      <c r="Y75" s="507" t="s">
        <v>8472</v>
      </c>
      <c r="AD75" s="507" t="s">
        <v>8536</v>
      </c>
    </row>
    <row r="76" spans="1:30">
      <c r="A76" s="507" t="s">
        <v>1826</v>
      </c>
      <c r="G76" s="507" t="s">
        <v>8228</v>
      </c>
      <c r="K76" s="507" t="s">
        <v>8295</v>
      </c>
      <c r="S76" s="507" t="s">
        <v>1470</v>
      </c>
      <c r="Y76" s="507" t="s">
        <v>8473</v>
      </c>
      <c r="AD76" s="507" t="s">
        <v>8537</v>
      </c>
    </row>
    <row r="77" spans="1:30">
      <c r="A77" s="507" t="s">
        <v>8151</v>
      </c>
      <c r="G77" s="507" t="s">
        <v>8229</v>
      </c>
      <c r="K77" s="507" t="s">
        <v>8296</v>
      </c>
      <c r="S77" s="507" t="s">
        <v>1469</v>
      </c>
      <c r="Y77" s="507" t="s">
        <v>8474</v>
      </c>
      <c r="AD77" s="507" t="s">
        <v>8538</v>
      </c>
    </row>
    <row r="78" spans="1:30">
      <c r="G78" s="507" t="s">
        <v>1729</v>
      </c>
      <c r="K78" s="507" t="s">
        <v>8297</v>
      </c>
      <c r="S78" s="507" t="s">
        <v>1468</v>
      </c>
      <c r="Y78" s="507" t="s">
        <v>8475</v>
      </c>
      <c r="AD78" s="507" t="s">
        <v>8539</v>
      </c>
    </row>
    <row r="79" spans="1:30">
      <c r="A79" s="507" t="s">
        <v>8152</v>
      </c>
      <c r="G79" s="507" t="s">
        <v>8230</v>
      </c>
      <c r="K79" s="507" t="s">
        <v>8298</v>
      </c>
      <c r="S79" s="507" t="s">
        <v>8382</v>
      </c>
      <c r="Y79" s="507" t="s">
        <v>8476</v>
      </c>
      <c r="AD79" s="507" t="s">
        <v>8540</v>
      </c>
    </row>
    <row r="80" spans="1:30">
      <c r="A80" s="507" t="s">
        <v>8153</v>
      </c>
      <c r="G80" s="507" t="s">
        <v>8231</v>
      </c>
      <c r="K80" s="507" t="s">
        <v>8299</v>
      </c>
      <c r="S80" s="507" t="s">
        <v>8383</v>
      </c>
      <c r="Y80" s="507" t="s">
        <v>8477</v>
      </c>
      <c r="AD80" s="507" t="s">
        <v>8541</v>
      </c>
    </row>
    <row r="81" spans="1:30">
      <c r="A81" s="507" t="s">
        <v>8154</v>
      </c>
      <c r="G81" s="507" t="s">
        <v>8232</v>
      </c>
      <c r="K81" s="507" t="s">
        <v>8300</v>
      </c>
      <c r="S81" s="507" t="s">
        <v>8384</v>
      </c>
      <c r="Y81" s="507" t="s">
        <v>8478</v>
      </c>
      <c r="AD81" s="507" t="s">
        <v>8542</v>
      </c>
    </row>
    <row r="82" spans="1:30">
      <c r="A82" s="507" t="s">
        <v>8155</v>
      </c>
      <c r="G82" s="507" t="s">
        <v>8233</v>
      </c>
      <c r="K82" s="507" t="s">
        <v>8301</v>
      </c>
      <c r="S82" s="507" t="s">
        <v>8385</v>
      </c>
      <c r="Y82" s="507" t="s">
        <v>8479</v>
      </c>
      <c r="AD82" s="507" t="s">
        <v>8543</v>
      </c>
    </row>
    <row r="83" spans="1:30">
      <c r="A83" s="507" t="s">
        <v>8156</v>
      </c>
      <c r="G83" s="507" t="s">
        <v>8234</v>
      </c>
      <c r="K83" s="507" t="s">
        <v>8302</v>
      </c>
      <c r="S83" s="507" t="s">
        <v>8386</v>
      </c>
      <c r="Y83" s="507" t="s">
        <v>8480</v>
      </c>
      <c r="AD83" s="507" t="s">
        <v>8544</v>
      </c>
    </row>
    <row r="84" spans="1:30">
      <c r="A84" s="507" t="s">
        <v>8157</v>
      </c>
      <c r="K84" s="507" t="s">
        <v>1636</v>
      </c>
      <c r="S84" s="507" t="s">
        <v>8387</v>
      </c>
      <c r="Y84" s="507" t="s">
        <v>8481</v>
      </c>
      <c r="AD84" s="507" t="s">
        <v>8545</v>
      </c>
    </row>
    <row r="85" spans="1:30">
      <c r="A85" s="507" t="s">
        <v>8158</v>
      </c>
      <c r="G85" s="507" t="s">
        <v>8235</v>
      </c>
      <c r="K85" s="507" t="s">
        <v>8303</v>
      </c>
      <c r="S85" s="507" t="s">
        <v>8388</v>
      </c>
      <c r="Y85" s="507" t="s">
        <v>8482</v>
      </c>
      <c r="AD85" s="507" t="s">
        <v>8546</v>
      </c>
    </row>
    <row r="86" spans="1:30">
      <c r="A86" s="507" t="s">
        <v>8159</v>
      </c>
      <c r="G86" s="507">
        <v>87</v>
      </c>
      <c r="K86" s="507" t="s">
        <v>8304</v>
      </c>
      <c r="S86" s="507" t="s">
        <v>8389</v>
      </c>
      <c r="Y86" s="507" t="s">
        <v>8483</v>
      </c>
      <c r="AD86" s="507" t="s">
        <v>8547</v>
      </c>
    </row>
    <row r="87" spans="1:30">
      <c r="A87" s="507" t="s">
        <v>8160</v>
      </c>
      <c r="G87" s="507" t="s">
        <v>1722</v>
      </c>
      <c r="K87" s="507" t="s">
        <v>8305</v>
      </c>
      <c r="S87" s="507" t="s">
        <v>8390</v>
      </c>
      <c r="Y87" s="507" t="s">
        <v>8484</v>
      </c>
      <c r="AD87" s="507" t="s">
        <v>8548</v>
      </c>
    </row>
    <row r="88" spans="1:30">
      <c r="A88" s="507" t="s">
        <v>1815</v>
      </c>
      <c r="G88" s="507" t="s">
        <v>8236</v>
      </c>
      <c r="K88" s="507" t="s">
        <v>8306</v>
      </c>
      <c r="S88" s="507" t="s">
        <v>8391</v>
      </c>
      <c r="Y88" s="507" t="s">
        <v>8485</v>
      </c>
      <c r="AD88" s="507" t="s">
        <v>8549</v>
      </c>
    </row>
    <row r="89" spans="1:30">
      <c r="A89" s="507" t="s">
        <v>8161</v>
      </c>
      <c r="G89" s="507" t="s">
        <v>8237</v>
      </c>
      <c r="K89" s="507" t="s">
        <v>8307</v>
      </c>
      <c r="S89" s="507" t="s">
        <v>8392</v>
      </c>
      <c r="Y89" s="507" t="s">
        <v>8486</v>
      </c>
      <c r="AD89" s="507" t="s">
        <v>8550</v>
      </c>
    </row>
    <row r="90" spans="1:30">
      <c r="A90" s="507" t="s">
        <v>8162</v>
      </c>
      <c r="S90" s="507" t="s">
        <v>8393</v>
      </c>
      <c r="Y90" s="507" t="s">
        <v>8487</v>
      </c>
      <c r="AD90" s="507" t="s">
        <v>8551</v>
      </c>
    </row>
    <row r="91" spans="1:30">
      <c r="A91" s="507" t="s">
        <v>8163</v>
      </c>
      <c r="S91" s="507" t="s">
        <v>8394</v>
      </c>
      <c r="Y91" s="507" t="s">
        <v>8488</v>
      </c>
      <c r="AD91" s="507" t="s">
        <v>8552</v>
      </c>
    </row>
    <row r="92" spans="1:30">
      <c r="A92" s="507" t="s">
        <v>8164</v>
      </c>
      <c r="S92" s="507" t="s">
        <v>1454</v>
      </c>
      <c r="Y92" s="507" t="s">
        <v>8489</v>
      </c>
      <c r="AD92" s="507" t="s">
        <v>8553</v>
      </c>
    </row>
    <row r="93" spans="1:30">
      <c r="A93" s="507" t="s">
        <v>8165</v>
      </c>
      <c r="S93" s="507" t="s">
        <v>1453</v>
      </c>
      <c r="Y93" s="507" t="s">
        <v>8490</v>
      </c>
      <c r="AD93" s="507" t="s">
        <v>8554</v>
      </c>
    </row>
    <row r="94" spans="1:30">
      <c r="A94" s="507" t="s">
        <v>8166</v>
      </c>
      <c r="S94" s="507" t="s">
        <v>1452</v>
      </c>
      <c r="Y94" s="507" t="s">
        <v>8491</v>
      </c>
      <c r="AD94" s="507" t="s">
        <v>1234</v>
      </c>
    </row>
    <row r="95" spans="1:30">
      <c r="A95" s="507" t="s">
        <v>8167</v>
      </c>
      <c r="S95" s="507" t="s">
        <v>8395</v>
      </c>
      <c r="Y95" s="507" t="s">
        <v>8492</v>
      </c>
      <c r="AD95" s="507" t="s">
        <v>8555</v>
      </c>
    </row>
    <row r="96" spans="1:30">
      <c r="A96" s="507" t="s">
        <v>8168</v>
      </c>
      <c r="S96" s="507" t="s">
        <v>8396</v>
      </c>
      <c r="AD96" s="507" t="s">
        <v>8556</v>
      </c>
    </row>
    <row r="97" spans="1:30">
      <c r="A97" s="507" t="s">
        <v>8169</v>
      </c>
      <c r="S97" s="507" t="s">
        <v>8397</v>
      </c>
      <c r="AD97" s="507" t="s">
        <v>8557</v>
      </c>
    </row>
    <row r="98" spans="1:30">
      <c r="A98" s="507" t="s">
        <v>8170</v>
      </c>
      <c r="S98" s="507" t="s">
        <v>8398</v>
      </c>
      <c r="AD98" s="507" t="s">
        <v>8558</v>
      </c>
    </row>
    <row r="99" spans="1:30">
      <c r="S99" s="507" t="s">
        <v>1447</v>
      </c>
      <c r="AD99" s="507" t="s">
        <v>1229</v>
      </c>
    </row>
    <row r="100" spans="1:30">
      <c r="S100" s="507" t="s">
        <v>8399</v>
      </c>
    </row>
    <row r="101" spans="1:30">
      <c r="S101" s="507" t="s">
        <v>8400</v>
      </c>
    </row>
    <row r="102" spans="1:30">
      <c r="S102" s="507" t="s">
        <v>8401</v>
      </c>
    </row>
    <row r="103" spans="1:30">
      <c r="S103" s="507" t="s">
        <v>8402</v>
      </c>
    </row>
    <row r="104" spans="1:30">
      <c r="S104" s="507" t="s">
        <v>8403</v>
      </c>
    </row>
    <row r="105" spans="1:30">
      <c r="S105" s="507" t="s">
        <v>8404</v>
      </c>
    </row>
    <row r="106" spans="1:30">
      <c r="S106" s="507" t="s">
        <v>1440</v>
      </c>
    </row>
    <row r="107" spans="1:30">
      <c r="S107" s="507" t="s">
        <v>8405</v>
      </c>
    </row>
    <row r="108" spans="1:30">
      <c r="S108" s="507" t="s">
        <v>8406</v>
      </c>
    </row>
    <row r="109" spans="1:30">
      <c r="S109" s="507" t="s">
        <v>8407</v>
      </c>
    </row>
    <row r="112" spans="1:30">
      <c r="S112" s="507" t="s">
        <v>8408</v>
      </c>
    </row>
    <row r="113" spans="19:19">
      <c r="S113" s="507" t="s">
        <v>8409</v>
      </c>
    </row>
    <row r="114" spans="19:19">
      <c r="S114" s="507" t="s">
        <v>8410</v>
      </c>
    </row>
    <row r="115" spans="19:19">
      <c r="S115" s="507" t="s">
        <v>8411</v>
      </c>
    </row>
    <row r="116" spans="19:19">
      <c r="S116" s="507" t="s">
        <v>8412</v>
      </c>
    </row>
    <row r="117" spans="19:19">
      <c r="S117" s="507" t="s">
        <v>8413</v>
      </c>
    </row>
    <row r="118" spans="19:19">
      <c r="S118" s="507" t="s">
        <v>8414</v>
      </c>
    </row>
    <row r="119" spans="19:19">
      <c r="S119" s="507">
        <v>96</v>
      </c>
    </row>
    <row r="120" spans="19:19">
      <c r="S120" s="507" t="s">
        <v>1429</v>
      </c>
    </row>
    <row r="121" spans="19:19">
      <c r="S121" s="507" t="s">
        <v>1428</v>
      </c>
    </row>
    <row r="122" spans="19:19">
      <c r="S122" s="507" t="s">
        <v>1427</v>
      </c>
    </row>
    <row r="124" spans="19:19">
      <c r="S124" s="507" t="s">
        <v>8415</v>
      </c>
    </row>
    <row r="125" spans="19:19">
      <c r="S125" s="507" t="s">
        <v>8416</v>
      </c>
    </row>
    <row r="126" spans="19:19">
      <c r="S126" s="507" t="s">
        <v>8417</v>
      </c>
    </row>
    <row r="127" spans="19:19">
      <c r="S127" s="507" t="s">
        <v>8418</v>
      </c>
    </row>
  </sheetData>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D092A-ECD2-4B0A-B05F-12F739AFA39A}">
  <dimension ref="A1:AM26"/>
  <sheetViews>
    <sheetView topLeftCell="Z1" zoomScale="115" zoomScaleNormal="115" workbookViewId="0">
      <selection activeCell="AA36" sqref="AA36"/>
    </sheetView>
  </sheetViews>
  <sheetFormatPr defaultRowHeight="16.5"/>
  <cols>
    <col min="21" max="21" width="12" customWidth="1"/>
    <col min="22" max="22" width="18.625" customWidth="1"/>
    <col min="36" max="36" width="9" style="429"/>
  </cols>
  <sheetData>
    <row r="1" spans="1:39">
      <c r="A1" t="s">
        <v>10978</v>
      </c>
      <c r="B1" t="str" cm="1">
        <f t="array" aca="1" ref="B1" ca="1">INDEX(B3:B22,RANDBETWEEN(1,20),1)</f>
        <v>Great with children</v>
      </c>
      <c r="D1" s="429" t="str" cm="1">
        <f t="array" aca="1" ref="D1" ca="1">INDEX(D3:D22,RANDBETWEEN(1,10),1)</f>
        <v>Keepsake</v>
      </c>
      <c r="F1" s="429" t="str" cm="1">
        <f t="array" aca="1" ref="F1" ca="1">INDEX(F3:F22,RANDBETWEEN(1,20),1)</f>
        <v>Pronounced scar</v>
      </c>
      <c r="H1" s="429" t="str" cm="1">
        <f t="array" aca="1" ref="H1" ca="1">INDEX(H3:H14,RANDBETWEEN(1,12),1)</f>
        <v>Shameful or scandalous history</v>
      </c>
      <c r="J1" s="429" t="str" cm="1">
        <f t="array" aca="1" ref="J1" ca="1">INDEX(J3:J22,RANDBETWEEN(1,20),1)</f>
        <v>Might (evil)</v>
      </c>
      <c r="L1" s="429" t="str" cm="1">
        <f t="array" aca="1" ref="L1" ca="1">INDEX(L3:L14,RANDBETWEEN(1,12),1)</f>
        <v>Tome</v>
      </c>
      <c r="M1" t="s">
        <v>8737</v>
      </c>
      <c r="N1" s="429" t="str" cm="1">
        <f t="array" aca="1" ref="N1" ca="1">INDEX(N3:N22,RANDBETWEEN(1,20),1)</f>
        <v>Someone has a sense of foreboding.</v>
      </c>
      <c r="P1" s="429" t="str" cm="1">
        <f t="array" aca="1" ref="P1" ca="1">INDEX(P3:P22,RANDBETWEEN(1,20),1)</f>
        <v>Ki</v>
      </c>
      <c r="R1" s="429" t="str" cm="1">
        <f t="array" aca="1" ref="R1" ca="1">INDEX(R3:R22,RANDBETWEEN(1,20),1)</f>
        <v>shen</v>
      </c>
      <c r="T1" s="429" t="str" cm="1">
        <f t="array" aca="1" ref="T1" ca="1">INDEX(T3:T22,RANDBETWEEN(1,20),1)</f>
        <v>ett</v>
      </c>
      <c r="U1" t="s">
        <v>7424</v>
      </c>
      <c r="V1" t="s">
        <v>7491</v>
      </c>
      <c r="X1" t="s">
        <v>10999</v>
      </c>
      <c r="Y1" s="429" t="str" cm="1">
        <f t="array" aca="1" ref="Y1" ca="1">INDEX(Y3:Y22,RANDBETWEEN(1,20),1)</f>
        <v>Speaks in rhyme or some other peculiar way</v>
      </c>
      <c r="Z1" t="s">
        <v>11015</v>
      </c>
      <c r="AB1" t="s">
        <v>11023</v>
      </c>
      <c r="AD1" t="s">
        <v>11034</v>
      </c>
      <c r="AE1" s="429" t="str" cm="1">
        <f t="array" aca="1" ref="AE1" ca="1">INDEX(AE3:AE22,RANDBETWEEN(1,20),1)</f>
        <v>Flamboyant or outlandish clothes</v>
      </c>
      <c r="AF1" t="s">
        <v>11054</v>
      </c>
      <c r="AH1" t="s">
        <v>11062</v>
      </c>
      <c r="AJ1" t="s">
        <v>11073</v>
      </c>
      <c r="AK1" s="429" t="str" cm="1">
        <f t="array" aca="1" ref="AK1" ca="1">INDEX(AK3:AK26,RANDBETWEEN(1,20),1)</f>
        <v>Friend quandary</v>
      </c>
      <c r="AL1" t="s">
        <v>11080</v>
      </c>
      <c r="AM1" s="429" t="str" cm="1">
        <f t="array" aca="1" ref="AM1" ca="1">INDEX(AM3:AM26,RANDBETWEEN(1,20),1)</f>
        <v>Seek wealth</v>
      </c>
    </row>
    <row r="2" spans="1:39">
      <c r="A2" t="s">
        <v>2086</v>
      </c>
      <c r="B2" t="s">
        <v>5647</v>
      </c>
      <c r="C2" t="s">
        <v>1217</v>
      </c>
      <c r="D2" t="s">
        <v>10414</v>
      </c>
      <c r="E2" t="s">
        <v>2086</v>
      </c>
      <c r="F2" t="s">
        <v>10425</v>
      </c>
      <c r="G2" t="s">
        <v>1219</v>
      </c>
      <c r="H2" t="s">
        <v>10446</v>
      </c>
      <c r="I2" t="s">
        <v>2086</v>
      </c>
      <c r="J2" t="s">
        <v>10459</v>
      </c>
      <c r="K2" t="s">
        <v>1219</v>
      </c>
      <c r="L2" t="s">
        <v>2061</v>
      </c>
      <c r="M2" t="s">
        <v>2086</v>
      </c>
      <c r="N2" t="s">
        <v>8738</v>
      </c>
      <c r="O2" t="s">
        <v>2086</v>
      </c>
      <c r="P2" t="s">
        <v>8703</v>
      </c>
      <c r="Q2" t="s">
        <v>2086</v>
      </c>
      <c r="R2" t="s">
        <v>8704</v>
      </c>
      <c r="S2" t="s">
        <v>2086</v>
      </c>
      <c r="T2" t="s">
        <v>8725</v>
      </c>
      <c r="U2" t="s">
        <v>7493</v>
      </c>
      <c r="V2" t="str">
        <f ca="1">((RANDBETWEEN(1,6)+RANDBETWEEN(1,6)+RANDBETWEEN(1,6)+RANDBETWEEN(1,6)+RANDBETWEEN(1,6)+RANDBETWEEN(1,6))*10)&amp;" feet"</f>
        <v>230 feet</v>
      </c>
      <c r="X2" t="s">
        <v>2086</v>
      </c>
      <c r="Y2" t="s">
        <v>11000</v>
      </c>
      <c r="Z2" t="s">
        <v>2489</v>
      </c>
      <c r="AA2" t="s">
        <v>11016</v>
      </c>
      <c r="AB2" t="s">
        <v>1217</v>
      </c>
      <c r="AC2" t="s">
        <v>10700</v>
      </c>
      <c r="AD2" t="s">
        <v>2086</v>
      </c>
      <c r="AE2" t="s">
        <v>2490</v>
      </c>
      <c r="AF2" t="s">
        <v>2489</v>
      </c>
      <c r="AG2" t="s">
        <v>11055</v>
      </c>
      <c r="AH2" t="s">
        <v>1217</v>
      </c>
      <c r="AI2" t="s">
        <v>11062</v>
      </c>
      <c r="AJ2" t="s">
        <v>2086</v>
      </c>
      <c r="AK2" t="s">
        <v>11074</v>
      </c>
      <c r="AL2" t="s">
        <v>2086</v>
      </c>
      <c r="AM2" t="s">
        <v>11081</v>
      </c>
    </row>
    <row r="3" spans="1:39">
      <c r="A3">
        <v>1</v>
      </c>
      <c r="B3" t="s">
        <v>10979</v>
      </c>
      <c r="C3">
        <v>1</v>
      </c>
      <c r="D3" t="s">
        <v>10415</v>
      </c>
      <c r="E3">
        <v>1</v>
      </c>
      <c r="F3" t="s">
        <v>10426</v>
      </c>
      <c r="G3">
        <v>1</v>
      </c>
      <c r="H3" t="s">
        <v>10447</v>
      </c>
      <c r="I3">
        <v>1</v>
      </c>
      <c r="J3" t="s">
        <v>10460</v>
      </c>
      <c r="K3">
        <v>1</v>
      </c>
      <c r="L3" t="s">
        <v>8727</v>
      </c>
      <c r="M3">
        <v>1</v>
      </c>
      <c r="N3" t="s">
        <v>8739</v>
      </c>
      <c r="O3">
        <v>1</v>
      </c>
      <c r="Q3">
        <v>1</v>
      </c>
      <c r="R3" t="s">
        <v>8705</v>
      </c>
      <c r="S3">
        <v>1</v>
      </c>
      <c r="U3" t="s">
        <v>7496</v>
      </c>
      <c r="V3" t="s">
        <v>7497</v>
      </c>
      <c r="X3">
        <v>1</v>
      </c>
      <c r="Y3" t="s">
        <v>11001</v>
      </c>
      <c r="Z3">
        <v>1</v>
      </c>
      <c r="AA3" t="s">
        <v>11017</v>
      </c>
      <c r="AB3">
        <v>1</v>
      </c>
      <c r="AC3" t="s">
        <v>11024</v>
      </c>
      <c r="AD3">
        <v>1</v>
      </c>
      <c r="AE3" t="s">
        <v>11035</v>
      </c>
      <c r="AF3">
        <v>1</v>
      </c>
      <c r="AG3" t="s">
        <v>11056</v>
      </c>
      <c r="AH3">
        <v>1</v>
      </c>
      <c r="AI3" t="s">
        <v>11063</v>
      </c>
      <c r="AJ3" s="429">
        <v>1</v>
      </c>
      <c r="AK3" s="429" t="s">
        <v>11075</v>
      </c>
      <c r="AL3" s="429">
        <v>1</v>
      </c>
      <c r="AM3" t="s">
        <v>11082</v>
      </c>
    </row>
    <row r="4" spans="1:39">
      <c r="A4">
        <v>2</v>
      </c>
      <c r="B4" t="s">
        <v>10980</v>
      </c>
      <c r="C4">
        <v>2</v>
      </c>
      <c r="D4" t="s">
        <v>10416</v>
      </c>
      <c r="E4">
        <v>2</v>
      </c>
      <c r="F4" t="s">
        <v>10427</v>
      </c>
      <c r="G4">
        <v>2</v>
      </c>
      <c r="H4" t="s">
        <v>10448</v>
      </c>
      <c r="I4">
        <v>2</v>
      </c>
      <c r="J4" t="s">
        <v>10461</v>
      </c>
      <c r="K4">
        <v>2</v>
      </c>
      <c r="L4" t="s">
        <v>8728</v>
      </c>
      <c r="M4">
        <v>2</v>
      </c>
      <c r="N4" t="s">
        <v>8740</v>
      </c>
      <c r="O4">
        <v>2</v>
      </c>
      <c r="Q4">
        <v>2</v>
      </c>
      <c r="R4" t="s">
        <v>8706</v>
      </c>
      <c r="S4">
        <v>2</v>
      </c>
      <c r="T4" t="s">
        <v>8599</v>
      </c>
      <c r="U4" t="s">
        <v>7499</v>
      </c>
      <c r="V4" t="s">
        <v>7500</v>
      </c>
      <c r="X4">
        <v>2</v>
      </c>
      <c r="Y4" t="s">
        <v>11002</v>
      </c>
      <c r="Z4">
        <v>2</v>
      </c>
      <c r="AA4" t="s">
        <v>11018</v>
      </c>
      <c r="AB4">
        <v>2</v>
      </c>
      <c r="AC4" t="s">
        <v>11025</v>
      </c>
      <c r="AD4">
        <v>2</v>
      </c>
      <c r="AE4" t="s">
        <v>11036</v>
      </c>
      <c r="AF4">
        <v>2</v>
      </c>
      <c r="AG4" t="s">
        <v>11057</v>
      </c>
      <c r="AH4">
        <v>2</v>
      </c>
      <c r="AI4" t="s">
        <v>11064</v>
      </c>
      <c r="AJ4" s="429">
        <v>2</v>
      </c>
      <c r="AK4" s="429" t="s">
        <v>11075</v>
      </c>
      <c r="AL4" s="429">
        <v>2</v>
      </c>
      <c r="AM4" s="429" t="s">
        <v>11082</v>
      </c>
    </row>
    <row r="5" spans="1:39">
      <c r="A5">
        <v>3</v>
      </c>
      <c r="B5" t="s">
        <v>10981</v>
      </c>
      <c r="C5">
        <v>3</v>
      </c>
      <c r="D5" t="s">
        <v>10417</v>
      </c>
      <c r="E5">
        <v>3</v>
      </c>
      <c r="F5" t="s">
        <v>10428</v>
      </c>
      <c r="G5">
        <v>3</v>
      </c>
      <c r="H5" t="s">
        <v>10449</v>
      </c>
      <c r="I5">
        <v>3</v>
      </c>
      <c r="J5" t="s">
        <v>10462</v>
      </c>
      <c r="K5">
        <v>3</v>
      </c>
      <c r="L5" t="s">
        <v>8729</v>
      </c>
      <c r="M5">
        <v>3</v>
      </c>
      <c r="N5" t="s">
        <v>8741</v>
      </c>
      <c r="O5">
        <v>3</v>
      </c>
      <c r="Q5">
        <v>3</v>
      </c>
      <c r="R5" t="s">
        <v>8707</v>
      </c>
      <c r="S5">
        <v>3</v>
      </c>
      <c r="T5" t="s">
        <v>10480</v>
      </c>
      <c r="U5" t="s">
        <v>7502</v>
      </c>
      <c r="V5" t="s">
        <v>7469</v>
      </c>
      <c r="X5">
        <v>3</v>
      </c>
      <c r="Y5" t="s">
        <v>11003</v>
      </c>
      <c r="Z5">
        <v>3</v>
      </c>
      <c r="AA5" t="s">
        <v>11019</v>
      </c>
      <c r="AB5">
        <v>3</v>
      </c>
      <c r="AC5" t="s">
        <v>11026</v>
      </c>
      <c r="AD5">
        <v>3</v>
      </c>
      <c r="AE5" t="s">
        <v>11037</v>
      </c>
      <c r="AF5">
        <v>3</v>
      </c>
      <c r="AG5" t="s">
        <v>11058</v>
      </c>
      <c r="AH5">
        <v>3</v>
      </c>
      <c r="AI5" t="s">
        <v>11065</v>
      </c>
      <c r="AJ5" s="429">
        <v>3</v>
      </c>
      <c r="AK5" s="429" t="s">
        <v>11075</v>
      </c>
      <c r="AL5" s="429">
        <v>3</v>
      </c>
      <c r="AM5" t="s">
        <v>11083</v>
      </c>
    </row>
    <row r="6" spans="1:39">
      <c r="A6">
        <v>4</v>
      </c>
      <c r="B6" t="s">
        <v>10982</v>
      </c>
      <c r="C6">
        <v>4</v>
      </c>
      <c r="D6" t="s">
        <v>10418</v>
      </c>
      <c r="E6">
        <v>4</v>
      </c>
      <c r="F6" t="s">
        <v>10429</v>
      </c>
      <c r="G6">
        <v>4</v>
      </c>
      <c r="H6" t="s">
        <v>10450</v>
      </c>
      <c r="I6">
        <v>4</v>
      </c>
      <c r="J6" t="s">
        <v>10463</v>
      </c>
      <c r="K6">
        <v>4</v>
      </c>
      <c r="L6" t="s">
        <v>8730</v>
      </c>
      <c r="M6">
        <v>4</v>
      </c>
      <c r="N6" t="s">
        <v>8742</v>
      </c>
      <c r="O6">
        <v>4</v>
      </c>
      <c r="Q6">
        <v>4</v>
      </c>
      <c r="R6" t="s">
        <v>8708</v>
      </c>
      <c r="S6">
        <v>4</v>
      </c>
      <c r="T6" t="s">
        <v>10481</v>
      </c>
      <c r="U6" t="s">
        <v>2716</v>
      </c>
      <c r="V6" t="s">
        <v>7504</v>
      </c>
      <c r="X6">
        <v>4</v>
      </c>
      <c r="Y6" t="s">
        <v>10439</v>
      </c>
      <c r="Z6">
        <v>4</v>
      </c>
      <c r="AA6" t="s">
        <v>11020</v>
      </c>
      <c r="AB6">
        <v>4</v>
      </c>
      <c r="AC6" t="s">
        <v>11027</v>
      </c>
      <c r="AD6">
        <v>4</v>
      </c>
      <c r="AE6" t="s">
        <v>11038</v>
      </c>
      <c r="AF6">
        <v>4</v>
      </c>
      <c r="AG6" t="s">
        <v>11059</v>
      </c>
      <c r="AH6">
        <v>4</v>
      </c>
      <c r="AI6" t="s">
        <v>11066</v>
      </c>
      <c r="AJ6" s="429">
        <v>4</v>
      </c>
      <c r="AK6" s="429" t="s">
        <v>11076</v>
      </c>
      <c r="AL6" s="429">
        <v>4</v>
      </c>
      <c r="AM6" s="429" t="s">
        <v>11083</v>
      </c>
    </row>
    <row r="7" spans="1:39">
      <c r="A7">
        <v>5</v>
      </c>
      <c r="B7" t="s">
        <v>10983</v>
      </c>
      <c r="C7">
        <v>5</v>
      </c>
      <c r="D7" t="s">
        <v>10419</v>
      </c>
      <c r="E7">
        <v>5</v>
      </c>
      <c r="F7" t="s">
        <v>10430</v>
      </c>
      <c r="G7">
        <v>5</v>
      </c>
      <c r="H7" t="s">
        <v>10451</v>
      </c>
      <c r="I7">
        <v>5</v>
      </c>
      <c r="J7" t="s">
        <v>10464</v>
      </c>
      <c r="K7">
        <v>5</v>
      </c>
      <c r="L7" t="s">
        <v>6484</v>
      </c>
      <c r="M7">
        <v>5</v>
      </c>
      <c r="N7" t="s">
        <v>8743</v>
      </c>
      <c r="O7">
        <v>5</v>
      </c>
      <c r="P7" t="s">
        <v>2820</v>
      </c>
      <c r="Q7">
        <v>5</v>
      </c>
      <c r="R7" t="s">
        <v>8709</v>
      </c>
      <c r="S7">
        <v>5</v>
      </c>
      <c r="T7" t="s">
        <v>10482</v>
      </c>
      <c r="U7" t="s">
        <v>7460</v>
      </c>
      <c r="X7">
        <v>5</v>
      </c>
      <c r="Y7" t="s">
        <v>11004</v>
      </c>
      <c r="Z7">
        <v>5</v>
      </c>
      <c r="AA7" t="s">
        <v>11021</v>
      </c>
      <c r="AB7">
        <v>5</v>
      </c>
      <c r="AC7" t="s">
        <v>11028</v>
      </c>
      <c r="AD7">
        <v>5</v>
      </c>
      <c r="AE7" t="s">
        <v>11039</v>
      </c>
      <c r="AF7">
        <v>5</v>
      </c>
      <c r="AG7" t="s">
        <v>11060</v>
      </c>
      <c r="AH7">
        <v>5</v>
      </c>
      <c r="AI7" t="s">
        <v>11067</v>
      </c>
      <c r="AJ7" s="429">
        <v>5</v>
      </c>
      <c r="AK7" s="429" t="s">
        <v>11076</v>
      </c>
      <c r="AL7" s="429">
        <v>5</v>
      </c>
      <c r="AM7" s="429" t="s">
        <v>11083</v>
      </c>
    </row>
    <row r="8" spans="1:39">
      <c r="A8">
        <v>6</v>
      </c>
      <c r="B8" t="s">
        <v>10984</v>
      </c>
      <c r="C8">
        <v>6</v>
      </c>
      <c r="D8" t="s">
        <v>10420</v>
      </c>
      <c r="E8">
        <v>6</v>
      </c>
      <c r="F8" t="s">
        <v>10431</v>
      </c>
      <c r="G8">
        <v>6</v>
      </c>
      <c r="H8" t="s">
        <v>10452</v>
      </c>
      <c r="I8">
        <v>6</v>
      </c>
      <c r="J8" t="s">
        <v>10465</v>
      </c>
      <c r="K8">
        <v>6</v>
      </c>
      <c r="L8" t="s">
        <v>8731</v>
      </c>
      <c r="M8">
        <v>6</v>
      </c>
      <c r="N8" t="s">
        <v>8744</v>
      </c>
      <c r="O8">
        <v>6</v>
      </c>
      <c r="P8" t="s">
        <v>10483</v>
      </c>
      <c r="Q8">
        <v>6</v>
      </c>
      <c r="R8" t="s">
        <v>8710</v>
      </c>
      <c r="S8">
        <v>6</v>
      </c>
      <c r="T8" t="s">
        <v>10484</v>
      </c>
      <c r="U8" s="429" t="s">
        <v>10516</v>
      </c>
      <c r="V8" s="429" t="s">
        <v>10517</v>
      </c>
      <c r="X8">
        <v>6</v>
      </c>
      <c r="Y8" t="s">
        <v>11005</v>
      </c>
      <c r="Z8">
        <v>6</v>
      </c>
      <c r="AA8" t="s">
        <v>11022</v>
      </c>
      <c r="AB8">
        <v>6</v>
      </c>
      <c r="AC8" t="s">
        <v>11029</v>
      </c>
      <c r="AD8">
        <v>6</v>
      </c>
      <c r="AE8" t="s">
        <v>10438</v>
      </c>
      <c r="AF8">
        <v>6</v>
      </c>
      <c r="AG8" t="s">
        <v>11061</v>
      </c>
      <c r="AH8">
        <v>6</v>
      </c>
      <c r="AI8" t="s">
        <v>11068</v>
      </c>
      <c r="AJ8" s="429">
        <v>6</v>
      </c>
      <c r="AK8" s="429" t="s">
        <v>11076</v>
      </c>
      <c r="AL8" s="429">
        <v>6</v>
      </c>
      <c r="AM8" s="429" t="s">
        <v>11084</v>
      </c>
    </row>
    <row r="9" spans="1:39">
      <c r="A9">
        <v>7</v>
      </c>
      <c r="B9" t="s">
        <v>10985</v>
      </c>
      <c r="C9">
        <v>7</v>
      </c>
      <c r="D9" t="s">
        <v>10421</v>
      </c>
      <c r="E9">
        <v>7</v>
      </c>
      <c r="F9" t="s">
        <v>10432</v>
      </c>
      <c r="G9">
        <v>7</v>
      </c>
      <c r="H9" t="s">
        <v>10453</v>
      </c>
      <c r="I9">
        <v>7</v>
      </c>
      <c r="J9" t="s">
        <v>10466</v>
      </c>
      <c r="K9">
        <v>7</v>
      </c>
      <c r="L9" t="s">
        <v>8732</v>
      </c>
      <c r="M9">
        <v>7</v>
      </c>
      <c r="N9" t="s">
        <v>8745</v>
      </c>
      <c r="O9">
        <v>7</v>
      </c>
      <c r="P9" t="s">
        <v>10485</v>
      </c>
      <c r="Q9">
        <v>7</v>
      </c>
      <c r="R9" t="s">
        <v>8711</v>
      </c>
      <c r="S9">
        <v>7</v>
      </c>
      <c r="T9" t="s">
        <v>10486</v>
      </c>
      <c r="U9" t="s">
        <v>7465</v>
      </c>
      <c r="V9" t="s">
        <v>7466</v>
      </c>
      <c r="X9">
        <v>7</v>
      </c>
      <c r="Y9" t="s">
        <v>11006</v>
      </c>
      <c r="AB9">
        <v>7</v>
      </c>
      <c r="AC9" t="s">
        <v>11030</v>
      </c>
      <c r="AD9">
        <v>7</v>
      </c>
      <c r="AE9" t="s">
        <v>11040</v>
      </c>
      <c r="AH9">
        <v>7</v>
      </c>
      <c r="AI9" t="s">
        <v>11069</v>
      </c>
      <c r="AJ9" s="429">
        <v>7</v>
      </c>
      <c r="AK9" s="429" t="s">
        <v>11077</v>
      </c>
      <c r="AL9" s="429">
        <v>7</v>
      </c>
      <c r="AM9" s="429" t="s">
        <v>11084</v>
      </c>
    </row>
    <row r="10" spans="1:39">
      <c r="A10">
        <v>8</v>
      </c>
      <c r="B10" t="s">
        <v>10986</v>
      </c>
      <c r="C10">
        <v>8</v>
      </c>
      <c r="D10" t="s">
        <v>10422</v>
      </c>
      <c r="E10">
        <v>8</v>
      </c>
      <c r="F10" t="s">
        <v>10433</v>
      </c>
      <c r="G10">
        <v>8</v>
      </c>
      <c r="H10" t="s">
        <v>10454</v>
      </c>
      <c r="I10">
        <v>8</v>
      </c>
      <c r="J10" t="s">
        <v>10467</v>
      </c>
      <c r="K10">
        <v>8</v>
      </c>
      <c r="L10" t="s">
        <v>8733</v>
      </c>
      <c r="M10">
        <v>8</v>
      </c>
      <c r="N10" t="s">
        <v>8746</v>
      </c>
      <c r="O10">
        <v>8</v>
      </c>
      <c r="P10" t="s">
        <v>10487</v>
      </c>
      <c r="Q10">
        <v>8</v>
      </c>
      <c r="R10" t="s">
        <v>8712</v>
      </c>
      <c r="S10">
        <v>8</v>
      </c>
      <c r="T10" t="s">
        <v>10488</v>
      </c>
      <c r="U10" t="s">
        <v>7468</v>
      </c>
      <c r="V10" t="s">
        <v>7469</v>
      </c>
      <c r="X10">
        <v>8</v>
      </c>
      <c r="Y10" t="s">
        <v>10445</v>
      </c>
      <c r="AB10">
        <v>8</v>
      </c>
      <c r="AC10" t="s">
        <v>11031</v>
      </c>
      <c r="AD10">
        <v>8</v>
      </c>
      <c r="AE10" t="s">
        <v>11041</v>
      </c>
      <c r="AH10">
        <v>8</v>
      </c>
      <c r="AI10" t="s">
        <v>11070</v>
      </c>
      <c r="AJ10" s="429">
        <v>8</v>
      </c>
      <c r="AK10" s="429" t="s">
        <v>11077</v>
      </c>
      <c r="AL10" s="429">
        <v>8</v>
      </c>
      <c r="AM10" s="429" t="s">
        <v>11084</v>
      </c>
    </row>
    <row r="11" spans="1:39">
      <c r="A11">
        <v>9</v>
      </c>
      <c r="B11" t="s">
        <v>10987</v>
      </c>
      <c r="C11">
        <v>9</v>
      </c>
      <c r="D11" t="s">
        <v>10423</v>
      </c>
      <c r="E11">
        <v>9</v>
      </c>
      <c r="F11" t="s">
        <v>10434</v>
      </c>
      <c r="G11">
        <v>9</v>
      </c>
      <c r="H11" t="s">
        <v>10455</v>
      </c>
      <c r="I11">
        <v>9</v>
      </c>
      <c r="J11" t="s">
        <v>10468</v>
      </c>
      <c r="K11">
        <v>9</v>
      </c>
      <c r="L11" t="s">
        <v>8734</v>
      </c>
      <c r="M11">
        <v>9</v>
      </c>
      <c r="N11" t="s">
        <v>8747</v>
      </c>
      <c r="O11">
        <v>9</v>
      </c>
      <c r="P11" t="s">
        <v>10489</v>
      </c>
      <c r="Q11">
        <v>9</v>
      </c>
      <c r="R11" t="s">
        <v>8713</v>
      </c>
      <c r="S11">
        <v>9</v>
      </c>
      <c r="T11" t="s">
        <v>10490</v>
      </c>
      <c r="U11" t="s">
        <v>7471</v>
      </c>
      <c r="V11" t="s">
        <v>7472</v>
      </c>
      <c r="X11">
        <v>9</v>
      </c>
      <c r="Y11" t="s">
        <v>10434</v>
      </c>
      <c r="AB11">
        <v>9</v>
      </c>
      <c r="AC11" t="s">
        <v>11032</v>
      </c>
      <c r="AD11">
        <v>9</v>
      </c>
      <c r="AE11" t="s">
        <v>11042</v>
      </c>
      <c r="AH11">
        <v>9</v>
      </c>
      <c r="AI11" t="s">
        <v>11071</v>
      </c>
      <c r="AJ11" s="429">
        <v>9</v>
      </c>
      <c r="AK11" s="429" t="s">
        <v>11077</v>
      </c>
      <c r="AL11" s="429">
        <v>9</v>
      </c>
      <c r="AM11" s="429" t="s">
        <v>11085</v>
      </c>
    </row>
    <row r="12" spans="1:39">
      <c r="A12">
        <v>10</v>
      </c>
      <c r="B12" t="s">
        <v>10988</v>
      </c>
      <c r="C12">
        <v>10</v>
      </c>
      <c r="D12" t="s">
        <v>10424</v>
      </c>
      <c r="E12">
        <v>10</v>
      </c>
      <c r="F12" t="s">
        <v>10435</v>
      </c>
      <c r="G12">
        <v>10</v>
      </c>
      <c r="H12" t="s">
        <v>10456</v>
      </c>
      <c r="I12">
        <v>10</v>
      </c>
      <c r="J12" t="s">
        <v>10469</v>
      </c>
      <c r="K12">
        <v>10</v>
      </c>
      <c r="L12" t="s">
        <v>8735</v>
      </c>
      <c r="M12">
        <v>10</v>
      </c>
      <c r="N12" t="s">
        <v>8748</v>
      </c>
      <c r="O12">
        <v>10</v>
      </c>
      <c r="P12" t="s">
        <v>10491</v>
      </c>
      <c r="Q12">
        <v>10</v>
      </c>
      <c r="R12" t="s">
        <v>8714</v>
      </c>
      <c r="S12">
        <v>10</v>
      </c>
      <c r="T12" t="s">
        <v>10492</v>
      </c>
      <c r="U12" t="s">
        <v>7475</v>
      </c>
      <c r="X12">
        <v>10</v>
      </c>
      <c r="Y12" t="s">
        <v>10444</v>
      </c>
      <c r="AB12">
        <v>10</v>
      </c>
      <c r="AC12" t="s">
        <v>11033</v>
      </c>
      <c r="AD12">
        <v>10</v>
      </c>
      <c r="AE12" t="s">
        <v>11043</v>
      </c>
      <c r="AH12">
        <v>10</v>
      </c>
      <c r="AI12" t="s">
        <v>11072</v>
      </c>
      <c r="AJ12" s="429">
        <v>10</v>
      </c>
      <c r="AK12" s="429" t="s">
        <v>11077</v>
      </c>
      <c r="AL12" s="429">
        <v>10</v>
      </c>
      <c r="AM12" s="429" t="s">
        <v>11085</v>
      </c>
    </row>
    <row r="13" spans="1:39">
      <c r="A13">
        <v>11</v>
      </c>
      <c r="B13" t="s">
        <v>10989</v>
      </c>
      <c r="E13">
        <v>11</v>
      </c>
      <c r="F13" t="s">
        <v>10436</v>
      </c>
      <c r="G13">
        <v>11</v>
      </c>
      <c r="H13" t="s">
        <v>10457</v>
      </c>
      <c r="I13">
        <v>11</v>
      </c>
      <c r="J13" t="s">
        <v>10470</v>
      </c>
      <c r="K13">
        <v>11</v>
      </c>
      <c r="L13" t="s">
        <v>8736</v>
      </c>
      <c r="M13">
        <v>11</v>
      </c>
      <c r="N13" t="s">
        <v>8749</v>
      </c>
      <c r="O13">
        <v>11</v>
      </c>
      <c r="P13" t="s">
        <v>10493</v>
      </c>
      <c r="Q13">
        <v>11</v>
      </c>
      <c r="R13" t="s">
        <v>8715</v>
      </c>
      <c r="S13">
        <v>11</v>
      </c>
      <c r="T13" t="s">
        <v>10494</v>
      </c>
      <c r="U13" s="429" t="s">
        <v>10516</v>
      </c>
      <c r="V13" s="429" t="s">
        <v>10517</v>
      </c>
      <c r="X13">
        <v>11</v>
      </c>
      <c r="Y13" t="s">
        <v>11007</v>
      </c>
      <c r="AD13">
        <v>11</v>
      </c>
      <c r="AE13" t="s">
        <v>11044</v>
      </c>
      <c r="AJ13" s="429">
        <v>11</v>
      </c>
      <c r="AK13" s="429" t="s">
        <v>11077</v>
      </c>
      <c r="AL13" s="429">
        <v>11</v>
      </c>
      <c r="AM13" s="429" t="s">
        <v>11085</v>
      </c>
    </row>
    <row r="14" spans="1:39">
      <c r="A14">
        <v>12</v>
      </c>
      <c r="B14" t="s">
        <v>10990</v>
      </c>
      <c r="E14">
        <v>12</v>
      </c>
      <c r="F14" t="s">
        <v>10437</v>
      </c>
      <c r="G14">
        <v>12</v>
      </c>
      <c r="H14" t="s">
        <v>10458</v>
      </c>
      <c r="I14">
        <v>12</v>
      </c>
      <c r="J14" t="s">
        <v>10471</v>
      </c>
      <c r="K14">
        <v>12</v>
      </c>
      <c r="L14" t="s">
        <v>6188</v>
      </c>
      <c r="M14">
        <v>12</v>
      </c>
      <c r="N14" t="s">
        <v>8750</v>
      </c>
      <c r="O14">
        <v>12</v>
      </c>
      <c r="P14" t="s">
        <v>10495</v>
      </c>
      <c r="Q14">
        <v>12</v>
      </c>
      <c r="R14" t="s">
        <v>8716</v>
      </c>
      <c r="S14">
        <v>12</v>
      </c>
      <c r="T14" t="s">
        <v>10496</v>
      </c>
      <c r="U14" t="s">
        <v>7478</v>
      </c>
      <c r="V14" t="s">
        <v>7479</v>
      </c>
      <c r="X14">
        <v>12</v>
      </c>
      <c r="Y14" t="s">
        <v>11008</v>
      </c>
      <c r="AD14">
        <v>12</v>
      </c>
      <c r="AE14" t="s">
        <v>11045</v>
      </c>
      <c r="AJ14" s="429">
        <v>12</v>
      </c>
      <c r="AK14" s="429" t="s">
        <v>11077</v>
      </c>
      <c r="AL14" s="429">
        <v>12</v>
      </c>
      <c r="AM14" s="429" t="s">
        <v>11086</v>
      </c>
    </row>
    <row r="15" spans="1:39">
      <c r="A15">
        <v>13</v>
      </c>
      <c r="B15" t="s">
        <v>10991</v>
      </c>
      <c r="E15">
        <v>13</v>
      </c>
      <c r="F15" t="s">
        <v>10438</v>
      </c>
      <c r="I15">
        <v>13</v>
      </c>
      <c r="J15" t="s">
        <v>10472</v>
      </c>
      <c r="M15">
        <v>13</v>
      </c>
      <c r="N15" t="s">
        <v>8751</v>
      </c>
      <c r="O15">
        <v>13</v>
      </c>
      <c r="P15" t="s">
        <v>10497</v>
      </c>
      <c r="Q15">
        <v>13</v>
      </c>
      <c r="R15" t="s">
        <v>8717</v>
      </c>
      <c r="S15">
        <v>13</v>
      </c>
      <c r="T15" t="s">
        <v>10498</v>
      </c>
      <c r="U15" t="s">
        <v>7481</v>
      </c>
      <c r="V15" t="s">
        <v>7482</v>
      </c>
      <c r="X15">
        <v>13</v>
      </c>
      <c r="Y15" t="s">
        <v>11009</v>
      </c>
      <c r="AD15">
        <v>13</v>
      </c>
      <c r="AE15" t="s">
        <v>11046</v>
      </c>
      <c r="AJ15" s="429">
        <v>13</v>
      </c>
      <c r="AK15" s="429" t="s">
        <v>11078</v>
      </c>
      <c r="AL15" s="429">
        <v>13</v>
      </c>
      <c r="AM15" s="429" t="s">
        <v>11086</v>
      </c>
    </row>
    <row r="16" spans="1:39">
      <c r="A16">
        <v>14</v>
      </c>
      <c r="B16" t="s">
        <v>10992</v>
      </c>
      <c r="E16">
        <v>14</v>
      </c>
      <c r="F16" t="s">
        <v>10439</v>
      </c>
      <c r="I16">
        <v>14</v>
      </c>
      <c r="J16" t="s">
        <v>10473</v>
      </c>
      <c r="M16">
        <v>14</v>
      </c>
      <c r="N16" t="s">
        <v>8752</v>
      </c>
      <c r="O16">
        <v>14</v>
      </c>
      <c r="P16" t="s">
        <v>10499</v>
      </c>
      <c r="Q16">
        <v>14</v>
      </c>
      <c r="R16" t="s">
        <v>8718</v>
      </c>
      <c r="S16">
        <v>14</v>
      </c>
      <c r="T16" t="s">
        <v>10500</v>
      </c>
      <c r="U16" t="s">
        <v>7484</v>
      </c>
      <c r="V16" t="s">
        <v>7485</v>
      </c>
      <c r="X16">
        <v>14</v>
      </c>
      <c r="Y16" t="s">
        <v>10441</v>
      </c>
      <c r="AD16">
        <v>14</v>
      </c>
      <c r="AE16" t="s">
        <v>11047</v>
      </c>
      <c r="AJ16" s="429">
        <v>14</v>
      </c>
      <c r="AK16" s="429" t="s">
        <v>11078</v>
      </c>
      <c r="AL16" s="429">
        <v>14</v>
      </c>
      <c r="AM16" s="429" t="s">
        <v>11086</v>
      </c>
    </row>
    <row r="17" spans="1:39">
      <c r="A17">
        <v>15</v>
      </c>
      <c r="B17" t="s">
        <v>10993</v>
      </c>
      <c r="E17">
        <v>15</v>
      </c>
      <c r="F17" t="s">
        <v>10440</v>
      </c>
      <c r="I17">
        <v>15</v>
      </c>
      <c r="J17" t="s">
        <v>10474</v>
      </c>
      <c r="M17">
        <v>15</v>
      </c>
      <c r="N17" t="s">
        <v>8753</v>
      </c>
      <c r="O17">
        <v>15</v>
      </c>
      <c r="P17" t="s">
        <v>10501</v>
      </c>
      <c r="Q17">
        <v>15</v>
      </c>
      <c r="R17" t="s">
        <v>8719</v>
      </c>
      <c r="S17">
        <v>15</v>
      </c>
      <c r="T17" t="s">
        <v>10502</v>
      </c>
      <c r="U17" t="s">
        <v>7487</v>
      </c>
      <c r="V17" t="s">
        <v>7488</v>
      </c>
      <c r="X17">
        <v>15</v>
      </c>
      <c r="Y17" t="s">
        <v>11010</v>
      </c>
      <c r="AD17">
        <v>15</v>
      </c>
      <c r="AE17" t="s">
        <v>11048</v>
      </c>
      <c r="AJ17" s="429">
        <v>15</v>
      </c>
      <c r="AK17" s="429" t="s">
        <v>11078</v>
      </c>
      <c r="AL17" s="429">
        <v>15</v>
      </c>
      <c r="AM17" t="s">
        <v>11087</v>
      </c>
    </row>
    <row r="18" spans="1:39">
      <c r="A18">
        <v>16</v>
      </c>
      <c r="B18" t="s">
        <v>10994</v>
      </c>
      <c r="E18">
        <v>16</v>
      </c>
      <c r="F18" t="s">
        <v>10441</v>
      </c>
      <c r="I18">
        <v>16</v>
      </c>
      <c r="J18" t="s">
        <v>10475</v>
      </c>
      <c r="M18">
        <v>16</v>
      </c>
      <c r="N18" t="s">
        <v>8754</v>
      </c>
      <c r="O18">
        <v>16</v>
      </c>
      <c r="P18" t="s">
        <v>10503</v>
      </c>
      <c r="Q18">
        <v>16</v>
      </c>
      <c r="R18" t="s">
        <v>8720</v>
      </c>
      <c r="S18">
        <v>16</v>
      </c>
      <c r="T18" t="s">
        <v>10504</v>
      </c>
      <c r="X18">
        <v>16</v>
      </c>
      <c r="Y18" t="s">
        <v>10429</v>
      </c>
      <c r="AD18">
        <v>16</v>
      </c>
      <c r="AE18" t="s">
        <v>11049</v>
      </c>
      <c r="AJ18" s="429">
        <v>16</v>
      </c>
      <c r="AK18" s="429" t="s">
        <v>11078</v>
      </c>
      <c r="AL18" s="429">
        <v>16</v>
      </c>
      <c r="AM18" s="429" t="s">
        <v>11088</v>
      </c>
    </row>
    <row r="19" spans="1:39">
      <c r="A19">
        <v>17</v>
      </c>
      <c r="B19" t="s">
        <v>10995</v>
      </c>
      <c r="E19">
        <v>17</v>
      </c>
      <c r="F19" t="s">
        <v>10442</v>
      </c>
      <c r="I19">
        <v>17</v>
      </c>
      <c r="J19" t="s">
        <v>10476</v>
      </c>
      <c r="M19">
        <v>17</v>
      </c>
      <c r="N19" t="s">
        <v>8755</v>
      </c>
      <c r="O19">
        <v>17</v>
      </c>
      <c r="P19" t="s">
        <v>10505</v>
      </c>
      <c r="Q19">
        <v>17</v>
      </c>
      <c r="R19" t="s">
        <v>8721</v>
      </c>
      <c r="S19">
        <v>17</v>
      </c>
      <c r="T19" t="s">
        <v>10506</v>
      </c>
      <c r="X19">
        <v>17</v>
      </c>
      <c r="Y19" t="s">
        <v>11011</v>
      </c>
      <c r="AD19">
        <v>17</v>
      </c>
      <c r="AE19" t="s">
        <v>11050</v>
      </c>
      <c r="AJ19" s="429">
        <v>17</v>
      </c>
      <c r="AK19" s="429" t="s">
        <v>11079</v>
      </c>
      <c r="AL19" s="429">
        <v>17</v>
      </c>
      <c r="AM19" t="s">
        <v>11088</v>
      </c>
    </row>
    <row r="20" spans="1:39">
      <c r="A20">
        <v>18</v>
      </c>
      <c r="B20" t="s">
        <v>10996</v>
      </c>
      <c r="E20">
        <v>18</v>
      </c>
      <c r="F20" t="s">
        <v>10443</v>
      </c>
      <c r="I20">
        <v>18</v>
      </c>
      <c r="J20" t="s">
        <v>10477</v>
      </c>
      <c r="M20">
        <v>18</v>
      </c>
      <c r="N20" t="s">
        <v>8756</v>
      </c>
      <c r="O20">
        <v>18</v>
      </c>
      <c r="P20" t="s">
        <v>10507</v>
      </c>
      <c r="Q20">
        <v>18</v>
      </c>
      <c r="R20" t="s">
        <v>8722</v>
      </c>
      <c r="S20">
        <v>18</v>
      </c>
      <c r="T20" t="s">
        <v>10508</v>
      </c>
      <c r="X20">
        <v>18</v>
      </c>
      <c r="Y20" t="s">
        <v>11012</v>
      </c>
      <c r="AD20">
        <v>18</v>
      </c>
      <c r="AE20" t="s">
        <v>11051</v>
      </c>
      <c r="AJ20" s="429">
        <v>18</v>
      </c>
      <c r="AK20" s="429" t="s">
        <v>11079</v>
      </c>
      <c r="AL20" s="429">
        <v>18</v>
      </c>
      <c r="AM20" t="s">
        <v>11089</v>
      </c>
    </row>
    <row r="21" spans="1:39">
      <c r="A21">
        <v>19</v>
      </c>
      <c r="B21" t="s">
        <v>10997</v>
      </c>
      <c r="E21">
        <v>19</v>
      </c>
      <c r="F21" t="s">
        <v>10444</v>
      </c>
      <c r="I21">
        <v>19</v>
      </c>
      <c r="J21" t="s">
        <v>10478</v>
      </c>
      <c r="M21">
        <v>19</v>
      </c>
      <c r="N21" t="s">
        <v>8757</v>
      </c>
      <c r="O21">
        <v>19</v>
      </c>
      <c r="P21" t="s">
        <v>10509</v>
      </c>
      <c r="Q21">
        <v>19</v>
      </c>
      <c r="R21" t="s">
        <v>8723</v>
      </c>
      <c r="S21">
        <v>19</v>
      </c>
      <c r="T21" t="s">
        <v>10510</v>
      </c>
      <c r="X21">
        <v>19</v>
      </c>
      <c r="Y21" t="s">
        <v>11013</v>
      </c>
      <c r="AD21">
        <v>19</v>
      </c>
      <c r="AE21" t="s">
        <v>11052</v>
      </c>
      <c r="AJ21" s="429">
        <v>19</v>
      </c>
      <c r="AK21" s="429" t="s">
        <v>11079</v>
      </c>
      <c r="AL21" s="429">
        <v>19</v>
      </c>
      <c r="AM21" s="429" t="s">
        <v>11089</v>
      </c>
    </row>
    <row r="22" spans="1:39">
      <c r="A22">
        <v>20</v>
      </c>
      <c r="B22" t="s">
        <v>10998</v>
      </c>
      <c r="E22">
        <v>20</v>
      </c>
      <c r="F22" t="s">
        <v>10445</v>
      </c>
      <c r="I22">
        <v>20</v>
      </c>
      <c r="J22" t="s">
        <v>10479</v>
      </c>
      <c r="M22">
        <v>20</v>
      </c>
      <c r="N22" t="s">
        <v>8758</v>
      </c>
      <c r="O22">
        <v>20</v>
      </c>
      <c r="P22" t="s">
        <v>10511</v>
      </c>
      <c r="Q22">
        <v>20</v>
      </c>
      <c r="R22" t="s">
        <v>8724</v>
      </c>
      <c r="S22">
        <v>20</v>
      </c>
      <c r="T22" t="s">
        <v>10512</v>
      </c>
      <c r="X22">
        <v>20</v>
      </c>
      <c r="Y22" t="s">
        <v>11014</v>
      </c>
      <c r="AD22">
        <v>20</v>
      </c>
      <c r="AE22" t="s">
        <v>11053</v>
      </c>
      <c r="AJ22" s="429">
        <v>20</v>
      </c>
      <c r="AK22" s="429" t="s">
        <v>11079</v>
      </c>
      <c r="AL22" s="429">
        <v>20</v>
      </c>
      <c r="AM22" s="429" t="s">
        <v>11089</v>
      </c>
    </row>
    <row r="26" spans="1:39">
      <c r="AL26" t="s">
        <v>11090</v>
      </c>
    </row>
  </sheetData>
  <pageMargins left="0.7" right="0.7" top="0.75" bottom="0.75" header="0.3" footer="0.3"/>
  <tableParts count="3">
    <tablePart r:id="rId1"/>
    <tablePart r:id="rId2"/>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0AA69-4A58-403D-8931-486816E6A474}">
  <sheetPr>
    <tabColor rgb="FF00B050"/>
  </sheetPr>
  <dimension ref="A2:M116"/>
  <sheetViews>
    <sheetView topLeftCell="A31" zoomScale="130" zoomScaleNormal="130" workbookViewId="0">
      <selection activeCell="C11" sqref="C10:C11"/>
    </sheetView>
  </sheetViews>
  <sheetFormatPr defaultRowHeight="15"/>
  <cols>
    <col min="1" max="1" width="9" style="37"/>
    <col min="2" max="2" width="34.125" style="37" customWidth="1"/>
    <col min="3" max="16384" width="9" style="37"/>
  </cols>
  <sheetData>
    <row r="2" spans="1:13">
      <c r="L2" s="40"/>
    </row>
    <row r="3" spans="1:13" ht="15.75">
      <c r="A3" s="659" t="s">
        <v>2388</v>
      </c>
      <c r="B3" s="659"/>
      <c r="L3" s="40" t="s">
        <v>2390</v>
      </c>
    </row>
    <row r="4" spans="1:13">
      <c r="A4" s="37" t="s">
        <v>2719</v>
      </c>
      <c r="B4" s="37" t="s">
        <v>2391</v>
      </c>
      <c r="G4" s="37" t="s">
        <v>2392</v>
      </c>
      <c r="L4" s="40" t="s">
        <v>2393</v>
      </c>
    </row>
    <row r="5" spans="1:13">
      <c r="A5" s="37">
        <v>1</v>
      </c>
      <c r="B5" s="37" t="s">
        <v>2394</v>
      </c>
      <c r="L5" s="40" t="s">
        <v>2392</v>
      </c>
    </row>
    <row r="6" spans="1:13">
      <c r="A6" s="37">
        <v>2</v>
      </c>
      <c r="B6" s="37" t="s">
        <v>2396</v>
      </c>
      <c r="G6" s="37" t="s">
        <v>2397</v>
      </c>
      <c r="L6" s="40">
        <v>1</v>
      </c>
    </row>
    <row r="7" spans="1:13">
      <c r="A7" s="37">
        <v>3</v>
      </c>
      <c r="B7" s="37" t="s">
        <v>2399</v>
      </c>
      <c r="G7" s="37">
        <v>1</v>
      </c>
      <c r="L7" s="40">
        <v>2</v>
      </c>
    </row>
    <row r="8" spans="1:13">
      <c r="A8" s="37">
        <v>4</v>
      </c>
      <c r="B8" s="37" t="s">
        <v>2402</v>
      </c>
      <c r="G8" s="37">
        <v>2</v>
      </c>
      <c r="L8" s="40">
        <v>3</v>
      </c>
    </row>
    <row r="9" spans="1:13">
      <c r="A9" s="37">
        <v>5</v>
      </c>
      <c r="B9" s="37" t="s">
        <v>2405</v>
      </c>
      <c r="G9" s="37">
        <v>3</v>
      </c>
      <c r="L9" s="40">
        <v>4</v>
      </c>
    </row>
    <row r="10" spans="1:13">
      <c r="A10" s="37">
        <v>6</v>
      </c>
      <c r="B10" s="37" t="s">
        <v>2408</v>
      </c>
      <c r="G10" s="37">
        <v>4</v>
      </c>
      <c r="L10" s="40">
        <v>5</v>
      </c>
    </row>
    <row r="11" spans="1:13">
      <c r="A11" s="37">
        <v>7</v>
      </c>
      <c r="B11" s="37" t="s">
        <v>2411</v>
      </c>
      <c r="G11" s="37">
        <v>5</v>
      </c>
      <c r="L11" s="40" t="s">
        <v>2764</v>
      </c>
    </row>
    <row r="12" spans="1:13">
      <c r="A12" s="37">
        <v>8</v>
      </c>
      <c r="B12" s="37" t="s">
        <v>2413</v>
      </c>
      <c r="G12" s="37">
        <v>6</v>
      </c>
      <c r="L12" s="40">
        <v>6</v>
      </c>
    </row>
    <row r="13" spans="1:13">
      <c r="A13" s="37">
        <v>9</v>
      </c>
      <c r="B13" s="37" t="s">
        <v>2415</v>
      </c>
      <c r="G13" s="37">
        <v>7</v>
      </c>
      <c r="L13" s="40"/>
    </row>
    <row r="14" spans="1:13">
      <c r="A14" s="37">
        <v>10</v>
      </c>
      <c r="B14" s="37" t="s">
        <v>2417</v>
      </c>
      <c r="G14" s="37" t="s">
        <v>2418</v>
      </c>
      <c r="L14" s="40">
        <v>6</v>
      </c>
      <c r="M14" s="40" t="s">
        <v>2419</v>
      </c>
    </row>
    <row r="15" spans="1:13">
      <c r="A15" s="37">
        <v>11</v>
      </c>
      <c r="B15" s="37" t="s">
        <v>2420</v>
      </c>
      <c r="G15" s="37">
        <v>8</v>
      </c>
      <c r="M15" s="40" t="s">
        <v>2765</v>
      </c>
    </row>
    <row r="16" spans="1:13">
      <c r="A16" s="37">
        <v>12</v>
      </c>
      <c r="B16" s="37" t="s">
        <v>2421</v>
      </c>
      <c r="G16" s="37" t="s">
        <v>2422</v>
      </c>
      <c r="L16" s="40">
        <v>8</v>
      </c>
    </row>
    <row r="17" spans="1:13">
      <c r="A17" s="37">
        <v>13</v>
      </c>
      <c r="G17" s="37">
        <v>8</v>
      </c>
      <c r="L17" s="40"/>
    </row>
    <row r="18" spans="1:13">
      <c r="A18" s="37">
        <v>14</v>
      </c>
      <c r="G18" s="37">
        <v>9</v>
      </c>
      <c r="L18" s="40">
        <v>7</v>
      </c>
      <c r="M18" s="40" t="s">
        <v>2425</v>
      </c>
    </row>
    <row r="19" spans="1:13">
      <c r="A19" s="37">
        <v>15</v>
      </c>
      <c r="G19" s="37">
        <v>10</v>
      </c>
      <c r="L19" s="40">
        <v>8</v>
      </c>
      <c r="M19" s="40" t="s">
        <v>2427</v>
      </c>
    </row>
    <row r="20" spans="1:13">
      <c r="A20" s="37">
        <v>16</v>
      </c>
      <c r="G20" s="37">
        <v>11</v>
      </c>
      <c r="L20" s="40">
        <v>9</v>
      </c>
      <c r="M20" s="40" t="s">
        <v>2430</v>
      </c>
    </row>
    <row r="21" spans="1:13">
      <c r="A21" s="37">
        <v>17</v>
      </c>
      <c r="G21" s="37">
        <v>1</v>
      </c>
      <c r="L21" s="40">
        <v>10</v>
      </c>
      <c r="M21" s="40" t="s">
        <v>2433</v>
      </c>
    </row>
    <row r="22" spans="1:13">
      <c r="A22" s="37">
        <v>18</v>
      </c>
      <c r="B22" s="37" t="s">
        <v>2718</v>
      </c>
      <c r="G22" s="37">
        <v>2</v>
      </c>
      <c r="L22" s="40" t="s">
        <v>1280</v>
      </c>
    </row>
    <row r="23" spans="1:13">
      <c r="A23" s="37">
        <v>19</v>
      </c>
      <c r="B23" s="37" t="s">
        <v>2428</v>
      </c>
      <c r="G23" s="37">
        <v>3</v>
      </c>
      <c r="L23" s="40" t="s">
        <v>2436</v>
      </c>
    </row>
    <row r="24" spans="1:13">
      <c r="A24" s="37">
        <v>20</v>
      </c>
      <c r="B24" s="37" t="s">
        <v>2431</v>
      </c>
      <c r="G24" s="37">
        <v>4</v>
      </c>
      <c r="L24" s="40" t="s">
        <v>2438</v>
      </c>
    </row>
    <row r="25" spans="1:13">
      <c r="G25" s="37">
        <v>5</v>
      </c>
      <c r="L25" s="40">
        <v>19</v>
      </c>
      <c r="M25" s="40" t="s">
        <v>2440</v>
      </c>
    </row>
    <row r="26" spans="1:13" ht="15.75">
      <c r="A26" s="659"/>
      <c r="B26" s="659"/>
      <c r="G26" s="37">
        <v>6</v>
      </c>
      <c r="L26" s="40">
        <v>20</v>
      </c>
      <c r="M26" s="40" t="s">
        <v>2442</v>
      </c>
    </row>
    <row r="27" spans="1:13">
      <c r="A27" s="37" t="s">
        <v>2086</v>
      </c>
      <c r="B27" s="37" t="s">
        <v>2395</v>
      </c>
      <c r="G27" s="37">
        <v>7</v>
      </c>
      <c r="L27" s="40" t="s">
        <v>2444</v>
      </c>
    </row>
    <row r="28" spans="1:13">
      <c r="A28" s="42">
        <v>1</v>
      </c>
      <c r="B28" s="37" t="s">
        <v>2400</v>
      </c>
      <c r="G28" s="37">
        <v>8</v>
      </c>
      <c r="L28" s="40" t="s">
        <v>2446</v>
      </c>
    </row>
    <row r="29" spans="1:13">
      <c r="A29" s="43">
        <v>2</v>
      </c>
      <c r="B29" s="37" t="s">
        <v>2403</v>
      </c>
      <c r="G29" s="37">
        <v>9</v>
      </c>
      <c r="L29" s="40">
        <v>1</v>
      </c>
      <c r="M29" s="40" t="s">
        <v>2448</v>
      </c>
    </row>
    <row r="30" spans="1:13">
      <c r="A30" s="42">
        <v>3</v>
      </c>
      <c r="B30" s="37" t="s">
        <v>2406</v>
      </c>
      <c r="G30" s="37">
        <v>10</v>
      </c>
      <c r="L30" s="40">
        <v>2</v>
      </c>
      <c r="M30" s="40" t="s">
        <v>2450</v>
      </c>
    </row>
    <row r="31" spans="1:13">
      <c r="A31" s="43">
        <v>4</v>
      </c>
      <c r="B31" s="37" t="s">
        <v>2409</v>
      </c>
      <c r="G31" s="37">
        <v>11</v>
      </c>
      <c r="L31" s="40">
        <v>3</v>
      </c>
      <c r="M31" s="40" t="s">
        <v>2452</v>
      </c>
    </row>
    <row r="32" spans="1:13">
      <c r="A32" s="42">
        <v>5</v>
      </c>
      <c r="B32" s="37" t="s">
        <v>2412</v>
      </c>
      <c r="G32" s="37">
        <v>12</v>
      </c>
      <c r="L32" s="40">
        <v>4</v>
      </c>
      <c r="M32" s="40" t="s">
        <v>2454</v>
      </c>
    </row>
    <row r="33" spans="1:13">
      <c r="A33" s="43">
        <v>6</v>
      </c>
      <c r="B33" s="37" t="s">
        <v>2414</v>
      </c>
      <c r="G33" s="37">
        <v>13</v>
      </c>
      <c r="L33" s="40">
        <v>5</v>
      </c>
      <c r="M33" s="40" t="s">
        <v>2456</v>
      </c>
    </row>
    <row r="34" spans="1:13">
      <c r="A34" s="42">
        <v>7</v>
      </c>
      <c r="B34" s="37" t="s">
        <v>2416</v>
      </c>
      <c r="G34" s="37">
        <v>14</v>
      </c>
      <c r="L34" s="40" t="s">
        <v>2458</v>
      </c>
    </row>
    <row r="35" spans="1:13">
      <c r="A35" s="43">
        <v>8</v>
      </c>
      <c r="B35" s="37" t="s">
        <v>2423</v>
      </c>
      <c r="L35" s="40">
        <v>6</v>
      </c>
    </row>
    <row r="36" spans="1:13">
      <c r="A36" s="42">
        <v>9</v>
      </c>
      <c r="B36" s="37" t="s">
        <v>2424</v>
      </c>
      <c r="L36" s="40" t="s">
        <v>2461</v>
      </c>
    </row>
    <row r="37" spans="1:13">
      <c r="A37" s="43">
        <v>10</v>
      </c>
      <c r="B37" s="37" t="s">
        <v>2426</v>
      </c>
      <c r="L37" s="40">
        <v>6</v>
      </c>
      <c r="M37" s="40" t="s">
        <v>2463</v>
      </c>
    </row>
    <row r="38" spans="1:13">
      <c r="A38" s="42">
        <v>11</v>
      </c>
      <c r="B38" s="37" t="s">
        <v>2429</v>
      </c>
      <c r="L38" s="40">
        <v>7</v>
      </c>
      <c r="M38" s="40" t="s">
        <v>2465</v>
      </c>
    </row>
    <row r="39" spans="1:13">
      <c r="A39" s="43">
        <v>12</v>
      </c>
      <c r="L39" s="40">
        <v>8</v>
      </c>
      <c r="M39" s="40" t="s">
        <v>2467</v>
      </c>
    </row>
    <row r="40" spans="1:13">
      <c r="A40" s="42">
        <v>13</v>
      </c>
      <c r="L40" s="40">
        <v>9</v>
      </c>
      <c r="M40" s="40" t="s">
        <v>2469</v>
      </c>
    </row>
    <row r="41" spans="1:13">
      <c r="A41" s="43">
        <v>14</v>
      </c>
      <c r="G41" s="37" t="s">
        <v>1280</v>
      </c>
      <c r="L41" s="40">
        <v>10</v>
      </c>
      <c r="M41" s="40" t="s">
        <v>2470</v>
      </c>
    </row>
    <row r="42" spans="1:13">
      <c r="A42" s="42">
        <v>15</v>
      </c>
      <c r="L42" s="40">
        <v>11</v>
      </c>
      <c r="M42" s="40" t="s">
        <v>2472</v>
      </c>
    </row>
    <row r="43" spans="1:13">
      <c r="A43" s="43">
        <v>16</v>
      </c>
      <c r="L43" s="40">
        <v>12</v>
      </c>
      <c r="M43" s="40" t="s">
        <v>2474</v>
      </c>
    </row>
    <row r="44" spans="1:13">
      <c r="A44" s="42">
        <v>17</v>
      </c>
      <c r="L44" s="40">
        <v>13</v>
      </c>
      <c r="M44" s="40" t="s">
        <v>2476</v>
      </c>
    </row>
    <row r="45" spans="1:13">
      <c r="A45" s="43">
        <v>18</v>
      </c>
      <c r="B45" s="37" t="s">
        <v>2464</v>
      </c>
      <c r="L45" s="40">
        <v>14</v>
      </c>
      <c r="M45" s="40" t="s">
        <v>2477</v>
      </c>
    </row>
    <row r="46" spans="1:13">
      <c r="A46" s="42">
        <v>19</v>
      </c>
      <c r="B46" s="37" t="s">
        <v>2466</v>
      </c>
      <c r="L46" s="40">
        <v>15</v>
      </c>
      <c r="M46" s="40" t="s">
        <v>2478</v>
      </c>
    </row>
    <row r="47" spans="1:13">
      <c r="A47" s="44">
        <v>20</v>
      </c>
      <c r="B47" s="37" t="s">
        <v>2468</v>
      </c>
      <c r="L47" s="40">
        <v>16</v>
      </c>
      <c r="M47" s="40" t="s">
        <v>2479</v>
      </c>
    </row>
    <row r="48" spans="1:13">
      <c r="L48" s="40" t="s">
        <v>2480</v>
      </c>
    </row>
    <row r="49" spans="1:13" ht="15.75">
      <c r="A49" s="659"/>
      <c r="B49" s="659"/>
      <c r="L49" s="40">
        <v>18</v>
      </c>
    </row>
    <row r="50" spans="1:13" ht="15.75" thickBot="1">
      <c r="A50" s="45" t="s">
        <v>2086</v>
      </c>
      <c r="B50" s="37" t="s">
        <v>2389</v>
      </c>
      <c r="L50" s="40" t="s">
        <v>2481</v>
      </c>
    </row>
    <row r="51" spans="1:13" ht="15.75" thickTop="1">
      <c r="A51" s="42">
        <v>1</v>
      </c>
      <c r="B51" s="37" t="s">
        <v>2432</v>
      </c>
      <c r="L51" s="40">
        <v>17</v>
      </c>
      <c r="M51" s="40" t="s">
        <v>2482</v>
      </c>
    </row>
    <row r="52" spans="1:13">
      <c r="A52" s="43">
        <v>2</v>
      </c>
      <c r="B52" s="37" t="s">
        <v>2434</v>
      </c>
      <c r="L52" s="40" t="s">
        <v>2483</v>
      </c>
    </row>
    <row r="53" spans="1:13">
      <c r="A53" s="42">
        <v>3</v>
      </c>
      <c r="B53" s="37" t="s">
        <v>2435</v>
      </c>
      <c r="L53" s="40">
        <v>20</v>
      </c>
    </row>
    <row r="54" spans="1:13">
      <c r="A54" s="43">
        <v>4</v>
      </c>
      <c r="B54" s="37" t="s">
        <v>2437</v>
      </c>
      <c r="L54" s="40" t="s">
        <v>2484</v>
      </c>
    </row>
    <row r="55" spans="1:13">
      <c r="A55" s="42">
        <v>5</v>
      </c>
      <c r="B55" s="37" t="s">
        <v>2439</v>
      </c>
    </row>
    <row r="56" spans="1:13">
      <c r="A56" s="43">
        <v>6</v>
      </c>
      <c r="B56" s="37" t="s">
        <v>2441</v>
      </c>
    </row>
    <row r="57" spans="1:13">
      <c r="A57" s="42">
        <v>7</v>
      </c>
      <c r="B57" s="37" t="s">
        <v>2443</v>
      </c>
    </row>
    <row r="58" spans="1:13">
      <c r="A58" s="43">
        <v>8</v>
      </c>
      <c r="B58" s="37" t="s">
        <v>2445</v>
      </c>
    </row>
    <row r="59" spans="1:13">
      <c r="A59" s="42">
        <v>9</v>
      </c>
      <c r="B59" s="37" t="s">
        <v>2447</v>
      </c>
    </row>
    <row r="60" spans="1:13">
      <c r="A60" s="43">
        <v>10</v>
      </c>
      <c r="B60" s="37" t="s">
        <v>2449</v>
      </c>
    </row>
    <row r="61" spans="1:13">
      <c r="A61" s="42">
        <v>11</v>
      </c>
      <c r="B61" s="37" t="s">
        <v>2451</v>
      </c>
    </row>
    <row r="62" spans="1:13">
      <c r="A62" s="43">
        <v>12</v>
      </c>
      <c r="B62" s="37" t="s">
        <v>2453</v>
      </c>
    </row>
    <row r="63" spans="1:13">
      <c r="A63" s="42">
        <v>13</v>
      </c>
      <c r="B63" s="37" t="s">
        <v>2455</v>
      </c>
    </row>
    <row r="64" spans="1:13">
      <c r="A64" s="43">
        <v>14</v>
      </c>
      <c r="B64" s="37" t="s">
        <v>2457</v>
      </c>
    </row>
    <row r="65" spans="1:2">
      <c r="A65" s="42">
        <v>15</v>
      </c>
      <c r="B65" s="37" t="s">
        <v>2459</v>
      </c>
    </row>
    <row r="66" spans="1:2">
      <c r="A66" s="43">
        <v>16</v>
      </c>
      <c r="B66" s="37" t="s">
        <v>2460</v>
      </c>
    </row>
    <row r="67" spans="1:2">
      <c r="A67" s="42">
        <v>17</v>
      </c>
      <c r="B67" s="37" t="s">
        <v>2462</v>
      </c>
    </row>
    <row r="68" spans="1:2">
      <c r="A68" s="43">
        <v>18</v>
      </c>
      <c r="B68" s="37" t="s">
        <v>2471</v>
      </c>
    </row>
    <row r="69" spans="1:2">
      <c r="A69" s="42">
        <v>19</v>
      </c>
      <c r="B69" s="37" t="s">
        <v>2473</v>
      </c>
    </row>
    <row r="70" spans="1:2">
      <c r="A70" s="44">
        <v>20</v>
      </c>
      <c r="B70" s="37" t="s">
        <v>2475</v>
      </c>
    </row>
    <row r="72" spans="1:2" ht="15.75">
      <c r="A72" s="659"/>
      <c r="B72" s="659"/>
    </row>
    <row r="73" spans="1:2" ht="15.75" thickBot="1">
      <c r="A73" s="45" t="s">
        <v>2086</v>
      </c>
    </row>
    <row r="74" spans="1:2" ht="15.75" thickTop="1">
      <c r="A74" s="42">
        <v>1</v>
      </c>
      <c r="B74" s="40" t="s">
        <v>2398</v>
      </c>
    </row>
    <row r="75" spans="1:2">
      <c r="A75" s="43">
        <v>2</v>
      </c>
      <c r="B75" s="40" t="s">
        <v>2401</v>
      </c>
    </row>
    <row r="76" spans="1:2">
      <c r="A76" s="42">
        <v>3</v>
      </c>
      <c r="B76" s="40" t="s">
        <v>2404</v>
      </c>
    </row>
    <row r="77" spans="1:2">
      <c r="A77" s="43">
        <v>4</v>
      </c>
      <c r="B77" s="40" t="s">
        <v>2407</v>
      </c>
    </row>
    <row r="78" spans="1:2">
      <c r="A78" s="42">
        <v>5</v>
      </c>
      <c r="B78" s="40" t="s">
        <v>2410</v>
      </c>
    </row>
    <row r="79" spans="1:2">
      <c r="A79" s="43">
        <v>6</v>
      </c>
    </row>
    <row r="80" spans="1:2">
      <c r="A80" s="42">
        <v>7</v>
      </c>
    </row>
    <row r="81" spans="1:2">
      <c r="A81" s="43">
        <v>8</v>
      </c>
    </row>
    <row r="82" spans="1:2">
      <c r="A82" s="42">
        <v>9</v>
      </c>
    </row>
    <row r="83" spans="1:2">
      <c r="A83" s="43">
        <v>10</v>
      </c>
    </row>
    <row r="84" spans="1:2">
      <c r="A84" s="42">
        <v>11</v>
      </c>
    </row>
    <row r="85" spans="1:2">
      <c r="A85" s="43">
        <v>12</v>
      </c>
    </row>
    <row r="86" spans="1:2">
      <c r="A86" s="42">
        <v>13</v>
      </c>
    </row>
    <row r="87" spans="1:2">
      <c r="A87" s="43">
        <v>14</v>
      </c>
    </row>
    <row r="88" spans="1:2">
      <c r="A88" s="42">
        <v>15</v>
      </c>
    </row>
    <row r="89" spans="1:2">
      <c r="A89" s="43">
        <v>16</v>
      </c>
    </row>
    <row r="90" spans="1:2">
      <c r="A90" s="42">
        <v>17</v>
      </c>
    </row>
    <row r="91" spans="1:2">
      <c r="A91" s="43">
        <v>18</v>
      </c>
    </row>
    <row r="92" spans="1:2">
      <c r="A92" s="42">
        <v>19</v>
      </c>
    </row>
    <row r="93" spans="1:2">
      <c r="A93" s="44">
        <v>20</v>
      </c>
    </row>
    <row r="95" spans="1:2" ht="15.75">
      <c r="A95" s="659"/>
      <c r="B95" s="659"/>
    </row>
    <row r="96" spans="1:2" ht="15.75" thickBot="1">
      <c r="A96" s="45" t="s">
        <v>2086</v>
      </c>
    </row>
    <row r="97" spans="1:1" ht="15.75" thickTop="1">
      <c r="A97" s="42">
        <v>1</v>
      </c>
    </row>
    <row r="98" spans="1:1">
      <c r="A98" s="43">
        <v>2</v>
      </c>
    </row>
    <row r="99" spans="1:1">
      <c r="A99" s="42">
        <v>3</v>
      </c>
    </row>
    <row r="100" spans="1:1">
      <c r="A100" s="43">
        <v>4</v>
      </c>
    </row>
    <row r="101" spans="1:1">
      <c r="A101" s="42">
        <v>5</v>
      </c>
    </row>
    <row r="102" spans="1:1">
      <c r="A102" s="43">
        <v>6</v>
      </c>
    </row>
    <row r="103" spans="1:1">
      <c r="A103" s="42">
        <v>7</v>
      </c>
    </row>
    <row r="104" spans="1:1">
      <c r="A104" s="43">
        <v>8</v>
      </c>
    </row>
    <row r="105" spans="1:1">
      <c r="A105" s="42">
        <v>9</v>
      </c>
    </row>
    <row r="106" spans="1:1">
      <c r="A106" s="43">
        <v>10</v>
      </c>
    </row>
    <row r="107" spans="1:1">
      <c r="A107" s="42">
        <v>11</v>
      </c>
    </row>
    <row r="108" spans="1:1">
      <c r="A108" s="43">
        <v>12</v>
      </c>
    </row>
    <row r="109" spans="1:1">
      <c r="A109" s="42">
        <v>13</v>
      </c>
    </row>
    <row r="110" spans="1:1">
      <c r="A110" s="43">
        <v>14</v>
      </c>
    </row>
    <row r="111" spans="1:1">
      <c r="A111" s="42">
        <v>15</v>
      </c>
    </row>
    <row r="112" spans="1:1">
      <c r="A112" s="43">
        <v>16</v>
      </c>
    </row>
    <row r="113" spans="1:1">
      <c r="A113" s="42">
        <v>17</v>
      </c>
    </row>
    <row r="114" spans="1:1">
      <c r="A114" s="43">
        <v>18</v>
      </c>
    </row>
    <row r="115" spans="1:1">
      <c r="A115" s="42">
        <v>19</v>
      </c>
    </row>
    <row r="116" spans="1:1">
      <c r="A116" s="44">
        <v>20</v>
      </c>
    </row>
  </sheetData>
  <mergeCells count="5">
    <mergeCell ref="A3:B3"/>
    <mergeCell ref="A26:B26"/>
    <mergeCell ref="A49:B49"/>
    <mergeCell ref="A72:B72"/>
    <mergeCell ref="A95:B95"/>
  </mergeCells>
  <pageMargins left="0.7" right="0.7" top="0.75" bottom="0.75" header="0.3" footer="0.3"/>
  <tableParts count="3">
    <tablePart r:id="rId1"/>
    <tablePart r:id="rId2"/>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788B-8130-43F1-B3B4-72CDE0BAD5F3}">
  <sheetPr>
    <tabColor rgb="FF00B050"/>
  </sheetPr>
  <dimension ref="B1:I89"/>
  <sheetViews>
    <sheetView zoomScale="85" zoomScaleNormal="85" workbookViewId="0">
      <selection activeCell="C3" sqref="C3"/>
    </sheetView>
  </sheetViews>
  <sheetFormatPr defaultRowHeight="15"/>
  <cols>
    <col min="1" max="1" width="9" style="37"/>
    <col min="2" max="4" width="11.125" style="37" customWidth="1"/>
    <col min="5" max="6" width="9" style="37"/>
    <col min="7" max="7" width="16.25" style="37" customWidth="1"/>
    <col min="8" max="8" width="9" style="37"/>
    <col min="9" max="9" width="16.25" style="37" customWidth="1"/>
    <col min="10" max="16384" width="9" style="37"/>
  </cols>
  <sheetData>
    <row r="1" spans="2:9">
      <c r="F1" s="37" t="s">
        <v>2219</v>
      </c>
    </row>
    <row r="2" spans="2:9">
      <c r="B2" s="37" t="s">
        <v>1215</v>
      </c>
      <c r="C2" s="37" t="s">
        <v>1216</v>
      </c>
      <c r="D2" s="37" t="s">
        <v>1228</v>
      </c>
      <c r="F2" s="37" t="s">
        <v>676</v>
      </c>
      <c r="G2" s="37" t="s">
        <v>2277</v>
      </c>
      <c r="H2" s="37" t="s">
        <v>676</v>
      </c>
      <c r="I2" s="37" t="s">
        <v>2225</v>
      </c>
    </row>
    <row r="3" spans="2:9">
      <c r="B3" s="37" t="s">
        <v>2086</v>
      </c>
      <c r="F3" s="37">
        <v>1</v>
      </c>
      <c r="G3" s="37" t="s">
        <v>2280</v>
      </c>
      <c r="H3" s="37">
        <v>1</v>
      </c>
      <c r="I3" s="37" t="s">
        <v>2281</v>
      </c>
    </row>
    <row r="4" spans="2:9">
      <c r="B4" s="37">
        <v>1</v>
      </c>
      <c r="C4" s="37" t="s">
        <v>2220</v>
      </c>
      <c r="D4" s="39">
        <v>44044</v>
      </c>
      <c r="F4" s="37">
        <v>2</v>
      </c>
      <c r="G4" s="37" t="s">
        <v>2284</v>
      </c>
      <c r="H4" s="37">
        <v>2</v>
      </c>
      <c r="I4" s="37" t="s">
        <v>2285</v>
      </c>
    </row>
    <row r="5" spans="2:9">
      <c r="B5" s="37">
        <v>2</v>
      </c>
      <c r="C5" s="37" t="s">
        <v>2222</v>
      </c>
      <c r="D5" s="39">
        <v>44044</v>
      </c>
      <c r="F5" s="37">
        <v>3</v>
      </c>
      <c r="G5" s="37" t="s">
        <v>2288</v>
      </c>
      <c r="H5" s="37">
        <v>3</v>
      </c>
      <c r="I5" s="37" t="s">
        <v>2289</v>
      </c>
    </row>
    <row r="6" spans="2:9">
      <c r="B6" s="37">
        <v>3</v>
      </c>
      <c r="C6" s="37" t="s">
        <v>2223</v>
      </c>
      <c r="D6" s="39">
        <v>43922</v>
      </c>
      <c r="F6" s="37">
        <v>4</v>
      </c>
      <c r="G6" s="37" t="s">
        <v>2290</v>
      </c>
      <c r="H6" s="37">
        <v>4</v>
      </c>
      <c r="I6" s="37" t="s">
        <v>2291</v>
      </c>
    </row>
    <row r="7" spans="2:9">
      <c r="B7" s="37">
        <v>4</v>
      </c>
      <c r="C7" s="37" t="s">
        <v>2226</v>
      </c>
      <c r="D7" s="39">
        <v>43862</v>
      </c>
      <c r="F7" s="37">
        <v>5</v>
      </c>
      <c r="G7" s="37" t="s">
        <v>2292</v>
      </c>
      <c r="H7" s="37">
        <v>5</v>
      </c>
      <c r="I7" s="37" t="s">
        <v>2293</v>
      </c>
    </row>
    <row r="8" spans="2:9">
      <c r="B8" s="37">
        <v>5</v>
      </c>
      <c r="C8" s="37" t="s">
        <v>2229</v>
      </c>
      <c r="D8" s="39">
        <v>43862</v>
      </c>
      <c r="F8" s="37">
        <v>6</v>
      </c>
      <c r="G8" s="37" t="s">
        <v>2296</v>
      </c>
      <c r="H8" s="37">
        <v>6</v>
      </c>
      <c r="I8" s="37" t="s">
        <v>2297</v>
      </c>
    </row>
    <row r="9" spans="2:9">
      <c r="B9" s="37">
        <v>6</v>
      </c>
      <c r="C9" s="37" t="s">
        <v>2232</v>
      </c>
      <c r="D9" s="37">
        <v>1</v>
      </c>
      <c r="F9" s="37">
        <v>7</v>
      </c>
      <c r="G9" s="37" t="s">
        <v>2300</v>
      </c>
      <c r="H9" s="37">
        <v>7</v>
      </c>
      <c r="I9" s="37" t="s">
        <v>2301</v>
      </c>
    </row>
    <row r="10" spans="2:9">
      <c r="B10" s="37">
        <v>7</v>
      </c>
      <c r="C10" s="37" t="s">
        <v>2235</v>
      </c>
      <c r="D10" s="37">
        <v>2</v>
      </c>
      <c r="F10" s="37">
        <v>8</v>
      </c>
      <c r="G10" s="37" t="s">
        <v>2304</v>
      </c>
      <c r="H10" s="37">
        <v>8</v>
      </c>
      <c r="I10" s="37" t="s">
        <v>2305</v>
      </c>
    </row>
    <row r="11" spans="2:9">
      <c r="B11" s="37">
        <v>8</v>
      </c>
      <c r="C11" s="37" t="s">
        <v>2238</v>
      </c>
      <c r="D11" s="37">
        <v>2</v>
      </c>
      <c r="F11" s="37">
        <v>9</v>
      </c>
      <c r="G11" s="37" t="s">
        <v>2308</v>
      </c>
      <c r="H11" s="37">
        <v>9</v>
      </c>
      <c r="I11" s="37" t="s">
        <v>2309</v>
      </c>
    </row>
    <row r="12" spans="2:9">
      <c r="B12" s="37">
        <v>9</v>
      </c>
      <c r="C12" s="37" t="s">
        <v>2241</v>
      </c>
      <c r="D12" s="37">
        <v>2</v>
      </c>
      <c r="F12" s="37">
        <v>10</v>
      </c>
      <c r="G12" s="37" t="s">
        <v>2312</v>
      </c>
      <c r="H12" s="37">
        <v>10</v>
      </c>
      <c r="I12" s="37" t="s">
        <v>2313</v>
      </c>
    </row>
    <row r="13" spans="2:9">
      <c r="B13" s="37">
        <v>10</v>
      </c>
      <c r="C13" s="37" t="s">
        <v>2244</v>
      </c>
      <c r="D13" s="37">
        <v>2</v>
      </c>
    </row>
    <row r="14" spans="2:9">
      <c r="B14" s="37">
        <v>11</v>
      </c>
      <c r="C14" s="37" t="s">
        <v>2247</v>
      </c>
      <c r="D14" s="37">
        <v>3</v>
      </c>
      <c r="F14" s="37" t="s">
        <v>2221</v>
      </c>
    </row>
    <row r="15" spans="2:9">
      <c r="B15" s="37">
        <v>12</v>
      </c>
      <c r="C15" s="37" t="s">
        <v>2250</v>
      </c>
      <c r="D15" s="37">
        <v>3</v>
      </c>
      <c r="F15" s="37" t="s">
        <v>676</v>
      </c>
      <c r="G15" s="37" t="s">
        <v>2224</v>
      </c>
      <c r="H15" s="37" t="s">
        <v>2720</v>
      </c>
      <c r="I15" s="37" t="s">
        <v>2225</v>
      </c>
    </row>
    <row r="16" spans="2:9">
      <c r="B16" s="37">
        <v>13</v>
      </c>
      <c r="C16" s="37" t="s">
        <v>2253</v>
      </c>
      <c r="D16" s="37">
        <v>3</v>
      </c>
      <c r="F16" s="37">
        <v>1</v>
      </c>
      <c r="G16" s="37" t="s">
        <v>2227</v>
      </c>
      <c r="H16" s="37">
        <v>1</v>
      </c>
      <c r="I16" s="37" t="s">
        <v>2228</v>
      </c>
    </row>
    <row r="17" spans="2:9">
      <c r="B17" s="37">
        <v>14</v>
      </c>
      <c r="C17" s="37" t="s">
        <v>2256</v>
      </c>
      <c r="D17" s="37">
        <v>5</v>
      </c>
      <c r="F17" s="37">
        <v>2</v>
      </c>
      <c r="G17" s="37" t="s">
        <v>2230</v>
      </c>
      <c r="H17" s="37">
        <v>2</v>
      </c>
      <c r="I17" s="37" t="s">
        <v>2231</v>
      </c>
    </row>
    <row r="18" spans="2:9">
      <c r="B18" s="37">
        <v>15</v>
      </c>
      <c r="C18" s="37" t="s">
        <v>2257</v>
      </c>
      <c r="D18" s="37">
        <v>5</v>
      </c>
      <c r="F18" s="37">
        <v>3</v>
      </c>
      <c r="G18" s="37" t="s">
        <v>2233</v>
      </c>
      <c r="H18" s="37">
        <v>3</v>
      </c>
      <c r="I18" s="37" t="s">
        <v>2234</v>
      </c>
    </row>
    <row r="19" spans="2:9">
      <c r="B19" s="37">
        <v>16</v>
      </c>
      <c r="C19" s="37" t="s">
        <v>2258</v>
      </c>
      <c r="D19" s="37">
        <v>6</v>
      </c>
      <c r="F19" s="37">
        <v>4</v>
      </c>
      <c r="G19" s="37" t="s">
        <v>2236</v>
      </c>
      <c r="H19" s="37">
        <v>4</v>
      </c>
      <c r="I19" s="37" t="s">
        <v>2237</v>
      </c>
    </row>
    <row r="20" spans="2:9">
      <c r="B20" s="37">
        <v>17</v>
      </c>
      <c r="C20" s="37" t="s">
        <v>2261</v>
      </c>
      <c r="D20" s="37">
        <v>8</v>
      </c>
      <c r="F20" s="37">
        <v>5</v>
      </c>
      <c r="G20" s="37" t="s">
        <v>2239</v>
      </c>
      <c r="H20" s="37">
        <v>5</v>
      </c>
      <c r="I20" s="37" t="s">
        <v>2240</v>
      </c>
    </row>
    <row r="21" spans="2:9">
      <c r="B21" s="37">
        <v>18</v>
      </c>
      <c r="C21" s="37" t="s">
        <v>2264</v>
      </c>
      <c r="D21" s="37">
        <v>11</v>
      </c>
      <c r="F21" s="37">
        <v>6</v>
      </c>
      <c r="G21" s="37" t="s">
        <v>2242</v>
      </c>
      <c r="H21" s="37">
        <v>6</v>
      </c>
      <c r="I21" s="37" t="s">
        <v>2243</v>
      </c>
    </row>
    <row r="22" spans="2:9">
      <c r="B22" s="37">
        <v>19</v>
      </c>
      <c r="C22" s="37" t="s">
        <v>2267</v>
      </c>
      <c r="D22" s="37">
        <v>11</v>
      </c>
      <c r="F22" s="37">
        <v>7</v>
      </c>
      <c r="G22" s="37" t="s">
        <v>2245</v>
      </c>
      <c r="H22" s="37">
        <v>7</v>
      </c>
      <c r="I22" s="37" t="s">
        <v>2246</v>
      </c>
    </row>
    <row r="23" spans="2:9">
      <c r="B23" s="46">
        <v>20</v>
      </c>
      <c r="C23" s="46" t="s">
        <v>2270</v>
      </c>
      <c r="D23" s="46"/>
      <c r="F23" s="37">
        <v>8</v>
      </c>
      <c r="G23" s="37" t="s">
        <v>2248</v>
      </c>
      <c r="H23" s="37">
        <v>8</v>
      </c>
      <c r="I23" s="37" t="s">
        <v>2249</v>
      </c>
    </row>
    <row r="24" spans="2:9">
      <c r="F24" s="37">
        <v>9</v>
      </c>
      <c r="G24" s="37" t="s">
        <v>2251</v>
      </c>
      <c r="H24" s="37">
        <v>9</v>
      </c>
      <c r="I24" s="37" t="s">
        <v>2252</v>
      </c>
    </row>
    <row r="25" spans="2:9">
      <c r="F25" s="37">
        <v>10</v>
      </c>
      <c r="G25" s="37" t="s">
        <v>2254</v>
      </c>
      <c r="H25" s="37">
        <v>10</v>
      </c>
      <c r="I25" s="37" t="s">
        <v>2255</v>
      </c>
    </row>
    <row r="28" spans="2:9">
      <c r="F28" s="37" t="s">
        <v>676</v>
      </c>
      <c r="G28" s="37" t="s">
        <v>2277</v>
      </c>
      <c r="H28" s="37" t="s">
        <v>676</v>
      </c>
      <c r="I28" s="37" t="s">
        <v>2225</v>
      </c>
    </row>
    <row r="29" spans="2:9">
      <c r="F29" s="37">
        <v>1</v>
      </c>
      <c r="G29" s="37" t="s">
        <v>2259</v>
      </c>
      <c r="H29" s="37">
        <v>1</v>
      </c>
      <c r="I29" s="37" t="s">
        <v>2260</v>
      </c>
    </row>
    <row r="30" spans="2:9">
      <c r="F30" s="37">
        <v>2</v>
      </c>
      <c r="G30" s="37" t="s">
        <v>2262</v>
      </c>
      <c r="H30" s="37">
        <v>2</v>
      </c>
      <c r="I30" s="37" t="s">
        <v>2263</v>
      </c>
    </row>
    <row r="31" spans="2:9">
      <c r="F31" s="37">
        <v>3</v>
      </c>
      <c r="G31" s="37" t="s">
        <v>2265</v>
      </c>
      <c r="H31" s="37">
        <v>3</v>
      </c>
      <c r="I31" s="37" t="s">
        <v>2266</v>
      </c>
    </row>
    <row r="32" spans="2:9">
      <c r="F32" s="37">
        <v>4</v>
      </c>
      <c r="G32" s="37" t="s">
        <v>2268</v>
      </c>
      <c r="H32" s="37">
        <v>4</v>
      </c>
      <c r="I32" s="37" t="s">
        <v>2269</v>
      </c>
    </row>
    <row r="33" spans="6:9">
      <c r="F33" s="37">
        <v>5</v>
      </c>
      <c r="G33" s="37" t="s">
        <v>2271</v>
      </c>
      <c r="H33" s="37">
        <v>5</v>
      </c>
      <c r="I33" s="37" t="s">
        <v>2272</v>
      </c>
    </row>
    <row r="34" spans="6:9">
      <c r="F34" s="37">
        <v>6</v>
      </c>
      <c r="G34" s="37" t="s">
        <v>2273</v>
      </c>
      <c r="H34" s="37">
        <v>6</v>
      </c>
      <c r="I34" s="37" t="s">
        <v>2274</v>
      </c>
    </row>
    <row r="35" spans="6:9">
      <c r="F35" s="37">
        <v>7</v>
      </c>
      <c r="G35" s="37" t="s">
        <v>2275</v>
      </c>
      <c r="H35" s="37">
        <v>7</v>
      </c>
      <c r="I35" s="37" t="s">
        <v>2276</v>
      </c>
    </row>
    <row r="36" spans="6:9">
      <c r="F36" s="37">
        <v>8</v>
      </c>
      <c r="G36" s="37" t="s">
        <v>2278</v>
      </c>
      <c r="H36" s="37">
        <v>8</v>
      </c>
      <c r="I36" s="37" t="s">
        <v>2279</v>
      </c>
    </row>
    <row r="37" spans="6:9">
      <c r="F37" s="37">
        <v>9</v>
      </c>
      <c r="G37" s="37" t="s">
        <v>2282</v>
      </c>
      <c r="H37" s="37">
        <v>9</v>
      </c>
      <c r="I37" s="37" t="s">
        <v>2283</v>
      </c>
    </row>
    <row r="38" spans="6:9">
      <c r="F38" s="37">
        <v>10</v>
      </c>
      <c r="G38" s="37" t="s">
        <v>2286</v>
      </c>
      <c r="H38" s="37">
        <v>10</v>
      </c>
      <c r="I38" s="37" t="s">
        <v>2287</v>
      </c>
    </row>
    <row r="40" spans="6:9">
      <c r="F40" s="37" t="s">
        <v>676</v>
      </c>
      <c r="G40" s="37" t="s">
        <v>2277</v>
      </c>
      <c r="H40" s="37" t="s">
        <v>676</v>
      </c>
      <c r="I40" s="37" t="s">
        <v>2225</v>
      </c>
    </row>
    <row r="41" spans="6:9">
      <c r="F41" s="37">
        <v>1</v>
      </c>
      <c r="G41" s="37" t="s">
        <v>2294</v>
      </c>
      <c r="H41" s="37">
        <v>1</v>
      </c>
      <c r="I41" s="37" t="s">
        <v>2295</v>
      </c>
    </row>
    <row r="42" spans="6:9">
      <c r="F42" s="37">
        <v>2</v>
      </c>
      <c r="G42" s="37" t="s">
        <v>2298</v>
      </c>
      <c r="H42" s="37">
        <v>2</v>
      </c>
      <c r="I42" s="37" t="s">
        <v>2299</v>
      </c>
    </row>
    <row r="43" spans="6:9">
      <c r="F43" s="37">
        <v>3</v>
      </c>
      <c r="G43" s="37" t="s">
        <v>2302</v>
      </c>
      <c r="H43" s="37">
        <v>3</v>
      </c>
      <c r="I43" s="37" t="s">
        <v>2303</v>
      </c>
    </row>
    <row r="44" spans="6:9">
      <c r="F44" s="37">
        <v>4</v>
      </c>
      <c r="G44" s="37" t="s">
        <v>2306</v>
      </c>
      <c r="H44" s="37">
        <v>4</v>
      </c>
      <c r="I44" s="37" t="s">
        <v>2307</v>
      </c>
    </row>
    <row r="45" spans="6:9">
      <c r="F45" s="37">
        <v>5</v>
      </c>
      <c r="G45" s="37" t="s">
        <v>2310</v>
      </c>
      <c r="H45" s="37">
        <v>5</v>
      </c>
      <c r="I45" s="37" t="s">
        <v>2311</v>
      </c>
    </row>
    <row r="46" spans="6:9">
      <c r="F46" s="37">
        <v>6</v>
      </c>
      <c r="G46" s="37" t="s">
        <v>2314</v>
      </c>
      <c r="H46" s="37">
        <v>6</v>
      </c>
      <c r="I46" s="37" t="s">
        <v>2315</v>
      </c>
    </row>
    <row r="47" spans="6:9">
      <c r="F47" s="37">
        <v>7</v>
      </c>
      <c r="G47" s="37" t="s">
        <v>2316</v>
      </c>
      <c r="H47" s="37">
        <v>7</v>
      </c>
      <c r="I47" s="37" t="s">
        <v>2317</v>
      </c>
    </row>
    <row r="48" spans="6:9">
      <c r="F48" s="37">
        <v>8</v>
      </c>
      <c r="G48" s="37" t="s">
        <v>2318</v>
      </c>
      <c r="H48" s="37">
        <v>8</v>
      </c>
      <c r="I48" s="37" t="s">
        <v>2319</v>
      </c>
    </row>
    <row r="49" spans="6:9">
      <c r="F49" s="37">
        <v>9</v>
      </c>
      <c r="G49" s="37" t="s">
        <v>2320</v>
      </c>
      <c r="H49" s="37">
        <v>9</v>
      </c>
      <c r="I49" s="37" t="s">
        <v>2321</v>
      </c>
    </row>
    <row r="50" spans="6:9">
      <c r="F50" s="37">
        <v>10</v>
      </c>
      <c r="G50" s="37" t="s">
        <v>2322</v>
      </c>
      <c r="H50" s="37">
        <v>10</v>
      </c>
      <c r="I50" s="37" t="s">
        <v>2323</v>
      </c>
    </row>
    <row r="51" spans="6:9">
      <c r="F51" s="37" t="s">
        <v>2324</v>
      </c>
      <c r="G51" s="37" t="s">
        <v>2325</v>
      </c>
    </row>
    <row r="53" spans="6:9">
      <c r="F53" s="37" t="s">
        <v>676</v>
      </c>
      <c r="G53" s="37" t="s">
        <v>2277</v>
      </c>
      <c r="H53" s="37" t="s">
        <v>676</v>
      </c>
      <c r="I53" s="37" t="s">
        <v>2225</v>
      </c>
    </row>
    <row r="54" spans="6:9">
      <c r="F54" s="37">
        <v>1</v>
      </c>
      <c r="G54" s="37" t="s">
        <v>2326</v>
      </c>
      <c r="H54" s="37">
        <v>1</v>
      </c>
      <c r="I54" s="37" t="s">
        <v>2327</v>
      </c>
    </row>
    <row r="55" spans="6:9">
      <c r="F55" s="37">
        <v>2</v>
      </c>
      <c r="G55" s="37" t="s">
        <v>2328</v>
      </c>
      <c r="H55" s="37">
        <v>2</v>
      </c>
      <c r="I55" s="37" t="s">
        <v>2329</v>
      </c>
    </row>
    <row r="56" spans="6:9">
      <c r="F56" s="37">
        <v>3</v>
      </c>
      <c r="G56" s="37" t="s">
        <v>2330</v>
      </c>
      <c r="H56" s="37">
        <v>3</v>
      </c>
      <c r="I56" s="37" t="s">
        <v>2331</v>
      </c>
    </row>
    <row r="57" spans="6:9">
      <c r="F57" s="37">
        <v>4</v>
      </c>
      <c r="G57" s="37" t="s">
        <v>2332</v>
      </c>
      <c r="H57" s="37">
        <v>4</v>
      </c>
      <c r="I57" s="37" t="s">
        <v>2333</v>
      </c>
    </row>
    <row r="58" spans="6:9">
      <c r="F58" s="37">
        <v>5</v>
      </c>
      <c r="G58" s="37" t="s">
        <v>2334</v>
      </c>
      <c r="H58" s="37">
        <v>5</v>
      </c>
      <c r="I58" s="37" t="s">
        <v>2335</v>
      </c>
    </row>
    <row r="59" spans="6:9">
      <c r="F59" s="37">
        <v>6</v>
      </c>
      <c r="G59" s="37" t="s">
        <v>2336</v>
      </c>
      <c r="H59" s="37">
        <v>6</v>
      </c>
      <c r="I59" s="37" t="s">
        <v>2337</v>
      </c>
    </row>
    <row r="60" spans="6:9">
      <c r="F60" s="37">
        <v>7</v>
      </c>
      <c r="G60" s="37" t="s">
        <v>2338</v>
      </c>
      <c r="H60" s="37">
        <v>7</v>
      </c>
      <c r="I60" s="37" t="s">
        <v>2339</v>
      </c>
    </row>
    <row r="61" spans="6:9">
      <c r="F61" s="37">
        <v>8</v>
      </c>
      <c r="G61" s="37" t="s">
        <v>2340</v>
      </c>
      <c r="H61" s="37">
        <v>8</v>
      </c>
      <c r="I61" s="37" t="s">
        <v>2341</v>
      </c>
    </row>
    <row r="62" spans="6:9">
      <c r="F62" s="37">
        <v>9</v>
      </c>
      <c r="G62" s="37" t="s">
        <v>2342</v>
      </c>
      <c r="H62" s="37">
        <v>9</v>
      </c>
      <c r="I62" s="37" t="s">
        <v>2343</v>
      </c>
    </row>
    <row r="63" spans="6:9">
      <c r="F63" s="37">
        <v>10</v>
      </c>
      <c r="G63" s="37" t="s">
        <v>2344</v>
      </c>
      <c r="H63" s="37">
        <v>10</v>
      </c>
      <c r="I63" s="37" t="s">
        <v>2345</v>
      </c>
    </row>
    <row r="66" spans="6:9">
      <c r="F66" s="37" t="s">
        <v>2346</v>
      </c>
    </row>
    <row r="67" spans="6:9">
      <c r="F67" s="37" t="s">
        <v>676</v>
      </c>
      <c r="G67" s="37" t="s">
        <v>2277</v>
      </c>
      <c r="H67" s="37" t="s">
        <v>676</v>
      </c>
      <c r="I67" s="37" t="s">
        <v>2225</v>
      </c>
    </row>
    <row r="68" spans="6:9">
      <c r="F68" s="37">
        <v>1</v>
      </c>
      <c r="G68" s="37" t="s">
        <v>2348</v>
      </c>
      <c r="H68" s="37">
        <v>1</v>
      </c>
      <c r="I68" s="37" t="s">
        <v>2349</v>
      </c>
    </row>
    <row r="69" spans="6:9">
      <c r="F69" s="37">
        <v>2</v>
      </c>
      <c r="G69" s="37" t="s">
        <v>2350</v>
      </c>
      <c r="H69" s="37">
        <v>2</v>
      </c>
      <c r="I69" s="37" t="s">
        <v>2351</v>
      </c>
    </row>
    <row r="70" spans="6:9">
      <c r="F70" s="37">
        <v>3</v>
      </c>
      <c r="G70" s="37" t="s">
        <v>2352</v>
      </c>
      <c r="H70" s="37">
        <v>3</v>
      </c>
      <c r="I70" s="37" t="s">
        <v>2353</v>
      </c>
    </row>
    <row r="71" spans="6:9">
      <c r="F71" s="37">
        <v>4</v>
      </c>
      <c r="G71" s="37" t="s">
        <v>2354</v>
      </c>
      <c r="H71" s="37">
        <v>4</v>
      </c>
      <c r="I71" s="37" t="s">
        <v>2355</v>
      </c>
    </row>
    <row r="72" spans="6:9">
      <c r="F72" s="37">
        <v>5</v>
      </c>
      <c r="G72" s="37" t="s">
        <v>2356</v>
      </c>
      <c r="H72" s="37">
        <v>5</v>
      </c>
      <c r="I72" s="37" t="s">
        <v>2357</v>
      </c>
    </row>
    <row r="73" spans="6:9">
      <c r="F73" s="37">
        <v>6</v>
      </c>
      <c r="G73" s="37" t="s">
        <v>2358</v>
      </c>
      <c r="H73" s="37">
        <v>6</v>
      </c>
      <c r="I73" s="37" t="s">
        <v>2359</v>
      </c>
    </row>
    <row r="74" spans="6:9">
      <c r="F74" s="37">
        <v>7</v>
      </c>
      <c r="G74" s="37" t="s">
        <v>2360</v>
      </c>
      <c r="H74" s="37">
        <v>7</v>
      </c>
      <c r="I74" s="37" t="s">
        <v>2361</v>
      </c>
    </row>
    <row r="75" spans="6:9">
      <c r="F75" s="37">
        <v>8</v>
      </c>
      <c r="G75" s="37" t="s">
        <v>2362</v>
      </c>
      <c r="H75" s="37">
        <v>8</v>
      </c>
      <c r="I75" s="37" t="s">
        <v>2363</v>
      </c>
    </row>
    <row r="76" spans="6:9">
      <c r="F76" s="37">
        <v>9</v>
      </c>
      <c r="G76" s="37" t="s">
        <v>2364</v>
      </c>
      <c r="H76" s="37">
        <v>9</v>
      </c>
      <c r="I76" s="37" t="s">
        <v>2365</v>
      </c>
    </row>
    <row r="77" spans="6:9">
      <c r="F77" s="37">
        <v>10</v>
      </c>
      <c r="G77" s="37" t="s">
        <v>2366</v>
      </c>
      <c r="H77" s="37">
        <v>10</v>
      </c>
      <c r="I77" s="37" t="s">
        <v>2367</v>
      </c>
    </row>
    <row r="78" spans="6:9">
      <c r="F78" s="37" t="s">
        <v>2347</v>
      </c>
    </row>
    <row r="79" spans="6:9">
      <c r="F79" s="37" t="s">
        <v>676</v>
      </c>
      <c r="G79" s="37" t="s">
        <v>2277</v>
      </c>
      <c r="H79" s="37" t="s">
        <v>676</v>
      </c>
      <c r="I79" s="37" t="s">
        <v>2225</v>
      </c>
    </row>
    <row r="80" spans="6:9">
      <c r="F80" s="37">
        <v>1</v>
      </c>
      <c r="G80" s="37" t="s">
        <v>2368</v>
      </c>
      <c r="H80" s="37">
        <v>1</v>
      </c>
      <c r="I80" s="37" t="s">
        <v>2369</v>
      </c>
    </row>
    <row r="81" spans="6:9">
      <c r="F81" s="37">
        <v>2</v>
      </c>
      <c r="G81" s="37" t="s">
        <v>2370</v>
      </c>
      <c r="H81" s="37">
        <v>2</v>
      </c>
      <c r="I81" s="37" t="s">
        <v>2371</v>
      </c>
    </row>
    <row r="82" spans="6:9">
      <c r="F82" s="37">
        <v>3</v>
      </c>
      <c r="G82" s="37" t="s">
        <v>2372</v>
      </c>
      <c r="H82" s="37">
        <v>3</v>
      </c>
      <c r="I82" s="37" t="s">
        <v>2373</v>
      </c>
    </row>
    <row r="83" spans="6:9">
      <c r="F83" s="37">
        <v>4</v>
      </c>
      <c r="G83" s="37" t="s">
        <v>2374</v>
      </c>
      <c r="H83" s="37">
        <v>4</v>
      </c>
      <c r="I83" s="37" t="s">
        <v>2375</v>
      </c>
    </row>
    <row r="84" spans="6:9">
      <c r="F84" s="37">
        <v>5</v>
      </c>
      <c r="G84" s="37" t="s">
        <v>2376</v>
      </c>
      <c r="H84" s="37">
        <v>5</v>
      </c>
      <c r="I84" s="37" t="s">
        <v>2377</v>
      </c>
    </row>
    <row r="85" spans="6:9">
      <c r="F85" s="37">
        <v>6</v>
      </c>
      <c r="G85" s="37" t="s">
        <v>2378</v>
      </c>
      <c r="H85" s="37">
        <v>6</v>
      </c>
      <c r="I85" s="37" t="s">
        <v>2379</v>
      </c>
    </row>
    <row r="86" spans="6:9">
      <c r="F86" s="37">
        <v>7</v>
      </c>
      <c r="G86" s="37" t="s">
        <v>2380</v>
      </c>
      <c r="H86" s="37">
        <v>7</v>
      </c>
      <c r="I86" s="37" t="s">
        <v>2381</v>
      </c>
    </row>
    <row r="87" spans="6:9">
      <c r="F87" s="37">
        <v>8</v>
      </c>
      <c r="G87" s="37" t="s">
        <v>2382</v>
      </c>
      <c r="H87" s="37">
        <v>8</v>
      </c>
      <c r="I87" s="37" t="s">
        <v>2383</v>
      </c>
    </row>
    <row r="88" spans="6:9">
      <c r="F88" s="37">
        <v>9</v>
      </c>
      <c r="G88" s="37" t="s">
        <v>2384</v>
      </c>
      <c r="H88" s="37">
        <v>9</v>
      </c>
      <c r="I88" s="37" t="s">
        <v>2385</v>
      </c>
    </row>
    <row r="89" spans="6:9">
      <c r="F89" s="37">
        <v>10</v>
      </c>
      <c r="G89" s="37" t="s">
        <v>2386</v>
      </c>
      <c r="H89" s="37">
        <v>10</v>
      </c>
      <c r="I89" s="37" t="s">
        <v>2387</v>
      </c>
    </row>
  </sheetData>
  <pageMargins left="0.7" right="0.7" top="0.75" bottom="0.75" header="0.3" footer="0.3"/>
  <drawing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65941-538D-42B9-9A7C-AAF608C7953A}">
  <sheetPr>
    <tabColor rgb="FF00B050"/>
  </sheetPr>
  <dimension ref="A2:J25"/>
  <sheetViews>
    <sheetView workbookViewId="0">
      <selection activeCell="B20" sqref="B20"/>
    </sheetView>
  </sheetViews>
  <sheetFormatPr defaultRowHeight="15"/>
  <cols>
    <col min="1" max="1" width="9" style="37"/>
    <col min="2" max="5" width="15.5" style="37" customWidth="1"/>
    <col min="6" max="7" width="9" style="37"/>
    <col min="8" max="8" width="10.125" style="37" customWidth="1"/>
    <col min="9" max="9" width="11.875" style="37" bestFit="1" customWidth="1"/>
    <col min="10" max="10" width="20.75" style="37" customWidth="1"/>
    <col min="11" max="16384" width="9" style="37"/>
  </cols>
  <sheetData>
    <row r="2" spans="1:10">
      <c r="A2" s="660" t="str">
        <f ca="1">B4&amp;" "&amp;C4&amp;" "&amp;D4&amp;" "&amp;E4</f>
        <v>Children of the Lost Broken Dance(s)</v>
      </c>
      <c r="B2" s="660"/>
      <c r="C2" s="660"/>
      <c r="D2" s="660"/>
      <c r="E2" s="660"/>
      <c r="G2" s="513"/>
      <c r="H2" s="513"/>
      <c r="I2" s="513"/>
      <c r="J2" s="513"/>
    </row>
    <row r="3" spans="1:10">
      <c r="A3" s="660"/>
      <c r="B3" s="660"/>
      <c r="C3" s="660"/>
      <c r="D3" s="660"/>
      <c r="E3" s="660"/>
      <c r="G3" s="513"/>
      <c r="H3" s="513"/>
      <c r="I3" s="513"/>
      <c r="J3" s="513"/>
    </row>
    <row r="4" spans="1:10">
      <c r="B4" s="37" t="str">
        <f ca="1">INDEX(B6:B25,RANDBETWEEN(1,20),1)</f>
        <v>Children of the</v>
      </c>
      <c r="C4" s="37" t="str">
        <f ca="1">INDEX(C6:C25,RANDBETWEEN(1,20),1)</f>
        <v>Lost</v>
      </c>
      <c r="D4" s="37" t="str">
        <f ca="1">INDEX(D6:D25,RANDBETWEEN(1,20),1)</f>
        <v>Broken</v>
      </c>
      <c r="E4" s="37" t="str">
        <f ca="1">INDEX(E6:E25,RANDBETWEEN(1,20),1)</f>
        <v>Dance(s)</v>
      </c>
      <c r="H4" s="37" t="str">
        <f t="shared" ref="H4:J4" ca="1" si="0">INDEX(H6:H25,RANDBETWEEN(1,20),1)</f>
        <v>Subtle</v>
      </c>
      <c r="I4" s="37" t="str">
        <f t="shared" ca="1" si="0"/>
        <v>Flamboyant</v>
      </c>
      <c r="J4" s="37" t="str">
        <f t="shared" ca="1" si="0"/>
        <v>Shoving</v>
      </c>
    </row>
    <row r="5" spans="1:10" ht="15.75" thickBot="1">
      <c r="A5" s="49" t="s">
        <v>2086</v>
      </c>
      <c r="B5" s="50" t="s">
        <v>2087</v>
      </c>
      <c r="C5" s="50" t="s">
        <v>2088</v>
      </c>
      <c r="D5" s="50" t="s">
        <v>2089</v>
      </c>
      <c r="E5" s="51" t="s">
        <v>2090</v>
      </c>
      <c r="G5" s="49" t="s">
        <v>2086</v>
      </c>
      <c r="H5" s="50" t="s">
        <v>2091</v>
      </c>
      <c r="I5" s="50" t="s">
        <v>2092</v>
      </c>
      <c r="J5" s="51" t="s">
        <v>2093</v>
      </c>
    </row>
    <row r="6" spans="1:10" ht="15.75" thickBot="1">
      <c r="A6" s="47">
        <v>1</v>
      </c>
      <c r="B6" s="38" t="s">
        <v>2094</v>
      </c>
      <c r="C6" s="38" t="s">
        <v>2095</v>
      </c>
      <c r="D6" s="38" t="s">
        <v>2096</v>
      </c>
      <c r="E6" s="48" t="s">
        <v>2097</v>
      </c>
      <c r="G6" s="47">
        <v>1</v>
      </c>
      <c r="H6" s="38" t="s">
        <v>2098</v>
      </c>
      <c r="I6" s="38" t="s">
        <v>2099</v>
      </c>
      <c r="J6" s="48" t="s">
        <v>2100</v>
      </c>
    </row>
    <row r="7" spans="1:10" ht="15.75" thickBot="1">
      <c r="A7" s="47">
        <v>2</v>
      </c>
      <c r="B7" s="38" t="s">
        <v>2101</v>
      </c>
      <c r="C7" s="38" t="s">
        <v>2102</v>
      </c>
      <c r="D7" s="38" t="s">
        <v>2103</v>
      </c>
      <c r="E7" s="48" t="s">
        <v>2104</v>
      </c>
      <c r="G7" s="47">
        <v>2</v>
      </c>
      <c r="H7" s="38" t="s">
        <v>2105</v>
      </c>
      <c r="I7" s="38" t="s">
        <v>2106</v>
      </c>
      <c r="J7" s="48" t="s">
        <v>2100</v>
      </c>
    </row>
    <row r="8" spans="1:10" ht="15.75" thickBot="1">
      <c r="A8" s="47">
        <v>3</v>
      </c>
      <c r="B8" s="38" t="s">
        <v>2107</v>
      </c>
      <c r="C8" s="38" t="s">
        <v>2108</v>
      </c>
      <c r="D8" s="38" t="s">
        <v>2109</v>
      </c>
      <c r="E8" s="48" t="s">
        <v>2110</v>
      </c>
      <c r="G8" s="47">
        <v>3</v>
      </c>
      <c r="H8" s="38" t="s">
        <v>2111</v>
      </c>
      <c r="I8" s="38" t="s">
        <v>2112</v>
      </c>
      <c r="J8" s="48" t="s">
        <v>2100</v>
      </c>
    </row>
    <row r="9" spans="1:10" ht="15.75" thickBot="1">
      <c r="A9" s="47">
        <v>4</v>
      </c>
      <c r="B9" s="38" t="s">
        <v>2113</v>
      </c>
      <c r="C9" s="38" t="s">
        <v>2114</v>
      </c>
      <c r="D9" s="38" t="s">
        <v>2115</v>
      </c>
      <c r="E9" s="48" t="s">
        <v>2116</v>
      </c>
      <c r="G9" s="47">
        <v>4</v>
      </c>
      <c r="H9" s="38" t="s">
        <v>2117</v>
      </c>
      <c r="I9" s="38" t="s">
        <v>2118</v>
      </c>
      <c r="J9" s="48" t="s">
        <v>2119</v>
      </c>
    </row>
    <row r="10" spans="1:10" ht="15.75" thickBot="1">
      <c r="A10" s="47">
        <v>5</v>
      </c>
      <c r="B10" s="38" t="s">
        <v>2120</v>
      </c>
      <c r="C10" s="38" t="s">
        <v>2121</v>
      </c>
      <c r="D10" s="38" t="s">
        <v>2122</v>
      </c>
      <c r="E10" s="48" t="s">
        <v>2123</v>
      </c>
      <c r="G10" s="47">
        <v>5</v>
      </c>
      <c r="H10" s="38" t="s">
        <v>2124</v>
      </c>
      <c r="I10" s="38" t="s">
        <v>2125</v>
      </c>
      <c r="J10" s="48" t="s">
        <v>2126</v>
      </c>
    </row>
    <row r="11" spans="1:10" ht="15.75" thickBot="1">
      <c r="A11" s="47">
        <v>6</v>
      </c>
      <c r="B11" s="38" t="s">
        <v>2127</v>
      </c>
      <c r="C11" s="38" t="s">
        <v>2128</v>
      </c>
      <c r="D11" s="38" t="s">
        <v>2129</v>
      </c>
      <c r="E11" s="48" t="s">
        <v>2130</v>
      </c>
      <c r="G11" s="47">
        <v>6</v>
      </c>
      <c r="H11" s="38" t="s">
        <v>2131</v>
      </c>
      <c r="I11" s="38" t="s">
        <v>2132</v>
      </c>
      <c r="J11" s="48" t="s">
        <v>2126</v>
      </c>
    </row>
    <row r="12" spans="1:10" ht="15.75" thickBot="1">
      <c r="A12" s="47">
        <v>7</v>
      </c>
      <c r="B12" s="38" t="s">
        <v>2133</v>
      </c>
      <c r="C12" s="38" t="s">
        <v>2134</v>
      </c>
      <c r="D12" s="38" t="s">
        <v>2135</v>
      </c>
      <c r="E12" s="48" t="s">
        <v>2136</v>
      </c>
      <c r="G12" s="47">
        <v>7</v>
      </c>
      <c r="H12" s="38" t="s">
        <v>2137</v>
      </c>
      <c r="I12" s="38" t="s">
        <v>2138</v>
      </c>
      <c r="J12" s="48" t="s">
        <v>2126</v>
      </c>
    </row>
    <row r="13" spans="1:10" ht="15.75" thickBot="1">
      <c r="A13" s="47">
        <v>8</v>
      </c>
      <c r="B13" s="38" t="s">
        <v>2139</v>
      </c>
      <c r="C13" s="38" t="s">
        <v>2140</v>
      </c>
      <c r="D13" s="38" t="s">
        <v>2141</v>
      </c>
      <c r="E13" s="48" t="s">
        <v>2142</v>
      </c>
      <c r="G13" s="47">
        <v>8</v>
      </c>
      <c r="H13" s="38" t="s">
        <v>2143</v>
      </c>
      <c r="I13" s="38" t="s">
        <v>2144</v>
      </c>
      <c r="J13" s="48" t="s">
        <v>2145</v>
      </c>
    </row>
    <row r="14" spans="1:10" ht="15.75" thickBot="1">
      <c r="A14" s="47">
        <v>9</v>
      </c>
      <c r="B14" s="38" t="s">
        <v>2146</v>
      </c>
      <c r="C14" s="38" t="s">
        <v>2147</v>
      </c>
      <c r="D14" s="38" t="s">
        <v>2148</v>
      </c>
      <c r="E14" s="48" t="s">
        <v>2149</v>
      </c>
      <c r="G14" s="47">
        <v>9</v>
      </c>
      <c r="H14" s="38" t="s">
        <v>2150</v>
      </c>
      <c r="I14" s="38" t="s">
        <v>2151</v>
      </c>
      <c r="J14" s="48" t="s">
        <v>2152</v>
      </c>
    </row>
    <row r="15" spans="1:10" ht="15.75" thickBot="1">
      <c r="A15" s="47">
        <v>10</v>
      </c>
      <c r="B15" s="38" t="s">
        <v>2153</v>
      </c>
      <c r="C15" s="38" t="s">
        <v>2154</v>
      </c>
      <c r="D15" s="38" t="s">
        <v>2155</v>
      </c>
      <c r="E15" s="48" t="s">
        <v>2156</v>
      </c>
      <c r="G15" s="47">
        <v>10</v>
      </c>
      <c r="H15" s="38" t="s">
        <v>2157</v>
      </c>
      <c r="I15" s="38" t="s">
        <v>2158</v>
      </c>
      <c r="J15" s="48" t="s">
        <v>2152</v>
      </c>
    </row>
    <row r="16" spans="1:10" ht="15.75" thickBot="1">
      <c r="A16" s="47">
        <v>11</v>
      </c>
      <c r="B16" s="38" t="s">
        <v>2159</v>
      </c>
      <c r="C16" s="38" t="s">
        <v>2160</v>
      </c>
      <c r="D16" s="38" t="s">
        <v>2161</v>
      </c>
      <c r="E16" s="48" t="s">
        <v>2162</v>
      </c>
      <c r="G16" s="47">
        <v>11</v>
      </c>
      <c r="H16" s="38" t="s">
        <v>2163</v>
      </c>
      <c r="I16" s="38" t="s">
        <v>2164</v>
      </c>
      <c r="J16" s="48" t="s">
        <v>2152</v>
      </c>
    </row>
    <row r="17" spans="1:10" ht="15.75" thickBot="1">
      <c r="A17" s="47">
        <v>12</v>
      </c>
      <c r="B17" s="38" t="s">
        <v>2165</v>
      </c>
      <c r="C17" s="38" t="s">
        <v>2166</v>
      </c>
      <c r="D17" s="38" t="s">
        <v>2167</v>
      </c>
      <c r="E17" s="48" t="s">
        <v>2168</v>
      </c>
      <c r="G17" s="47">
        <v>12</v>
      </c>
      <c r="H17" s="38" t="s">
        <v>2169</v>
      </c>
      <c r="I17" s="38" t="s">
        <v>2170</v>
      </c>
      <c r="J17" s="48" t="s">
        <v>2171</v>
      </c>
    </row>
    <row r="18" spans="1:10" ht="15.75" thickBot="1">
      <c r="A18" s="47">
        <v>13</v>
      </c>
      <c r="B18" s="38" t="s">
        <v>2172</v>
      </c>
      <c r="C18" s="38" t="s">
        <v>2173</v>
      </c>
      <c r="D18" s="38" t="s">
        <v>2174</v>
      </c>
      <c r="E18" s="48" t="s">
        <v>2175</v>
      </c>
      <c r="G18" s="47">
        <v>13</v>
      </c>
      <c r="H18" s="38" t="s">
        <v>2176</v>
      </c>
      <c r="I18" s="38" t="s">
        <v>2177</v>
      </c>
      <c r="J18" s="48" t="s">
        <v>2178</v>
      </c>
    </row>
    <row r="19" spans="1:10" ht="15.75" thickBot="1">
      <c r="A19" s="47">
        <v>14</v>
      </c>
      <c r="B19" s="38" t="s">
        <v>2179</v>
      </c>
      <c r="C19" s="38" t="s">
        <v>2180</v>
      </c>
      <c r="D19" s="38" t="s">
        <v>2181</v>
      </c>
      <c r="E19" s="48" t="s">
        <v>2182</v>
      </c>
      <c r="G19" s="47">
        <v>14</v>
      </c>
      <c r="H19" s="38" t="s">
        <v>2183</v>
      </c>
      <c r="I19" s="38" t="s">
        <v>2184</v>
      </c>
      <c r="J19" s="48" t="s">
        <v>2178</v>
      </c>
    </row>
    <row r="20" spans="1:10" ht="15.75" thickBot="1">
      <c r="A20" s="47">
        <v>15</v>
      </c>
      <c r="B20" s="38" t="s">
        <v>2185</v>
      </c>
      <c r="C20" s="38" t="s">
        <v>2186</v>
      </c>
      <c r="D20" s="38" t="s">
        <v>2187</v>
      </c>
      <c r="E20" s="48" t="s">
        <v>2188</v>
      </c>
      <c r="G20" s="47">
        <v>15</v>
      </c>
      <c r="H20" s="38" t="s">
        <v>2189</v>
      </c>
      <c r="I20" s="38" t="s">
        <v>2190</v>
      </c>
      <c r="J20" s="48" t="s">
        <v>2178</v>
      </c>
    </row>
    <row r="21" spans="1:10" ht="15.75" thickBot="1">
      <c r="A21" s="47">
        <v>16</v>
      </c>
      <c r="B21" s="38" t="s">
        <v>2191</v>
      </c>
      <c r="C21" s="38" t="s">
        <v>2192</v>
      </c>
      <c r="D21" s="38" t="s">
        <v>584</v>
      </c>
      <c r="E21" s="48" t="s">
        <v>2193</v>
      </c>
      <c r="G21" s="47">
        <v>16</v>
      </c>
      <c r="H21" s="38" t="s">
        <v>2194</v>
      </c>
      <c r="I21" s="38" t="s">
        <v>2195</v>
      </c>
      <c r="J21" s="48" t="s">
        <v>2196</v>
      </c>
    </row>
    <row r="22" spans="1:10" ht="15.75" thickBot="1">
      <c r="A22" s="47">
        <v>17</v>
      </c>
      <c r="B22" s="38" t="s">
        <v>2101</v>
      </c>
      <c r="C22" s="38" t="s">
        <v>2197</v>
      </c>
      <c r="D22" s="38" t="s">
        <v>2198</v>
      </c>
      <c r="E22" s="48" t="s">
        <v>2199</v>
      </c>
      <c r="G22" s="47">
        <v>17</v>
      </c>
      <c r="H22" s="38" t="s">
        <v>2200</v>
      </c>
      <c r="I22" s="38" t="s">
        <v>2201</v>
      </c>
      <c r="J22" s="48" t="s">
        <v>2202</v>
      </c>
    </row>
    <row r="23" spans="1:10" ht="15.75" thickBot="1">
      <c r="A23" s="47">
        <v>18</v>
      </c>
      <c r="B23" s="38" t="s">
        <v>2094</v>
      </c>
      <c r="C23" s="38" t="s">
        <v>2203</v>
      </c>
      <c r="D23" s="38" t="s">
        <v>2204</v>
      </c>
      <c r="E23" s="48" t="s">
        <v>2205</v>
      </c>
      <c r="G23" s="47">
        <v>18</v>
      </c>
      <c r="H23" s="38" t="s">
        <v>2206</v>
      </c>
      <c r="I23" s="38" t="s">
        <v>2207</v>
      </c>
      <c r="J23" s="48" t="s">
        <v>2202</v>
      </c>
    </row>
    <row r="24" spans="1:10" ht="15.75" thickBot="1">
      <c r="A24" s="47">
        <v>19</v>
      </c>
      <c r="B24" s="38" t="s">
        <v>2113</v>
      </c>
      <c r="C24" s="38" t="s">
        <v>2208</v>
      </c>
      <c r="D24" s="38" t="s">
        <v>2209</v>
      </c>
      <c r="E24" s="48" t="s">
        <v>2210</v>
      </c>
      <c r="G24" s="47">
        <v>19</v>
      </c>
      <c r="H24" s="38" t="s">
        <v>2211</v>
      </c>
      <c r="I24" s="38" t="s">
        <v>2212</v>
      </c>
      <c r="J24" s="48" t="s">
        <v>2202</v>
      </c>
    </row>
    <row r="25" spans="1:10">
      <c r="A25" s="52">
        <v>20</v>
      </c>
      <c r="B25" s="53" t="s">
        <v>2179</v>
      </c>
      <c r="C25" s="53" t="s">
        <v>2213</v>
      </c>
      <c r="D25" s="53" t="s">
        <v>2214</v>
      </c>
      <c r="E25" s="54" t="s">
        <v>2215</v>
      </c>
      <c r="G25" s="52">
        <v>20</v>
      </c>
      <c r="H25" s="53" t="s">
        <v>2216</v>
      </c>
      <c r="I25" s="53" t="s">
        <v>2217</v>
      </c>
      <c r="J25" s="54" t="s">
        <v>2218</v>
      </c>
    </row>
  </sheetData>
  <mergeCells count="2">
    <mergeCell ref="A2:E3"/>
    <mergeCell ref="G2:J3"/>
  </mergeCells>
  <pageMargins left="0.7" right="0.7" top="0.75" bottom="0.75" header="0.3" footer="0.3"/>
  <tableParts count="2">
    <tablePart r:id="rId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1B724-0B19-44F5-A9CD-C2607382E771}">
  <sheetPr>
    <tabColor rgb="FF00B050"/>
  </sheetPr>
  <dimension ref="A3:Q898"/>
  <sheetViews>
    <sheetView workbookViewId="0">
      <selection activeCell="J3" sqref="J3"/>
    </sheetView>
  </sheetViews>
  <sheetFormatPr defaultRowHeight="16.5"/>
  <cols>
    <col min="2" max="2" width="9.625" customWidth="1"/>
  </cols>
  <sheetData>
    <row r="3" spans="1:10">
      <c r="B3" t="s">
        <v>1280</v>
      </c>
      <c r="J3" s="426" t="s">
        <v>8559</v>
      </c>
    </row>
    <row r="4" spans="1:10">
      <c r="A4" t="s">
        <v>1221</v>
      </c>
      <c r="B4" t="s">
        <v>2721</v>
      </c>
      <c r="J4" s="426" t="s">
        <v>8560</v>
      </c>
    </row>
    <row r="5" spans="1:10">
      <c r="A5">
        <v>1</v>
      </c>
      <c r="B5" t="s">
        <v>2085</v>
      </c>
      <c r="J5" s="426" t="s">
        <v>8561</v>
      </c>
    </row>
    <row r="6" spans="1:10">
      <c r="A6">
        <v>2</v>
      </c>
      <c r="B6" t="s">
        <v>2084</v>
      </c>
      <c r="J6" s="426" t="s">
        <v>8562</v>
      </c>
    </row>
    <row r="7" spans="1:10">
      <c r="A7">
        <v>3</v>
      </c>
      <c r="B7" t="s">
        <v>2083</v>
      </c>
      <c r="J7" s="426" t="s">
        <v>8563</v>
      </c>
    </row>
    <row r="8" spans="1:10">
      <c r="A8">
        <v>4</v>
      </c>
      <c r="B8" t="s">
        <v>2082</v>
      </c>
      <c r="J8" s="426" t="s">
        <v>8564</v>
      </c>
    </row>
    <row r="9" spans="1:10">
      <c r="A9">
        <v>5</v>
      </c>
      <c r="B9" t="s">
        <v>2081</v>
      </c>
      <c r="J9" s="426" t="s">
        <v>8565</v>
      </c>
    </row>
    <row r="10" spans="1:10">
      <c r="A10">
        <v>6</v>
      </c>
      <c r="B10" t="s">
        <v>2080</v>
      </c>
      <c r="J10" s="426" t="s">
        <v>8566</v>
      </c>
    </row>
    <row r="11" spans="1:10">
      <c r="A11">
        <v>7</v>
      </c>
      <c r="B11" t="s">
        <v>2079</v>
      </c>
      <c r="J11" s="426" t="s">
        <v>8567</v>
      </c>
    </row>
    <row r="12" spans="1:10">
      <c r="A12">
        <v>8</v>
      </c>
      <c r="B12" t="s">
        <v>2078</v>
      </c>
      <c r="J12" s="426" t="s">
        <v>8568</v>
      </c>
    </row>
    <row r="13" spans="1:10">
      <c r="A13">
        <v>9</v>
      </c>
      <c r="B13" t="s">
        <v>2077</v>
      </c>
      <c r="J13" s="426" t="s">
        <v>8569</v>
      </c>
    </row>
    <row r="14" spans="1:10">
      <c r="A14">
        <v>10</v>
      </c>
      <c r="B14" t="s">
        <v>2076</v>
      </c>
      <c r="J14" s="426" t="s">
        <v>8570</v>
      </c>
    </row>
    <row r="15" spans="1:10">
      <c r="A15">
        <v>11</v>
      </c>
      <c r="B15" t="s">
        <v>2075</v>
      </c>
      <c r="J15" s="426" t="s">
        <v>8571</v>
      </c>
    </row>
    <row r="16" spans="1:10">
      <c r="A16">
        <v>12</v>
      </c>
      <c r="B16" t="s">
        <v>2074</v>
      </c>
      <c r="J16" s="427" t="s">
        <v>2072</v>
      </c>
    </row>
    <row r="17" spans="1:12">
      <c r="A17">
        <v>13</v>
      </c>
      <c r="B17" t="s">
        <v>2073</v>
      </c>
      <c r="J17" s="426" t="s">
        <v>8572</v>
      </c>
    </row>
    <row r="18" spans="1:12">
      <c r="A18">
        <v>14</v>
      </c>
      <c r="B18" t="s">
        <v>2072</v>
      </c>
      <c r="J18" s="427" t="s">
        <v>2069</v>
      </c>
    </row>
    <row r="19" spans="1:12">
      <c r="A19">
        <v>15</v>
      </c>
      <c r="B19" t="s">
        <v>2071</v>
      </c>
      <c r="C19" t="s">
        <v>2070</v>
      </c>
      <c r="J19" s="426">
        <v>17</v>
      </c>
      <c r="K19" s="426" t="s">
        <v>2070</v>
      </c>
    </row>
    <row r="20" spans="1:12">
      <c r="A20">
        <v>16</v>
      </c>
      <c r="B20" t="s">
        <v>2069</v>
      </c>
      <c r="J20" s="426" t="s">
        <v>8573</v>
      </c>
    </row>
    <row r="21" spans="1:12">
      <c r="A21">
        <v>17</v>
      </c>
      <c r="B21" t="s">
        <v>2068</v>
      </c>
      <c r="J21" s="426" t="s">
        <v>8574</v>
      </c>
    </row>
    <row r="22" spans="1:12">
      <c r="A22">
        <v>18</v>
      </c>
      <c r="B22" t="s">
        <v>2067</v>
      </c>
      <c r="J22" s="426" t="s">
        <v>8575</v>
      </c>
    </row>
    <row r="23" spans="1:12">
      <c r="A23">
        <v>19</v>
      </c>
      <c r="B23" t="s">
        <v>2066</v>
      </c>
      <c r="J23" s="426" t="s">
        <v>8576</v>
      </c>
    </row>
    <row r="24" spans="1:12">
      <c r="A24">
        <v>20</v>
      </c>
      <c r="B24" t="s">
        <v>2065</v>
      </c>
      <c r="J24" s="426" t="s">
        <v>8577</v>
      </c>
    </row>
    <row r="25" spans="1:12">
      <c r="A25">
        <v>21</v>
      </c>
      <c r="B25" t="s">
        <v>2064</v>
      </c>
      <c r="C25" t="s">
        <v>2061</v>
      </c>
      <c r="D25" t="s">
        <v>2063</v>
      </c>
      <c r="J25" s="426" t="s">
        <v>8578</v>
      </c>
      <c r="K25" s="426" t="s">
        <v>2061</v>
      </c>
      <c r="L25" s="426" t="s">
        <v>2063</v>
      </c>
    </row>
    <row r="26" spans="1:12">
      <c r="A26">
        <v>22</v>
      </c>
      <c r="B26" t="s">
        <v>2062</v>
      </c>
      <c r="C26" t="s">
        <v>2061</v>
      </c>
      <c r="D26" t="s">
        <v>2060</v>
      </c>
      <c r="J26" s="427">
        <v>24</v>
      </c>
      <c r="K26" s="427" t="s">
        <v>2061</v>
      </c>
      <c r="L26" s="427" t="s">
        <v>2060</v>
      </c>
    </row>
    <row r="27" spans="1:12">
      <c r="A27">
        <v>23</v>
      </c>
      <c r="B27" t="s">
        <v>2059</v>
      </c>
      <c r="J27" s="426" t="s">
        <v>8579</v>
      </c>
    </row>
    <row r="28" spans="1:12">
      <c r="A28">
        <v>24</v>
      </c>
      <c r="B28" t="s">
        <v>2058</v>
      </c>
      <c r="C28" t="s">
        <v>2057</v>
      </c>
      <c r="J28" s="426" t="s">
        <v>8580</v>
      </c>
      <c r="K28" s="427" t="s">
        <v>2057</v>
      </c>
    </row>
    <row r="29" spans="1:12">
      <c r="A29">
        <v>25</v>
      </c>
      <c r="B29" t="s">
        <v>2056</v>
      </c>
      <c r="C29" t="s">
        <v>2055</v>
      </c>
      <c r="J29" s="426" t="s">
        <v>8581</v>
      </c>
      <c r="K29" s="426" t="s">
        <v>2055</v>
      </c>
    </row>
    <row r="30" spans="1:12">
      <c r="A30">
        <v>26</v>
      </c>
      <c r="B30" t="s">
        <v>2054</v>
      </c>
      <c r="J30" s="426" t="s">
        <v>8582</v>
      </c>
    </row>
    <row r="31" spans="1:12">
      <c r="A31">
        <v>27</v>
      </c>
      <c r="B31" t="s">
        <v>2053</v>
      </c>
      <c r="J31" s="426" t="s">
        <v>8583</v>
      </c>
    </row>
    <row r="32" spans="1:12">
      <c r="A32">
        <v>28</v>
      </c>
      <c r="B32" t="s">
        <v>2052</v>
      </c>
      <c r="J32" s="426" t="s">
        <v>8584</v>
      </c>
    </row>
    <row r="33" spans="1:17">
      <c r="A33">
        <v>29</v>
      </c>
      <c r="B33" t="s">
        <v>2051</v>
      </c>
      <c r="J33" s="426" t="s">
        <v>8585</v>
      </c>
    </row>
    <row r="34" spans="1:17">
      <c r="A34">
        <v>30</v>
      </c>
      <c r="B34" t="s">
        <v>2050</v>
      </c>
      <c r="J34" s="426" t="s">
        <v>8586</v>
      </c>
    </row>
    <row r="35" spans="1:17">
      <c r="A35">
        <v>31</v>
      </c>
      <c r="B35" t="s">
        <v>2049</v>
      </c>
      <c r="J35" s="426" t="s">
        <v>8587</v>
      </c>
    </row>
    <row r="36" spans="1:17">
      <c r="A36">
        <v>32</v>
      </c>
      <c r="B36" t="s">
        <v>2048</v>
      </c>
      <c r="J36" s="427" t="s">
        <v>2046</v>
      </c>
    </row>
    <row r="37" spans="1:17">
      <c r="A37">
        <v>33</v>
      </c>
      <c r="B37" t="s">
        <v>2047</v>
      </c>
    </row>
    <row r="38" spans="1:17">
      <c r="A38">
        <v>34</v>
      </c>
      <c r="B38" t="s">
        <v>2046</v>
      </c>
    </row>
    <row r="39" spans="1:17">
      <c r="A39">
        <v>35</v>
      </c>
      <c r="B39" t="s">
        <v>2045</v>
      </c>
      <c r="J39" s="426" t="s">
        <v>8588</v>
      </c>
    </row>
    <row r="40" spans="1:17">
      <c r="A40">
        <v>36</v>
      </c>
      <c r="B40" t="s">
        <v>2044</v>
      </c>
      <c r="J40" s="426" t="s">
        <v>8589</v>
      </c>
    </row>
    <row r="41" spans="1:17">
      <c r="A41">
        <v>37</v>
      </c>
      <c r="B41" t="s">
        <v>2043</v>
      </c>
      <c r="J41" s="426" t="s">
        <v>8590</v>
      </c>
    </row>
    <row r="42" spans="1:17">
      <c r="A42">
        <v>38</v>
      </c>
      <c r="B42" t="s">
        <v>2042</v>
      </c>
      <c r="J42" s="426" t="s">
        <v>8591</v>
      </c>
    </row>
    <row r="43" spans="1:17">
      <c r="A43">
        <v>39</v>
      </c>
      <c r="B43" t="s">
        <v>2041</v>
      </c>
      <c r="J43" s="426" t="s">
        <v>8592</v>
      </c>
      <c r="K43" s="426" t="s">
        <v>8593</v>
      </c>
      <c r="L43" s="426" t="s">
        <v>8594</v>
      </c>
      <c r="M43" s="426" t="s">
        <v>8595</v>
      </c>
      <c r="N43" s="426" t="s">
        <v>8596</v>
      </c>
      <c r="O43" s="426" t="s">
        <v>8597</v>
      </c>
    </row>
    <row r="44" spans="1:17">
      <c r="A44">
        <v>40</v>
      </c>
      <c r="B44" t="s">
        <v>2040</v>
      </c>
      <c r="J44" s="426" t="s">
        <v>8598</v>
      </c>
      <c r="K44" s="427" t="s">
        <v>8599</v>
      </c>
      <c r="L44" s="427" t="s">
        <v>8600</v>
      </c>
      <c r="M44" s="427" t="s">
        <v>8601</v>
      </c>
      <c r="N44" s="427" t="s">
        <v>8602</v>
      </c>
      <c r="O44" s="427" t="s">
        <v>8603</v>
      </c>
      <c r="P44" s="427" t="s">
        <v>8604</v>
      </c>
      <c r="Q44" s="427" t="s">
        <v>8605</v>
      </c>
    </row>
    <row r="45" spans="1:17">
      <c r="A45">
        <v>41</v>
      </c>
      <c r="B45" t="s">
        <v>2039</v>
      </c>
      <c r="J45" s="426" t="s">
        <v>8606</v>
      </c>
    </row>
    <row r="46" spans="1:17">
      <c r="A46">
        <v>42</v>
      </c>
      <c r="B46" t="s">
        <v>2038</v>
      </c>
      <c r="J46" s="426" t="s">
        <v>8607</v>
      </c>
    </row>
    <row r="47" spans="1:17">
      <c r="A47">
        <v>43</v>
      </c>
      <c r="B47" t="s">
        <v>2037</v>
      </c>
      <c r="J47" s="426" t="s">
        <v>8608</v>
      </c>
    </row>
    <row r="48" spans="1:17">
      <c r="A48">
        <v>44</v>
      </c>
      <c r="B48" t="s">
        <v>2036</v>
      </c>
      <c r="J48" s="426" t="s">
        <v>8609</v>
      </c>
    </row>
    <row r="49" spans="1:12">
      <c r="A49">
        <v>45</v>
      </c>
      <c r="B49" t="s">
        <v>2035</v>
      </c>
      <c r="J49" s="426" t="s">
        <v>8610</v>
      </c>
    </row>
    <row r="50" spans="1:12">
      <c r="A50">
        <v>46</v>
      </c>
      <c r="B50" t="s">
        <v>2034</v>
      </c>
      <c r="J50" s="426" t="s">
        <v>8611</v>
      </c>
      <c r="K50" s="427" t="s">
        <v>8612</v>
      </c>
      <c r="L50" s="427" t="s">
        <v>8613</v>
      </c>
    </row>
    <row r="51" spans="1:12">
      <c r="A51">
        <v>47</v>
      </c>
      <c r="B51" t="s">
        <v>2033</v>
      </c>
      <c r="J51" s="426" t="s">
        <v>8614</v>
      </c>
    </row>
    <row r="52" spans="1:12">
      <c r="A52">
        <v>48</v>
      </c>
      <c r="B52" t="s">
        <v>2032</v>
      </c>
      <c r="J52" s="426" t="s">
        <v>8615</v>
      </c>
      <c r="K52" s="427" t="s">
        <v>8616</v>
      </c>
    </row>
    <row r="53" spans="1:12">
      <c r="A53">
        <v>49</v>
      </c>
      <c r="B53" t="s">
        <v>2031</v>
      </c>
      <c r="J53" s="426" t="s">
        <v>8617</v>
      </c>
      <c r="K53" s="426" t="s">
        <v>8618</v>
      </c>
    </row>
    <row r="54" spans="1:12">
      <c r="A54">
        <v>50</v>
      </c>
      <c r="B54" t="s">
        <v>2030</v>
      </c>
      <c r="J54" s="426" t="s">
        <v>8619</v>
      </c>
    </row>
    <row r="55" spans="1:12">
      <c r="A55">
        <v>51</v>
      </c>
      <c r="B55" t="s">
        <v>2029</v>
      </c>
      <c r="J55" s="426" t="s">
        <v>8620</v>
      </c>
      <c r="K55" s="426" t="s">
        <v>8621</v>
      </c>
    </row>
    <row r="56" spans="1:12">
      <c r="A56">
        <v>52</v>
      </c>
      <c r="B56" t="s">
        <v>2028</v>
      </c>
      <c r="J56" s="427" t="s">
        <v>8622</v>
      </c>
      <c r="K56" s="427" t="s">
        <v>8623</v>
      </c>
    </row>
    <row r="57" spans="1:12">
      <c r="A57">
        <v>53</v>
      </c>
      <c r="B57" t="s">
        <v>2027</v>
      </c>
      <c r="J57" s="426" t="s">
        <v>2027</v>
      </c>
    </row>
    <row r="58" spans="1:12">
      <c r="A58">
        <v>54</v>
      </c>
      <c r="B58" t="s">
        <v>2026</v>
      </c>
      <c r="J58" s="427" t="s">
        <v>2026</v>
      </c>
    </row>
    <row r="59" spans="1:12">
      <c r="A59">
        <v>55</v>
      </c>
      <c r="B59" t="s">
        <v>2025</v>
      </c>
      <c r="J59" s="426" t="s">
        <v>2025</v>
      </c>
    </row>
    <row r="60" spans="1:12">
      <c r="A60">
        <v>56</v>
      </c>
      <c r="B60" t="s">
        <v>2024</v>
      </c>
      <c r="J60" s="427" t="s">
        <v>2024</v>
      </c>
    </row>
    <row r="61" spans="1:12">
      <c r="A61">
        <v>57</v>
      </c>
      <c r="B61" t="s">
        <v>2023</v>
      </c>
      <c r="J61" s="426" t="s">
        <v>2023</v>
      </c>
    </row>
    <row r="62" spans="1:12">
      <c r="A62">
        <v>58</v>
      </c>
      <c r="B62" t="s">
        <v>2022</v>
      </c>
      <c r="J62" s="427" t="s">
        <v>2022</v>
      </c>
    </row>
    <row r="63" spans="1:12">
      <c r="A63">
        <v>59</v>
      </c>
      <c r="B63" t="s">
        <v>2021</v>
      </c>
      <c r="J63" s="426" t="s">
        <v>2021</v>
      </c>
    </row>
    <row r="64" spans="1:12">
      <c r="A64">
        <v>60</v>
      </c>
      <c r="B64" t="s">
        <v>2020</v>
      </c>
      <c r="J64" s="426" t="s">
        <v>8624</v>
      </c>
    </row>
    <row r="65" spans="1:10">
      <c r="A65">
        <v>61</v>
      </c>
      <c r="B65" t="s">
        <v>2019</v>
      </c>
      <c r="J65" s="426" t="s">
        <v>8625</v>
      </c>
    </row>
    <row r="66" spans="1:10">
      <c r="A66">
        <v>62</v>
      </c>
      <c r="B66" t="s">
        <v>2018</v>
      </c>
      <c r="J66" s="426" t="s">
        <v>8626</v>
      </c>
    </row>
    <row r="67" spans="1:10">
      <c r="A67">
        <v>63</v>
      </c>
      <c r="B67" t="s">
        <v>2017</v>
      </c>
      <c r="J67" s="426" t="s">
        <v>8627</v>
      </c>
    </row>
    <row r="68" spans="1:10">
      <c r="A68">
        <v>64</v>
      </c>
      <c r="B68" t="s">
        <v>2016</v>
      </c>
      <c r="J68" s="426" t="s">
        <v>8628</v>
      </c>
    </row>
    <row r="69" spans="1:10">
      <c r="A69">
        <v>65</v>
      </c>
      <c r="B69" t="s">
        <v>2015</v>
      </c>
      <c r="J69" s="426" t="s">
        <v>8629</v>
      </c>
    </row>
    <row r="70" spans="1:10">
      <c r="A70">
        <v>66</v>
      </c>
      <c r="B70" t="s">
        <v>2014</v>
      </c>
      <c r="J70" s="426" t="s">
        <v>8630</v>
      </c>
    </row>
    <row r="71" spans="1:10">
      <c r="A71">
        <v>67</v>
      </c>
      <c r="B71" t="s">
        <v>2013</v>
      </c>
      <c r="J71" s="426" t="s">
        <v>8631</v>
      </c>
    </row>
    <row r="72" spans="1:10">
      <c r="A72">
        <v>68</v>
      </c>
      <c r="B72" t="s">
        <v>2012</v>
      </c>
      <c r="J72" s="426" t="s">
        <v>8632</v>
      </c>
    </row>
    <row r="73" spans="1:10">
      <c r="A73">
        <v>69</v>
      </c>
      <c r="B73" t="s">
        <v>2011</v>
      </c>
      <c r="J73" s="426" t="s">
        <v>8633</v>
      </c>
    </row>
    <row r="74" spans="1:10">
      <c r="A74">
        <v>70</v>
      </c>
      <c r="B74" t="s">
        <v>2010</v>
      </c>
      <c r="J74" s="426" t="s">
        <v>8634</v>
      </c>
    </row>
    <row r="75" spans="1:10">
      <c r="A75">
        <v>71</v>
      </c>
      <c r="B75" t="s">
        <v>2009</v>
      </c>
      <c r="J75" s="426" t="s">
        <v>8635</v>
      </c>
    </row>
    <row r="76" spans="1:10">
      <c r="A76">
        <v>72</v>
      </c>
      <c r="B76" t="s">
        <v>2008</v>
      </c>
      <c r="J76" s="426" t="s">
        <v>8636</v>
      </c>
    </row>
    <row r="77" spans="1:10">
      <c r="A77">
        <v>73</v>
      </c>
      <c r="B77" t="s">
        <v>2007</v>
      </c>
      <c r="J77" s="426" t="s">
        <v>8637</v>
      </c>
    </row>
    <row r="78" spans="1:10">
      <c r="A78">
        <v>74</v>
      </c>
      <c r="B78" t="s">
        <v>2006</v>
      </c>
      <c r="J78" s="426" t="s">
        <v>8638</v>
      </c>
    </row>
    <row r="79" spans="1:10">
      <c r="A79">
        <v>75</v>
      </c>
      <c r="B79" t="s">
        <v>2005</v>
      </c>
      <c r="J79" s="426" t="s">
        <v>2005</v>
      </c>
    </row>
    <row r="80" spans="1:10">
      <c r="A80">
        <v>76</v>
      </c>
      <c r="B80" t="s">
        <v>2004</v>
      </c>
      <c r="J80" s="426" t="s">
        <v>8639</v>
      </c>
    </row>
    <row r="81" spans="1:11">
      <c r="A81">
        <v>77</v>
      </c>
      <c r="B81" t="s">
        <v>2003</v>
      </c>
      <c r="J81" s="426" t="s">
        <v>8640</v>
      </c>
    </row>
    <row r="82" spans="1:11">
      <c r="A82">
        <v>78</v>
      </c>
      <c r="B82" t="s">
        <v>2002</v>
      </c>
    </row>
    <row r="83" spans="1:11">
      <c r="A83">
        <v>79</v>
      </c>
      <c r="B83" t="s">
        <v>2001</v>
      </c>
      <c r="J83" s="426" t="s">
        <v>8641</v>
      </c>
    </row>
    <row r="84" spans="1:11">
      <c r="A84">
        <v>80</v>
      </c>
      <c r="B84" t="s">
        <v>2000</v>
      </c>
      <c r="J84" s="427" t="s">
        <v>2001</v>
      </c>
    </row>
    <row r="85" spans="1:11">
      <c r="A85">
        <v>81</v>
      </c>
      <c r="B85" t="s">
        <v>1999</v>
      </c>
      <c r="J85" s="426" t="s">
        <v>8642</v>
      </c>
    </row>
    <row r="86" spans="1:11">
      <c r="A86">
        <v>82</v>
      </c>
      <c r="B86" t="s">
        <v>1998</v>
      </c>
      <c r="J86" s="426" t="s">
        <v>8643</v>
      </c>
    </row>
    <row r="87" spans="1:11">
      <c r="A87">
        <v>83</v>
      </c>
      <c r="B87" t="s">
        <v>1997</v>
      </c>
      <c r="J87" s="426" t="s">
        <v>8644</v>
      </c>
    </row>
    <row r="88" spans="1:11">
      <c r="A88">
        <v>84</v>
      </c>
      <c r="B88" t="s">
        <v>1996</v>
      </c>
      <c r="J88" s="426" t="s">
        <v>8645</v>
      </c>
    </row>
    <row r="89" spans="1:11">
      <c r="A89">
        <v>85</v>
      </c>
      <c r="B89" t="s">
        <v>1995</v>
      </c>
      <c r="J89" s="426" t="s">
        <v>8646</v>
      </c>
    </row>
    <row r="90" spans="1:11">
      <c r="A90">
        <v>86</v>
      </c>
      <c r="B90" t="s">
        <v>1994</v>
      </c>
      <c r="J90" s="426" t="s">
        <v>8647</v>
      </c>
    </row>
    <row r="91" spans="1:11">
      <c r="A91">
        <v>87</v>
      </c>
      <c r="B91" t="s">
        <v>1993</v>
      </c>
      <c r="J91" s="426" t="s">
        <v>8648</v>
      </c>
    </row>
    <row r="92" spans="1:11">
      <c r="A92">
        <v>88</v>
      </c>
      <c r="B92" t="s">
        <v>1992</v>
      </c>
      <c r="J92" s="426" t="s">
        <v>8649</v>
      </c>
    </row>
    <row r="93" spans="1:11">
      <c r="A93">
        <v>89</v>
      </c>
      <c r="B93" t="s">
        <v>1991</v>
      </c>
      <c r="J93" s="426" t="s">
        <v>8650</v>
      </c>
      <c r="K93" s="426" t="s">
        <v>8651</v>
      </c>
    </row>
    <row r="94" spans="1:11">
      <c r="A94">
        <v>90</v>
      </c>
      <c r="B94" t="s">
        <v>1990</v>
      </c>
      <c r="J94" s="426" t="s">
        <v>8652</v>
      </c>
    </row>
    <row r="95" spans="1:11">
      <c r="A95">
        <v>91</v>
      </c>
      <c r="B95" t="s">
        <v>1989</v>
      </c>
      <c r="J95" s="426" t="s">
        <v>8653</v>
      </c>
      <c r="K95" s="426" t="s">
        <v>8654</v>
      </c>
    </row>
    <row r="96" spans="1:11">
      <c r="A96">
        <v>92</v>
      </c>
      <c r="B96" t="s">
        <v>1988</v>
      </c>
      <c r="J96" s="426" t="s">
        <v>8655</v>
      </c>
    </row>
    <row r="97" spans="1:10">
      <c r="A97">
        <v>93</v>
      </c>
      <c r="B97" t="s">
        <v>1987</v>
      </c>
      <c r="J97" s="426" t="s">
        <v>8656</v>
      </c>
    </row>
    <row r="98" spans="1:10">
      <c r="A98">
        <v>94</v>
      </c>
      <c r="B98" t="s">
        <v>1986</v>
      </c>
      <c r="J98" s="426" t="s">
        <v>8657</v>
      </c>
    </row>
    <row r="99" spans="1:10">
      <c r="A99">
        <v>95</v>
      </c>
      <c r="B99" t="s">
        <v>1985</v>
      </c>
      <c r="J99" s="426" t="s">
        <v>8658</v>
      </c>
    </row>
    <row r="100" spans="1:10">
      <c r="A100">
        <v>96</v>
      </c>
      <c r="B100" t="s">
        <v>1984</v>
      </c>
      <c r="J100" s="426" t="s">
        <v>8659</v>
      </c>
    </row>
    <row r="101" spans="1:10">
      <c r="A101">
        <v>97</v>
      </c>
      <c r="B101" t="s">
        <v>1983</v>
      </c>
      <c r="J101" s="426" t="s">
        <v>8660</v>
      </c>
    </row>
    <row r="102" spans="1:10">
      <c r="A102">
        <v>98</v>
      </c>
      <c r="B102" t="s">
        <v>1982</v>
      </c>
      <c r="J102" s="426" t="s">
        <v>8661</v>
      </c>
    </row>
    <row r="103" spans="1:10">
      <c r="A103">
        <v>99</v>
      </c>
      <c r="B103" t="s">
        <v>1981</v>
      </c>
      <c r="J103" s="426" t="s">
        <v>8662</v>
      </c>
    </row>
    <row r="104" spans="1:10">
      <c r="A104">
        <v>100</v>
      </c>
      <c r="B104" t="s">
        <v>1980</v>
      </c>
      <c r="J104" s="426" t="s">
        <v>8663</v>
      </c>
    </row>
    <row r="105" spans="1:10">
      <c r="J105" s="426" t="s">
        <v>8664</v>
      </c>
    </row>
    <row r="107" spans="1:10">
      <c r="B107" t="s">
        <v>1300</v>
      </c>
    </row>
    <row r="108" spans="1:10">
      <c r="B108" t="s">
        <v>1979</v>
      </c>
    </row>
    <row r="109" spans="1:10">
      <c r="B109" t="s">
        <v>1978</v>
      </c>
    </row>
    <row r="110" spans="1:10">
      <c r="A110" t="s">
        <v>1221</v>
      </c>
      <c r="B110" t="s">
        <v>1921</v>
      </c>
      <c r="F110" t="s">
        <v>2726</v>
      </c>
    </row>
    <row r="111" spans="1:10">
      <c r="A111">
        <v>1</v>
      </c>
      <c r="B111" t="s">
        <v>1977</v>
      </c>
    </row>
    <row r="112" spans="1:10">
      <c r="A112">
        <v>2</v>
      </c>
      <c r="B112" t="s">
        <v>1976</v>
      </c>
    </row>
    <row r="113" spans="1:2">
      <c r="A113">
        <v>3</v>
      </c>
      <c r="B113" t="s">
        <v>1975</v>
      </c>
    </row>
    <row r="114" spans="1:2">
      <c r="A114">
        <v>4</v>
      </c>
      <c r="B114" t="s">
        <v>1974</v>
      </c>
    </row>
    <row r="115" spans="1:2">
      <c r="A115">
        <v>5</v>
      </c>
      <c r="B115" t="s">
        <v>1973</v>
      </c>
    </row>
    <row r="116" spans="1:2">
      <c r="A116">
        <v>6</v>
      </c>
      <c r="B116" t="s">
        <v>1972</v>
      </c>
    </row>
    <row r="117" spans="1:2">
      <c r="A117">
        <v>7</v>
      </c>
      <c r="B117" t="s">
        <v>1971</v>
      </c>
    </row>
    <row r="118" spans="1:2">
      <c r="A118">
        <v>8</v>
      </c>
      <c r="B118" t="s">
        <v>1970</v>
      </c>
    </row>
    <row r="119" spans="1:2">
      <c r="A119">
        <v>9</v>
      </c>
      <c r="B119" t="s">
        <v>1969</v>
      </c>
    </row>
    <row r="120" spans="1:2">
      <c r="A120">
        <v>10</v>
      </c>
      <c r="B120" t="s">
        <v>1968</v>
      </c>
    </row>
    <row r="121" spans="1:2">
      <c r="A121">
        <v>11</v>
      </c>
      <c r="B121" t="s">
        <v>1967</v>
      </c>
    </row>
    <row r="122" spans="1:2">
      <c r="A122">
        <v>12</v>
      </c>
      <c r="B122" t="s">
        <v>1966</v>
      </c>
    </row>
    <row r="123" spans="1:2">
      <c r="A123">
        <v>13</v>
      </c>
      <c r="B123" t="s">
        <v>1965</v>
      </c>
    </row>
    <row r="124" spans="1:2">
      <c r="A124">
        <v>14</v>
      </c>
      <c r="B124" t="s">
        <v>1964</v>
      </c>
    </row>
    <row r="125" spans="1:2">
      <c r="A125">
        <v>15</v>
      </c>
      <c r="B125" t="s">
        <v>1963</v>
      </c>
    </row>
    <row r="126" spans="1:2">
      <c r="A126">
        <v>16</v>
      </c>
      <c r="B126" t="s">
        <v>1962</v>
      </c>
    </row>
    <row r="127" spans="1:2">
      <c r="A127">
        <v>17</v>
      </c>
      <c r="B127" t="s">
        <v>1961</v>
      </c>
    </row>
    <row r="128" spans="1:2">
      <c r="A128">
        <v>18</v>
      </c>
      <c r="B128" t="s">
        <v>1960</v>
      </c>
    </row>
    <row r="129" spans="1:2">
      <c r="A129">
        <v>19</v>
      </c>
      <c r="B129" t="s">
        <v>1959</v>
      </c>
    </row>
    <row r="130" spans="1:2">
      <c r="A130">
        <v>20</v>
      </c>
      <c r="B130" t="s">
        <v>1958</v>
      </c>
    </row>
    <row r="131" spans="1:2">
      <c r="A131">
        <v>21</v>
      </c>
      <c r="B131" t="s">
        <v>1957</v>
      </c>
    </row>
    <row r="132" spans="1:2">
      <c r="A132">
        <v>22</v>
      </c>
      <c r="B132" t="s">
        <v>1956</v>
      </c>
    </row>
    <row r="133" spans="1:2">
      <c r="A133">
        <v>23</v>
      </c>
      <c r="B133" t="s">
        <v>1955</v>
      </c>
    </row>
    <row r="134" spans="1:2">
      <c r="A134">
        <v>24</v>
      </c>
      <c r="B134" t="s">
        <v>1954</v>
      </c>
    </row>
    <row r="135" spans="1:2">
      <c r="A135">
        <v>25</v>
      </c>
      <c r="B135" t="s">
        <v>2724</v>
      </c>
    </row>
    <row r="136" spans="1:2">
      <c r="A136">
        <v>26</v>
      </c>
      <c r="B136" t="s">
        <v>1953</v>
      </c>
    </row>
    <row r="137" spans="1:2">
      <c r="A137">
        <v>27</v>
      </c>
      <c r="B137" t="s">
        <v>1952</v>
      </c>
    </row>
    <row r="138" spans="1:2">
      <c r="A138">
        <v>28</v>
      </c>
      <c r="B138" t="s">
        <v>1951</v>
      </c>
    </row>
    <row r="139" spans="1:2">
      <c r="A139">
        <v>29</v>
      </c>
      <c r="B139" t="s">
        <v>1950</v>
      </c>
    </row>
    <row r="140" spans="1:2">
      <c r="A140">
        <v>30</v>
      </c>
      <c r="B140" t="s">
        <v>1949</v>
      </c>
    </row>
    <row r="141" spans="1:2">
      <c r="A141">
        <v>31</v>
      </c>
      <c r="B141" t="s">
        <v>2723</v>
      </c>
    </row>
    <row r="142" spans="1:2">
      <c r="A142">
        <v>32</v>
      </c>
      <c r="B142" t="s">
        <v>1948</v>
      </c>
    </row>
    <row r="143" spans="1:2">
      <c r="A143">
        <v>33</v>
      </c>
      <c r="B143" t="s">
        <v>1947</v>
      </c>
    </row>
    <row r="144" spans="1:2">
      <c r="A144">
        <v>34</v>
      </c>
      <c r="B144" t="s">
        <v>1946</v>
      </c>
    </row>
    <row r="145" spans="1:2">
      <c r="A145">
        <v>35</v>
      </c>
      <c r="B145" t="s">
        <v>1945</v>
      </c>
    </row>
    <row r="146" spans="1:2">
      <c r="A146">
        <v>36</v>
      </c>
      <c r="B146" t="s">
        <v>1944</v>
      </c>
    </row>
    <row r="147" spans="1:2">
      <c r="A147">
        <v>37</v>
      </c>
      <c r="B147" t="s">
        <v>1943</v>
      </c>
    </row>
    <row r="148" spans="1:2">
      <c r="A148">
        <v>38</v>
      </c>
      <c r="B148" t="s">
        <v>1942</v>
      </c>
    </row>
    <row r="149" spans="1:2">
      <c r="A149">
        <v>39</v>
      </c>
      <c r="B149" t="s">
        <v>1941</v>
      </c>
    </row>
    <row r="150" spans="1:2">
      <c r="A150">
        <v>40</v>
      </c>
      <c r="B150" t="s">
        <v>1940</v>
      </c>
    </row>
    <row r="151" spans="1:2">
      <c r="A151">
        <v>41</v>
      </c>
      <c r="B151" t="s">
        <v>1939</v>
      </c>
    </row>
    <row r="152" spans="1:2">
      <c r="A152">
        <v>42</v>
      </c>
      <c r="B152" t="s">
        <v>1938</v>
      </c>
    </row>
    <row r="153" spans="1:2">
      <c r="A153">
        <v>43</v>
      </c>
      <c r="B153" t="s">
        <v>1937</v>
      </c>
    </row>
    <row r="154" spans="1:2">
      <c r="A154">
        <v>44</v>
      </c>
      <c r="B154" t="s">
        <v>1936</v>
      </c>
    </row>
    <row r="155" spans="1:2">
      <c r="A155">
        <v>45</v>
      </c>
      <c r="B155" t="s">
        <v>1935</v>
      </c>
    </row>
    <row r="156" spans="1:2">
      <c r="A156">
        <v>46</v>
      </c>
      <c r="B156" t="s">
        <v>1934</v>
      </c>
    </row>
    <row r="157" spans="1:2">
      <c r="A157">
        <v>47</v>
      </c>
      <c r="B157" t="s">
        <v>1933</v>
      </c>
    </row>
    <row r="158" spans="1:2">
      <c r="A158">
        <v>48</v>
      </c>
      <c r="B158" t="s">
        <v>1932</v>
      </c>
    </row>
    <row r="159" spans="1:2">
      <c r="A159">
        <v>49</v>
      </c>
      <c r="B159" t="s">
        <v>1931</v>
      </c>
    </row>
    <row r="160" spans="1:2">
      <c r="A160">
        <v>50</v>
      </c>
      <c r="B160" t="s">
        <v>1930</v>
      </c>
    </row>
    <row r="161" spans="1:2">
      <c r="A161">
        <v>51</v>
      </c>
      <c r="B161" t="s">
        <v>1929</v>
      </c>
    </row>
    <row r="162" spans="1:2">
      <c r="A162">
        <v>52</v>
      </c>
      <c r="B162" t="s">
        <v>1928</v>
      </c>
    </row>
    <row r="163" spans="1:2">
      <c r="A163">
        <v>53</v>
      </c>
      <c r="B163" t="s">
        <v>1927</v>
      </c>
    </row>
    <row r="164" spans="1:2">
      <c r="A164">
        <v>54</v>
      </c>
      <c r="B164" t="s">
        <v>1926</v>
      </c>
    </row>
    <row r="165" spans="1:2">
      <c r="A165">
        <v>55</v>
      </c>
      <c r="B165" t="s">
        <v>1925</v>
      </c>
    </row>
    <row r="166" spans="1:2">
      <c r="A166">
        <v>56</v>
      </c>
      <c r="B166" t="s">
        <v>1924</v>
      </c>
    </row>
    <row r="167" spans="1:2">
      <c r="A167">
        <v>57</v>
      </c>
      <c r="B167" t="s">
        <v>1923</v>
      </c>
    </row>
    <row r="168" spans="1:2">
      <c r="A168">
        <v>58</v>
      </c>
      <c r="B168" t="s">
        <v>1922</v>
      </c>
    </row>
    <row r="169" spans="1:2">
      <c r="A169">
        <v>59</v>
      </c>
      <c r="B169" t="s">
        <v>1920</v>
      </c>
    </row>
    <row r="170" spans="1:2">
      <c r="A170">
        <v>60</v>
      </c>
      <c r="B170" t="s">
        <v>1919</v>
      </c>
    </row>
    <row r="171" spans="1:2">
      <c r="A171">
        <v>61</v>
      </c>
      <c r="B171" t="s">
        <v>1918</v>
      </c>
    </row>
    <row r="172" spans="1:2">
      <c r="A172">
        <v>62</v>
      </c>
      <c r="B172" t="s">
        <v>1917</v>
      </c>
    </row>
    <row r="173" spans="1:2">
      <c r="A173">
        <v>63</v>
      </c>
      <c r="B173" t="s">
        <v>1916</v>
      </c>
    </row>
    <row r="174" spans="1:2">
      <c r="A174">
        <v>64</v>
      </c>
      <c r="B174" t="s">
        <v>1915</v>
      </c>
    </row>
    <row r="175" spans="1:2">
      <c r="A175">
        <v>65</v>
      </c>
      <c r="B175" t="s">
        <v>2722</v>
      </c>
    </row>
    <row r="176" spans="1:2">
      <c r="A176">
        <v>66</v>
      </c>
      <c r="B176" t="s">
        <v>1914</v>
      </c>
    </row>
    <row r="177" spans="1:2">
      <c r="A177">
        <v>67</v>
      </c>
      <c r="B177" t="s">
        <v>1913</v>
      </c>
    </row>
    <row r="178" spans="1:2">
      <c r="A178">
        <v>68</v>
      </c>
      <c r="B178" t="s">
        <v>1912</v>
      </c>
    </row>
    <row r="179" spans="1:2">
      <c r="A179">
        <v>69</v>
      </c>
      <c r="B179" t="s">
        <v>1911</v>
      </c>
    </row>
    <row r="180" spans="1:2">
      <c r="A180">
        <v>70</v>
      </c>
      <c r="B180" t="s">
        <v>1910</v>
      </c>
    </row>
    <row r="181" spans="1:2">
      <c r="A181">
        <v>71</v>
      </c>
      <c r="B181" t="s">
        <v>1909</v>
      </c>
    </row>
    <row r="182" spans="1:2">
      <c r="A182">
        <v>72</v>
      </c>
      <c r="B182" t="s">
        <v>1908</v>
      </c>
    </row>
    <row r="183" spans="1:2">
      <c r="A183">
        <v>73</v>
      </c>
      <c r="B183" t="s">
        <v>1907</v>
      </c>
    </row>
    <row r="184" spans="1:2">
      <c r="A184">
        <v>74</v>
      </c>
      <c r="B184" t="s">
        <v>1906</v>
      </c>
    </row>
    <row r="185" spans="1:2">
      <c r="A185">
        <v>75</v>
      </c>
      <c r="B185" t="s">
        <v>1905</v>
      </c>
    </row>
    <row r="186" spans="1:2">
      <c r="A186">
        <v>76</v>
      </c>
      <c r="B186" t="s">
        <v>1904</v>
      </c>
    </row>
    <row r="187" spans="1:2">
      <c r="A187">
        <v>77</v>
      </c>
      <c r="B187" t="s">
        <v>1903</v>
      </c>
    </row>
    <row r="188" spans="1:2">
      <c r="A188">
        <v>78</v>
      </c>
      <c r="B188" t="s">
        <v>1902</v>
      </c>
    </row>
    <row r="189" spans="1:2">
      <c r="A189">
        <v>79</v>
      </c>
      <c r="B189" t="s">
        <v>1901</v>
      </c>
    </row>
    <row r="190" spans="1:2">
      <c r="A190">
        <v>80</v>
      </c>
      <c r="B190" t="s">
        <v>1900</v>
      </c>
    </row>
    <row r="191" spans="1:2">
      <c r="A191">
        <v>81</v>
      </c>
      <c r="B191" t="s">
        <v>1899</v>
      </c>
    </row>
    <row r="192" spans="1:2">
      <c r="A192">
        <v>82</v>
      </c>
      <c r="B192" t="s">
        <v>2725</v>
      </c>
    </row>
    <row r="193" spans="1:7">
      <c r="A193">
        <v>83</v>
      </c>
      <c r="B193" t="s">
        <v>1898</v>
      </c>
    </row>
    <row r="194" spans="1:7">
      <c r="A194">
        <v>84</v>
      </c>
      <c r="B194" t="s">
        <v>1897</v>
      </c>
    </row>
    <row r="195" spans="1:7">
      <c r="A195">
        <v>85</v>
      </c>
      <c r="B195" t="s">
        <v>1896</v>
      </c>
    </row>
    <row r="196" spans="1:7">
      <c r="A196">
        <v>86</v>
      </c>
      <c r="B196" t="s">
        <v>1895</v>
      </c>
    </row>
    <row r="197" spans="1:7">
      <c r="A197">
        <v>87</v>
      </c>
      <c r="B197" t="s">
        <v>1894</v>
      </c>
    </row>
    <row r="198" spans="1:7">
      <c r="A198">
        <v>88</v>
      </c>
      <c r="B198" t="s">
        <v>1893</v>
      </c>
    </row>
    <row r="199" spans="1:7">
      <c r="A199">
        <v>89</v>
      </c>
      <c r="B199" t="s">
        <v>1892</v>
      </c>
    </row>
    <row r="200" spans="1:7">
      <c r="A200">
        <v>90</v>
      </c>
      <c r="B200" t="s">
        <v>2728</v>
      </c>
      <c r="G200" t="s">
        <v>1891</v>
      </c>
    </row>
    <row r="201" spans="1:7">
      <c r="A201">
        <v>91</v>
      </c>
      <c r="B201" t="s">
        <v>1889</v>
      </c>
      <c r="G201" t="s">
        <v>1890</v>
      </c>
    </row>
    <row r="202" spans="1:7">
      <c r="A202">
        <v>92</v>
      </c>
      <c r="B202" t="s">
        <v>2731</v>
      </c>
      <c r="G202" t="s">
        <v>2727</v>
      </c>
    </row>
    <row r="203" spans="1:7">
      <c r="A203">
        <v>93</v>
      </c>
      <c r="G203" t="s">
        <v>2730</v>
      </c>
    </row>
    <row r="204" spans="1:7">
      <c r="A204">
        <v>94</v>
      </c>
      <c r="G204" t="s">
        <v>2732</v>
      </c>
    </row>
    <row r="205" spans="1:7">
      <c r="A205">
        <v>95</v>
      </c>
      <c r="B205" t="s">
        <v>2729</v>
      </c>
    </row>
    <row r="206" spans="1:7">
      <c r="A206">
        <v>96</v>
      </c>
      <c r="G206" t="s">
        <v>1886</v>
      </c>
    </row>
    <row r="207" spans="1:7">
      <c r="A207">
        <v>97</v>
      </c>
      <c r="B207" t="s">
        <v>1888</v>
      </c>
      <c r="G207" t="s">
        <v>1885</v>
      </c>
    </row>
    <row r="208" spans="1:7">
      <c r="A208">
        <v>98</v>
      </c>
      <c r="B208" t="s">
        <v>1887</v>
      </c>
    </row>
    <row r="209" spans="1:7">
      <c r="A209">
        <v>99</v>
      </c>
      <c r="G209" t="s">
        <v>1882</v>
      </c>
    </row>
    <row r="210" spans="1:7">
      <c r="A210">
        <v>100</v>
      </c>
      <c r="G210" t="s">
        <v>1879</v>
      </c>
    </row>
    <row r="211" spans="1:7">
      <c r="B211" t="s">
        <v>1884</v>
      </c>
    </row>
    <row r="212" spans="1:7">
      <c r="B212" t="s">
        <v>1883</v>
      </c>
    </row>
    <row r="214" spans="1:7">
      <c r="B214" t="s">
        <v>1881</v>
      </c>
    </row>
    <row r="215" spans="1:7">
      <c r="B215" t="s">
        <v>1880</v>
      </c>
    </row>
    <row r="217" spans="1:7">
      <c r="B217" t="s">
        <v>1878</v>
      </c>
    </row>
    <row r="218" spans="1:7">
      <c r="B218" t="s">
        <v>1877</v>
      </c>
    </row>
    <row r="219" spans="1:7">
      <c r="B219" t="s">
        <v>1876</v>
      </c>
    </row>
    <row r="220" spans="1:7">
      <c r="B220" t="s">
        <v>1875</v>
      </c>
    </row>
    <row r="221" spans="1:7">
      <c r="B221" t="s">
        <v>1874</v>
      </c>
    </row>
    <row r="222" spans="1:7">
      <c r="B222" t="s">
        <v>1873</v>
      </c>
    </row>
    <row r="223" spans="1:7">
      <c r="B223" t="s">
        <v>1872</v>
      </c>
    </row>
    <row r="224" spans="1:7">
      <c r="B224" t="s">
        <v>1871</v>
      </c>
    </row>
    <row r="225" spans="2:2">
      <c r="B225" t="s">
        <v>1870</v>
      </c>
    </row>
    <row r="234" spans="2:2">
      <c r="B234" t="s">
        <v>1300</v>
      </c>
    </row>
    <row r="235" spans="2:2">
      <c r="B235" t="s">
        <v>1869</v>
      </c>
    </row>
    <row r="236" spans="2:2">
      <c r="B236" t="s">
        <v>1868</v>
      </c>
    </row>
    <row r="237" spans="2:2">
      <c r="B237" t="s">
        <v>1867</v>
      </c>
    </row>
    <row r="238" spans="2:2">
      <c r="B238" t="s">
        <v>1866</v>
      </c>
    </row>
    <row r="239" spans="2:2">
      <c r="B239" t="s">
        <v>1865</v>
      </c>
    </row>
    <row r="240" spans="2:2">
      <c r="B240" t="s">
        <v>1864</v>
      </c>
    </row>
    <row r="241" spans="2:2">
      <c r="B241" t="s">
        <v>1863</v>
      </c>
    </row>
    <row r="242" spans="2:2">
      <c r="B242" t="s">
        <v>1862</v>
      </c>
    </row>
    <row r="243" spans="2:2">
      <c r="B243" t="s">
        <v>1861</v>
      </c>
    </row>
    <row r="244" spans="2:2">
      <c r="B244" t="s">
        <v>1860</v>
      </c>
    </row>
    <row r="245" spans="2:2">
      <c r="B245" t="s">
        <v>1859</v>
      </c>
    </row>
    <row r="246" spans="2:2">
      <c r="B246" t="s">
        <v>1858</v>
      </c>
    </row>
    <row r="247" spans="2:2">
      <c r="B247" t="s">
        <v>1857</v>
      </c>
    </row>
    <row r="248" spans="2:2">
      <c r="B248" t="s">
        <v>1856</v>
      </c>
    </row>
    <row r="249" spans="2:2">
      <c r="B249" t="s">
        <v>1855</v>
      </c>
    </row>
    <row r="250" spans="2:2">
      <c r="B250" t="s">
        <v>1854</v>
      </c>
    </row>
    <row r="251" spans="2:2">
      <c r="B251" t="s">
        <v>1853</v>
      </c>
    </row>
    <row r="252" spans="2:2">
      <c r="B252" t="s">
        <v>1852</v>
      </c>
    </row>
    <row r="253" spans="2:2">
      <c r="B253" t="s">
        <v>1851</v>
      </c>
    </row>
    <row r="254" spans="2:2">
      <c r="B254" t="s">
        <v>1850</v>
      </c>
    </row>
    <row r="255" spans="2:2">
      <c r="B255" t="s">
        <v>1849</v>
      </c>
    </row>
    <row r="256" spans="2:2">
      <c r="B256" t="s">
        <v>1848</v>
      </c>
    </row>
    <row r="257" spans="2:2">
      <c r="B257" t="s">
        <v>1847</v>
      </c>
    </row>
    <row r="258" spans="2:2">
      <c r="B258" t="s">
        <v>1846</v>
      </c>
    </row>
    <row r="259" spans="2:2">
      <c r="B259" t="s">
        <v>1845</v>
      </c>
    </row>
    <row r="260" spans="2:2">
      <c r="B260" t="s">
        <v>1844</v>
      </c>
    </row>
    <row r="261" spans="2:2">
      <c r="B261" t="s">
        <v>1843</v>
      </c>
    </row>
    <row r="262" spans="2:2">
      <c r="B262" t="s">
        <v>1842</v>
      </c>
    </row>
    <row r="263" spans="2:2">
      <c r="B263" t="s">
        <v>1841</v>
      </c>
    </row>
    <row r="264" spans="2:2">
      <c r="B264" t="s">
        <v>1840</v>
      </c>
    </row>
    <row r="265" spans="2:2">
      <c r="B265" t="s">
        <v>1839</v>
      </c>
    </row>
    <row r="266" spans="2:2">
      <c r="B266" t="s">
        <v>1838</v>
      </c>
    </row>
    <row r="267" spans="2:2">
      <c r="B267" t="s">
        <v>1837</v>
      </c>
    </row>
    <row r="268" spans="2:2">
      <c r="B268" t="s">
        <v>1836</v>
      </c>
    </row>
    <row r="269" spans="2:2">
      <c r="B269" t="s">
        <v>1835</v>
      </c>
    </row>
    <row r="270" spans="2:2">
      <c r="B270" t="s">
        <v>1834</v>
      </c>
    </row>
    <row r="271" spans="2:2">
      <c r="B271" t="s">
        <v>1833</v>
      </c>
    </row>
    <row r="272" spans="2:2">
      <c r="B272" t="s">
        <v>1832</v>
      </c>
    </row>
    <row r="273" spans="2:2">
      <c r="B273" t="s">
        <v>1831</v>
      </c>
    </row>
    <row r="274" spans="2:2">
      <c r="B274" t="s">
        <v>1830</v>
      </c>
    </row>
    <row r="275" spans="2:2">
      <c r="B275" t="s">
        <v>1829</v>
      </c>
    </row>
    <row r="276" spans="2:2">
      <c r="B276" t="s">
        <v>1828</v>
      </c>
    </row>
    <row r="277" spans="2:2">
      <c r="B277" t="s">
        <v>1827</v>
      </c>
    </row>
    <row r="278" spans="2:2">
      <c r="B278" t="s">
        <v>1826</v>
      </c>
    </row>
    <row r="279" spans="2:2">
      <c r="B279" t="s">
        <v>1825</v>
      </c>
    </row>
    <row r="280" spans="2:2">
      <c r="B280" t="s">
        <v>1280</v>
      </c>
    </row>
    <row r="281" spans="2:2">
      <c r="B281" t="s">
        <v>1824</v>
      </c>
    </row>
    <row r="282" spans="2:2">
      <c r="B282" t="s">
        <v>1823</v>
      </c>
    </row>
    <row r="283" spans="2:2">
      <c r="B283" t="s">
        <v>1822</v>
      </c>
    </row>
    <row r="284" spans="2:2">
      <c r="B284" t="s">
        <v>1821</v>
      </c>
    </row>
    <row r="285" spans="2:2">
      <c r="B285" t="s">
        <v>1820</v>
      </c>
    </row>
    <row r="286" spans="2:2">
      <c r="B286" t="s">
        <v>1819</v>
      </c>
    </row>
    <row r="287" spans="2:2">
      <c r="B287" t="s">
        <v>1818</v>
      </c>
    </row>
    <row r="288" spans="2:2">
      <c r="B288" t="s">
        <v>1817</v>
      </c>
    </row>
    <row r="289" spans="2:2">
      <c r="B289" t="s">
        <v>1816</v>
      </c>
    </row>
    <row r="290" spans="2:2">
      <c r="B290" t="s">
        <v>1815</v>
      </c>
    </row>
    <row r="291" spans="2:2">
      <c r="B291" t="s">
        <v>1814</v>
      </c>
    </row>
    <row r="292" spans="2:2">
      <c r="B292" t="s">
        <v>1813</v>
      </c>
    </row>
    <row r="293" spans="2:2">
      <c r="B293" t="s">
        <v>1812</v>
      </c>
    </row>
    <row r="294" spans="2:2">
      <c r="B294" t="s">
        <v>1811</v>
      </c>
    </row>
    <row r="295" spans="2:2">
      <c r="B295" t="s">
        <v>1810</v>
      </c>
    </row>
    <row r="296" spans="2:2">
      <c r="B296" t="s">
        <v>1809</v>
      </c>
    </row>
    <row r="297" spans="2:2">
      <c r="B297" t="s">
        <v>1808</v>
      </c>
    </row>
    <row r="298" spans="2:2">
      <c r="B298" t="s">
        <v>1807</v>
      </c>
    </row>
    <row r="299" spans="2:2">
      <c r="B299" t="s">
        <v>1806</v>
      </c>
    </row>
    <row r="300" spans="2:2">
      <c r="B300" t="s">
        <v>1724</v>
      </c>
    </row>
    <row r="301" spans="2:2">
      <c r="B301" t="s">
        <v>1805</v>
      </c>
    </row>
    <row r="302" spans="2:2">
      <c r="B302" t="s">
        <v>1793</v>
      </c>
    </row>
    <row r="303" spans="2:2">
      <c r="B303" t="s">
        <v>1804</v>
      </c>
    </row>
    <row r="304" spans="2:2">
      <c r="B304" t="s">
        <v>1803</v>
      </c>
    </row>
    <row r="305" spans="2:2">
      <c r="B305" t="s">
        <v>1802</v>
      </c>
    </row>
    <row r="306" spans="2:2">
      <c r="B306" t="s">
        <v>1801</v>
      </c>
    </row>
    <row r="307" spans="2:2">
      <c r="B307" t="s">
        <v>1800</v>
      </c>
    </row>
    <row r="308" spans="2:2">
      <c r="B308" t="s">
        <v>1799</v>
      </c>
    </row>
    <row r="309" spans="2:2">
      <c r="B309" t="s">
        <v>1798</v>
      </c>
    </row>
    <row r="310" spans="2:2">
      <c r="B310" t="s">
        <v>1797</v>
      </c>
    </row>
    <row r="311" spans="2:2">
      <c r="B311" t="s">
        <v>1796</v>
      </c>
    </row>
    <row r="312" spans="2:2">
      <c r="B312" t="s">
        <v>1795</v>
      </c>
    </row>
    <row r="313" spans="2:2">
      <c r="B313" t="s">
        <v>1794</v>
      </c>
    </row>
    <row r="314" spans="2:2">
      <c r="B314" t="s">
        <v>1300</v>
      </c>
    </row>
    <row r="315" spans="2:2">
      <c r="B315" t="s">
        <v>1793</v>
      </c>
    </row>
    <row r="316" spans="2:2">
      <c r="B316" t="s">
        <v>1792</v>
      </c>
    </row>
    <row r="317" spans="2:2">
      <c r="B317" t="s">
        <v>1791</v>
      </c>
    </row>
    <row r="318" spans="2:2">
      <c r="B318" t="s">
        <v>1790</v>
      </c>
    </row>
    <row r="319" spans="2:2">
      <c r="B319" t="s">
        <v>1789</v>
      </c>
    </row>
    <row r="320" spans="2:2">
      <c r="B320" t="s">
        <v>1788</v>
      </c>
    </row>
    <row r="321" spans="2:2">
      <c r="B321" t="s">
        <v>1787</v>
      </c>
    </row>
    <row r="323" spans="2:2">
      <c r="B323" t="s">
        <v>1786</v>
      </c>
    </row>
    <row r="324" spans="2:2">
      <c r="B324" t="s">
        <v>1785</v>
      </c>
    </row>
    <row r="325" spans="2:2">
      <c r="B325" t="s">
        <v>1784</v>
      </c>
    </row>
    <row r="326" spans="2:2">
      <c r="B326" t="s">
        <v>1783</v>
      </c>
    </row>
    <row r="327" spans="2:2">
      <c r="B327" t="s">
        <v>1782</v>
      </c>
    </row>
    <row r="328" spans="2:2">
      <c r="B328" t="s">
        <v>1781</v>
      </c>
    </row>
    <row r="329" spans="2:2">
      <c r="B329" t="s">
        <v>1780</v>
      </c>
    </row>
    <row r="330" spans="2:2">
      <c r="B330" t="s">
        <v>1779</v>
      </c>
    </row>
    <row r="331" spans="2:2">
      <c r="B331" t="s">
        <v>1778</v>
      </c>
    </row>
    <row r="332" spans="2:2">
      <c r="B332" t="s">
        <v>1777</v>
      </c>
    </row>
    <row r="333" spans="2:2">
      <c r="B333" t="s">
        <v>1776</v>
      </c>
    </row>
    <row r="334" spans="2:2">
      <c r="B334" t="s">
        <v>1775</v>
      </c>
    </row>
    <row r="335" spans="2:2">
      <c r="B335" t="s">
        <v>1774</v>
      </c>
    </row>
    <row r="336" spans="2:2">
      <c r="B336" t="s">
        <v>1773</v>
      </c>
    </row>
    <row r="337" spans="2:2">
      <c r="B337" t="s">
        <v>1772</v>
      </c>
    </row>
    <row r="338" spans="2:2">
      <c r="B338" t="s">
        <v>1280</v>
      </c>
    </row>
    <row r="339" spans="2:2">
      <c r="B339" t="s">
        <v>1771</v>
      </c>
    </row>
    <row r="340" spans="2:2">
      <c r="B340" t="s">
        <v>1770</v>
      </c>
    </row>
    <row r="341" spans="2:2">
      <c r="B341" t="s">
        <v>1769</v>
      </c>
    </row>
    <row r="342" spans="2:2">
      <c r="B342" t="s">
        <v>1768</v>
      </c>
    </row>
    <row r="343" spans="2:2">
      <c r="B343" t="s">
        <v>1767</v>
      </c>
    </row>
    <row r="344" spans="2:2">
      <c r="B344" t="s">
        <v>1766</v>
      </c>
    </row>
    <row r="345" spans="2:2">
      <c r="B345" t="s">
        <v>1765</v>
      </c>
    </row>
    <row r="346" spans="2:2">
      <c r="B346" t="s">
        <v>1764</v>
      </c>
    </row>
    <row r="347" spans="2:2">
      <c r="B347" t="s">
        <v>1763</v>
      </c>
    </row>
    <row r="348" spans="2:2">
      <c r="B348" t="s">
        <v>1762</v>
      </c>
    </row>
    <row r="349" spans="2:2">
      <c r="B349" t="s">
        <v>1761</v>
      </c>
    </row>
    <row r="350" spans="2:2">
      <c r="B350" t="s">
        <v>1760</v>
      </c>
    </row>
    <row r="351" spans="2:2">
      <c r="B351" t="s">
        <v>1759</v>
      </c>
    </row>
    <row r="352" spans="2:2">
      <c r="B352" t="s">
        <v>1758</v>
      </c>
    </row>
    <row r="353" spans="2:2">
      <c r="B353" t="s">
        <v>1757</v>
      </c>
    </row>
    <row r="354" spans="2:2">
      <c r="B354" t="s">
        <v>1756</v>
      </c>
    </row>
    <row r="355" spans="2:2">
      <c r="B355" t="s">
        <v>1755</v>
      </c>
    </row>
    <row r="356" spans="2:2">
      <c r="B356" t="s">
        <v>1754</v>
      </c>
    </row>
    <row r="357" spans="2:2">
      <c r="B357" t="s">
        <v>1753</v>
      </c>
    </row>
    <row r="358" spans="2:2">
      <c r="B358" t="s">
        <v>1752</v>
      </c>
    </row>
    <row r="359" spans="2:2">
      <c r="B359" t="s">
        <v>1751</v>
      </c>
    </row>
    <row r="360" spans="2:2">
      <c r="B360" t="s">
        <v>1750</v>
      </c>
    </row>
    <row r="361" spans="2:2">
      <c r="B361" t="s">
        <v>1749</v>
      </c>
    </row>
    <row r="362" spans="2:2">
      <c r="B362" t="s">
        <v>1748</v>
      </c>
    </row>
    <row r="363" spans="2:2">
      <c r="B363" t="s">
        <v>1747</v>
      </c>
    </row>
    <row r="364" spans="2:2">
      <c r="B364" t="s">
        <v>1746</v>
      </c>
    </row>
    <row r="365" spans="2:2">
      <c r="B365" t="s">
        <v>1745</v>
      </c>
    </row>
    <row r="366" spans="2:2">
      <c r="B366" t="s">
        <v>1744</v>
      </c>
    </row>
    <row r="367" spans="2:2">
      <c r="B367" t="s">
        <v>1743</v>
      </c>
    </row>
    <row r="368" spans="2:2">
      <c r="B368" t="s">
        <v>1742</v>
      </c>
    </row>
    <row r="369" spans="2:2">
      <c r="B369" t="s">
        <v>1741</v>
      </c>
    </row>
    <row r="370" spans="2:2">
      <c r="B370" t="s">
        <v>1740</v>
      </c>
    </row>
    <row r="371" spans="2:2">
      <c r="B371" t="s">
        <v>1739</v>
      </c>
    </row>
    <row r="372" spans="2:2">
      <c r="B372" t="s">
        <v>1738</v>
      </c>
    </row>
    <row r="373" spans="2:2">
      <c r="B373" t="s">
        <v>1737</v>
      </c>
    </row>
    <row r="374" spans="2:2">
      <c r="B374" t="s">
        <v>1736</v>
      </c>
    </row>
    <row r="375" spans="2:2">
      <c r="B375" t="s">
        <v>1735</v>
      </c>
    </row>
    <row r="376" spans="2:2">
      <c r="B376" t="s">
        <v>1734</v>
      </c>
    </row>
    <row r="377" spans="2:2">
      <c r="B377" t="s">
        <v>1733</v>
      </c>
    </row>
    <row r="378" spans="2:2">
      <c r="B378" t="s">
        <v>1732</v>
      </c>
    </row>
    <row r="379" spans="2:2">
      <c r="B379" t="s">
        <v>1731</v>
      </c>
    </row>
    <row r="380" spans="2:2">
      <c r="B380" t="s">
        <v>1730</v>
      </c>
    </row>
    <row r="381" spans="2:2">
      <c r="B381" t="s">
        <v>1729</v>
      </c>
    </row>
    <row r="382" spans="2:2">
      <c r="B382" t="s">
        <v>1728</v>
      </c>
    </row>
    <row r="383" spans="2:2">
      <c r="B383" t="s">
        <v>1727</v>
      </c>
    </row>
    <row r="384" spans="2:2">
      <c r="B384" t="s">
        <v>1726</v>
      </c>
    </row>
    <row r="385" spans="2:2">
      <c r="B385" t="s">
        <v>1725</v>
      </c>
    </row>
    <row r="386" spans="2:2">
      <c r="B386" t="s">
        <v>1724</v>
      </c>
    </row>
    <row r="387" spans="2:2">
      <c r="B387" t="s">
        <v>1723</v>
      </c>
    </row>
    <row r="388" spans="2:2">
      <c r="B388">
        <v>87</v>
      </c>
    </row>
    <row r="389" spans="2:2">
      <c r="B389" t="s">
        <v>1722</v>
      </c>
    </row>
    <row r="390" spans="2:2">
      <c r="B390" t="s">
        <v>1721</v>
      </c>
    </row>
    <row r="391" spans="2:2">
      <c r="B391" t="s">
        <v>1720</v>
      </c>
    </row>
    <row r="392" spans="2:2">
      <c r="B392" t="s">
        <v>1280</v>
      </c>
    </row>
    <row r="393" spans="2:2">
      <c r="B393" t="s">
        <v>1280</v>
      </c>
    </row>
    <row r="394" spans="2:2">
      <c r="B394" t="s">
        <v>1719</v>
      </c>
    </row>
    <row r="395" spans="2:2">
      <c r="B395" t="s">
        <v>1718</v>
      </c>
    </row>
    <row r="396" spans="2:2">
      <c r="B396" t="s">
        <v>1717</v>
      </c>
    </row>
    <row r="397" spans="2:2">
      <c r="B397" t="s">
        <v>1716</v>
      </c>
    </row>
    <row r="398" spans="2:2">
      <c r="B398" t="s">
        <v>1715</v>
      </c>
    </row>
    <row r="399" spans="2:2">
      <c r="B399" t="s">
        <v>1714</v>
      </c>
    </row>
    <row r="400" spans="2:2">
      <c r="B400" t="s">
        <v>1713</v>
      </c>
    </row>
    <row r="401" spans="2:2">
      <c r="B401" t="s">
        <v>1712</v>
      </c>
    </row>
    <row r="402" spans="2:2">
      <c r="B402" t="s">
        <v>1711</v>
      </c>
    </row>
    <row r="403" spans="2:2">
      <c r="B403" t="s">
        <v>1710</v>
      </c>
    </row>
    <row r="404" spans="2:2">
      <c r="B404" t="s">
        <v>1709</v>
      </c>
    </row>
    <row r="405" spans="2:2">
      <c r="B405" t="s">
        <v>1708</v>
      </c>
    </row>
    <row r="406" spans="2:2">
      <c r="B406" t="s">
        <v>1707</v>
      </c>
    </row>
    <row r="407" spans="2:2">
      <c r="B407" t="s">
        <v>1706</v>
      </c>
    </row>
    <row r="408" spans="2:2">
      <c r="B408" t="s">
        <v>1705</v>
      </c>
    </row>
    <row r="409" spans="2:2">
      <c r="B409" t="s">
        <v>1704</v>
      </c>
    </row>
    <row r="410" spans="2:2">
      <c r="B410" t="s">
        <v>1703</v>
      </c>
    </row>
    <row r="411" spans="2:2">
      <c r="B411" t="s">
        <v>1702</v>
      </c>
    </row>
    <row r="412" spans="2:2">
      <c r="B412" t="s">
        <v>1701</v>
      </c>
    </row>
    <row r="413" spans="2:2">
      <c r="B413" t="s">
        <v>1700</v>
      </c>
    </row>
    <row r="414" spans="2:2">
      <c r="B414" t="s">
        <v>1699</v>
      </c>
    </row>
    <row r="415" spans="2:2">
      <c r="B415" t="s">
        <v>1698</v>
      </c>
    </row>
    <row r="416" spans="2:2">
      <c r="B416" t="s">
        <v>1697</v>
      </c>
    </row>
    <row r="417" spans="2:2">
      <c r="B417" t="s">
        <v>1696</v>
      </c>
    </row>
    <row r="418" spans="2:2">
      <c r="B418" t="s">
        <v>1695</v>
      </c>
    </row>
    <row r="419" spans="2:2">
      <c r="B419" t="s">
        <v>1694</v>
      </c>
    </row>
    <row r="420" spans="2:2">
      <c r="B420" t="s">
        <v>1693</v>
      </c>
    </row>
    <row r="421" spans="2:2">
      <c r="B421" t="s">
        <v>1692</v>
      </c>
    </row>
    <row r="422" spans="2:2">
      <c r="B422" t="s">
        <v>1691</v>
      </c>
    </row>
    <row r="423" spans="2:2">
      <c r="B423" t="s">
        <v>1690</v>
      </c>
    </row>
    <row r="424" spans="2:2">
      <c r="B424" t="s">
        <v>1689</v>
      </c>
    </row>
    <row r="425" spans="2:2">
      <c r="B425" t="s">
        <v>1688</v>
      </c>
    </row>
    <row r="426" spans="2:2">
      <c r="B426" t="s">
        <v>1687</v>
      </c>
    </row>
    <row r="427" spans="2:2">
      <c r="B427" t="s">
        <v>1686</v>
      </c>
    </row>
    <row r="428" spans="2:2">
      <c r="B428" t="s">
        <v>1685</v>
      </c>
    </row>
    <row r="429" spans="2:2">
      <c r="B429" t="s">
        <v>1684</v>
      </c>
    </row>
    <row r="430" spans="2:2">
      <c r="B430" t="s">
        <v>1683</v>
      </c>
    </row>
    <row r="431" spans="2:2">
      <c r="B431" t="s">
        <v>1682</v>
      </c>
    </row>
    <row r="432" spans="2:2">
      <c r="B432" t="s">
        <v>1280</v>
      </c>
    </row>
    <row r="433" spans="2:2">
      <c r="B433" t="s">
        <v>1681</v>
      </c>
    </row>
    <row r="434" spans="2:2">
      <c r="B434" t="s">
        <v>1680</v>
      </c>
    </row>
    <row r="435" spans="2:2">
      <c r="B435" t="s">
        <v>1679</v>
      </c>
    </row>
    <row r="436" spans="2:2">
      <c r="B436" t="s">
        <v>1678</v>
      </c>
    </row>
    <row r="437" spans="2:2">
      <c r="B437" t="s">
        <v>1677</v>
      </c>
    </row>
    <row r="438" spans="2:2">
      <c r="B438" t="s">
        <v>1676</v>
      </c>
    </row>
    <row r="439" spans="2:2">
      <c r="B439" t="s">
        <v>1675</v>
      </c>
    </row>
    <row r="440" spans="2:2">
      <c r="B440" t="s">
        <v>1674</v>
      </c>
    </row>
    <row r="441" spans="2:2">
      <c r="B441" t="s">
        <v>1673</v>
      </c>
    </row>
    <row r="442" spans="2:2">
      <c r="B442" t="s">
        <v>1672</v>
      </c>
    </row>
    <row r="443" spans="2:2">
      <c r="B443" t="s">
        <v>1671</v>
      </c>
    </row>
    <row r="444" spans="2:2">
      <c r="B444" t="s">
        <v>1670</v>
      </c>
    </row>
    <row r="445" spans="2:2">
      <c r="B445" t="s">
        <v>1669</v>
      </c>
    </row>
    <row r="446" spans="2:2">
      <c r="B446" t="s">
        <v>1668</v>
      </c>
    </row>
    <row r="447" spans="2:2">
      <c r="B447" t="s">
        <v>1667</v>
      </c>
    </row>
    <row r="448" spans="2:2">
      <c r="B448" t="s">
        <v>1666</v>
      </c>
    </row>
    <row r="449" spans="2:2">
      <c r="B449" t="s">
        <v>1665</v>
      </c>
    </row>
    <row r="450" spans="2:2">
      <c r="B450" t="s">
        <v>1664</v>
      </c>
    </row>
    <row r="451" spans="2:2">
      <c r="B451" t="s">
        <v>1663</v>
      </c>
    </row>
    <row r="452" spans="2:2">
      <c r="B452" t="s">
        <v>1662</v>
      </c>
    </row>
    <row r="453" spans="2:2">
      <c r="B453" t="s">
        <v>1661</v>
      </c>
    </row>
    <row r="454" spans="2:2">
      <c r="B454" t="s">
        <v>1660</v>
      </c>
    </row>
    <row r="455" spans="2:2">
      <c r="B455" t="s">
        <v>1659</v>
      </c>
    </row>
    <row r="456" spans="2:2">
      <c r="B456" t="s">
        <v>1658</v>
      </c>
    </row>
    <row r="457" spans="2:2">
      <c r="B457" t="s">
        <v>1657</v>
      </c>
    </row>
    <row r="458" spans="2:2">
      <c r="B458" t="s">
        <v>1656</v>
      </c>
    </row>
    <row r="459" spans="2:2">
      <c r="B459" t="s">
        <v>1655</v>
      </c>
    </row>
    <row r="460" spans="2:2">
      <c r="B460" t="s">
        <v>1654</v>
      </c>
    </row>
    <row r="461" spans="2:2">
      <c r="B461" t="s">
        <v>1653</v>
      </c>
    </row>
    <row r="462" spans="2:2">
      <c r="B462" t="s">
        <v>1652</v>
      </c>
    </row>
    <row r="463" spans="2:2">
      <c r="B463" t="s">
        <v>1651</v>
      </c>
    </row>
    <row r="464" spans="2:2">
      <c r="B464" t="s">
        <v>1650</v>
      </c>
    </row>
    <row r="465" spans="2:2">
      <c r="B465" t="s">
        <v>1649</v>
      </c>
    </row>
    <row r="466" spans="2:2">
      <c r="B466" t="s">
        <v>1648</v>
      </c>
    </row>
    <row r="467" spans="2:2">
      <c r="B467" t="s">
        <v>1647</v>
      </c>
    </row>
    <row r="468" spans="2:2">
      <c r="B468" t="s">
        <v>1646</v>
      </c>
    </row>
    <row r="469" spans="2:2">
      <c r="B469" t="s">
        <v>1645</v>
      </c>
    </row>
    <row r="470" spans="2:2">
      <c r="B470" t="s">
        <v>1644</v>
      </c>
    </row>
    <row r="471" spans="2:2">
      <c r="B471" t="s">
        <v>1643</v>
      </c>
    </row>
    <row r="472" spans="2:2">
      <c r="B472" t="s">
        <v>1642</v>
      </c>
    </row>
    <row r="473" spans="2:2">
      <c r="B473" t="s">
        <v>1641</v>
      </c>
    </row>
    <row r="474" spans="2:2">
      <c r="B474" t="s">
        <v>1640</v>
      </c>
    </row>
    <row r="475" spans="2:2">
      <c r="B475" t="s">
        <v>1639</v>
      </c>
    </row>
    <row r="476" spans="2:2">
      <c r="B476" t="s">
        <v>1638</v>
      </c>
    </row>
    <row r="477" spans="2:2">
      <c r="B477" t="s">
        <v>1637</v>
      </c>
    </row>
    <row r="478" spans="2:2">
      <c r="B478" t="s">
        <v>1636</v>
      </c>
    </row>
    <row r="479" spans="2:2">
      <c r="B479" t="s">
        <v>1635</v>
      </c>
    </row>
    <row r="480" spans="2:2">
      <c r="B480" t="s">
        <v>1634</v>
      </c>
    </row>
    <row r="481" spans="2:2">
      <c r="B481" t="s">
        <v>1633</v>
      </c>
    </row>
    <row r="482" spans="2:2">
      <c r="B482" t="s">
        <v>1632</v>
      </c>
    </row>
    <row r="483" spans="2:2">
      <c r="B483" t="s">
        <v>1631</v>
      </c>
    </row>
    <row r="484" spans="2:2">
      <c r="B484" t="s">
        <v>1300</v>
      </c>
    </row>
    <row r="485" spans="2:2">
      <c r="B485" t="s">
        <v>1630</v>
      </c>
    </row>
    <row r="486" spans="2:2">
      <c r="B486" t="s">
        <v>1629</v>
      </c>
    </row>
    <row r="487" spans="2:2">
      <c r="B487" t="s">
        <v>1628</v>
      </c>
    </row>
    <row r="488" spans="2:2">
      <c r="B488" t="s">
        <v>1627</v>
      </c>
    </row>
    <row r="489" spans="2:2">
      <c r="B489" t="s">
        <v>1626</v>
      </c>
    </row>
    <row r="490" spans="2:2">
      <c r="B490" t="s">
        <v>1625</v>
      </c>
    </row>
    <row r="491" spans="2:2">
      <c r="B491" t="s">
        <v>1624</v>
      </c>
    </row>
    <row r="492" spans="2:2">
      <c r="B492" t="s">
        <v>1623</v>
      </c>
    </row>
    <row r="493" spans="2:2">
      <c r="B493" t="s">
        <v>1622</v>
      </c>
    </row>
    <row r="494" spans="2:2">
      <c r="B494" t="s">
        <v>1621</v>
      </c>
    </row>
    <row r="495" spans="2:2">
      <c r="B495" t="s">
        <v>1620</v>
      </c>
    </row>
    <row r="496" spans="2:2">
      <c r="B496" t="s">
        <v>1619</v>
      </c>
    </row>
    <row r="497" spans="2:2">
      <c r="B497" t="s">
        <v>1618</v>
      </c>
    </row>
    <row r="498" spans="2:2">
      <c r="B498" t="s">
        <v>1617</v>
      </c>
    </row>
    <row r="499" spans="2:2">
      <c r="B499" t="s">
        <v>1616</v>
      </c>
    </row>
    <row r="500" spans="2:2">
      <c r="B500" t="s">
        <v>1615</v>
      </c>
    </row>
    <row r="501" spans="2:2">
      <c r="B501" t="s">
        <v>1614</v>
      </c>
    </row>
    <row r="502" spans="2:2">
      <c r="B502" t="s">
        <v>1613</v>
      </c>
    </row>
    <row r="503" spans="2:2">
      <c r="B503" t="s">
        <v>1612</v>
      </c>
    </row>
    <row r="504" spans="2:2">
      <c r="B504" t="s">
        <v>1611</v>
      </c>
    </row>
    <row r="505" spans="2:2">
      <c r="B505" t="s">
        <v>1610</v>
      </c>
    </row>
    <row r="506" spans="2:2">
      <c r="B506" t="s">
        <v>1609</v>
      </c>
    </row>
    <row r="507" spans="2:2">
      <c r="B507" t="s">
        <v>1608</v>
      </c>
    </row>
    <row r="508" spans="2:2">
      <c r="B508" t="s">
        <v>1607</v>
      </c>
    </row>
    <row r="509" spans="2:2">
      <c r="B509" t="s">
        <v>1606</v>
      </c>
    </row>
    <row r="510" spans="2:2">
      <c r="B510" t="s">
        <v>1605</v>
      </c>
    </row>
    <row r="511" spans="2:2">
      <c r="B511" t="s">
        <v>1604</v>
      </c>
    </row>
    <row r="512" spans="2:2">
      <c r="B512" t="s">
        <v>1603</v>
      </c>
    </row>
    <row r="513" spans="2:2">
      <c r="B513" t="s">
        <v>1602</v>
      </c>
    </row>
    <row r="514" spans="2:2">
      <c r="B514" t="s">
        <v>1601</v>
      </c>
    </row>
    <row r="515" spans="2:2">
      <c r="B515" t="s">
        <v>1600</v>
      </c>
    </row>
    <row r="516" spans="2:2">
      <c r="B516" t="s">
        <v>1599</v>
      </c>
    </row>
    <row r="517" spans="2:2">
      <c r="B517" t="s">
        <v>1598</v>
      </c>
    </row>
    <row r="518" spans="2:2">
      <c r="B518" t="s">
        <v>1597</v>
      </c>
    </row>
    <row r="519" spans="2:2">
      <c r="B519" t="s">
        <v>1596</v>
      </c>
    </row>
    <row r="520" spans="2:2">
      <c r="B520" t="s">
        <v>1595</v>
      </c>
    </row>
    <row r="521" spans="2:2">
      <c r="B521" t="s">
        <v>1594</v>
      </c>
    </row>
    <row r="522" spans="2:2">
      <c r="B522" t="s">
        <v>1593</v>
      </c>
    </row>
    <row r="523" spans="2:2">
      <c r="B523" t="s">
        <v>1592</v>
      </c>
    </row>
    <row r="524" spans="2:2">
      <c r="B524" t="s">
        <v>1591</v>
      </c>
    </row>
    <row r="525" spans="2:2">
      <c r="B525" t="s">
        <v>1590</v>
      </c>
    </row>
    <row r="526" spans="2:2">
      <c r="B526" t="s">
        <v>1589</v>
      </c>
    </row>
    <row r="527" spans="2:2">
      <c r="B527" t="s">
        <v>1588</v>
      </c>
    </row>
    <row r="528" spans="2:2">
      <c r="B528" t="s">
        <v>1280</v>
      </c>
    </row>
    <row r="529" spans="2:2">
      <c r="B529" t="s">
        <v>1587</v>
      </c>
    </row>
    <row r="530" spans="2:2">
      <c r="B530" t="s">
        <v>1586</v>
      </c>
    </row>
    <row r="531" spans="2:2">
      <c r="B531" t="s">
        <v>1585</v>
      </c>
    </row>
    <row r="532" spans="2:2">
      <c r="B532" t="s">
        <v>1584</v>
      </c>
    </row>
    <row r="533" spans="2:2">
      <c r="B533" t="s">
        <v>1583</v>
      </c>
    </row>
    <row r="534" spans="2:2">
      <c r="B534" t="s">
        <v>1582</v>
      </c>
    </row>
    <row r="535" spans="2:2">
      <c r="B535" t="s">
        <v>1581</v>
      </c>
    </row>
    <row r="536" spans="2:2">
      <c r="B536" t="s">
        <v>1580</v>
      </c>
    </row>
    <row r="537" spans="2:2">
      <c r="B537" t="s">
        <v>1579</v>
      </c>
    </row>
    <row r="538" spans="2:2">
      <c r="B538" t="s">
        <v>1578</v>
      </c>
    </row>
    <row r="539" spans="2:2">
      <c r="B539" t="s">
        <v>1577</v>
      </c>
    </row>
    <row r="540" spans="2:2">
      <c r="B540" t="s">
        <v>1576</v>
      </c>
    </row>
    <row r="541" spans="2:2">
      <c r="B541" t="s">
        <v>1575</v>
      </c>
    </row>
    <row r="542" spans="2:2">
      <c r="B542" t="s">
        <v>1574</v>
      </c>
    </row>
    <row r="543" spans="2:2">
      <c r="B543" t="s">
        <v>1573</v>
      </c>
    </row>
    <row r="544" spans="2:2">
      <c r="B544" t="s">
        <v>1572</v>
      </c>
    </row>
    <row r="545" spans="2:2">
      <c r="B545" t="s">
        <v>1571</v>
      </c>
    </row>
    <row r="546" spans="2:2">
      <c r="B546" t="s">
        <v>1570</v>
      </c>
    </row>
    <row r="547" spans="2:2">
      <c r="B547" t="s">
        <v>1569</v>
      </c>
    </row>
    <row r="548" spans="2:2">
      <c r="B548" t="s">
        <v>1568</v>
      </c>
    </row>
    <row r="549" spans="2:2">
      <c r="B549" t="s">
        <v>1567</v>
      </c>
    </row>
    <row r="550" spans="2:2">
      <c r="B550" t="s">
        <v>1566</v>
      </c>
    </row>
    <row r="551" spans="2:2">
      <c r="B551" t="s">
        <v>1565</v>
      </c>
    </row>
    <row r="552" spans="2:2">
      <c r="B552" t="s">
        <v>1564</v>
      </c>
    </row>
    <row r="553" spans="2:2">
      <c r="B553" t="s">
        <v>1563</v>
      </c>
    </row>
    <row r="554" spans="2:2">
      <c r="B554" t="s">
        <v>1562</v>
      </c>
    </row>
    <row r="555" spans="2:2">
      <c r="B555" t="s">
        <v>1561</v>
      </c>
    </row>
    <row r="556" spans="2:2">
      <c r="B556" t="s">
        <v>1560</v>
      </c>
    </row>
    <row r="557" spans="2:2">
      <c r="B557" t="s">
        <v>1559</v>
      </c>
    </row>
    <row r="558" spans="2:2">
      <c r="B558" t="s">
        <v>1558</v>
      </c>
    </row>
    <row r="559" spans="2:2">
      <c r="B559" t="s">
        <v>1557</v>
      </c>
    </row>
    <row r="560" spans="2:2">
      <c r="B560" t="s">
        <v>1556</v>
      </c>
    </row>
    <row r="561" spans="2:2">
      <c r="B561" t="s">
        <v>1555</v>
      </c>
    </row>
    <row r="562" spans="2:2">
      <c r="B562" t="s">
        <v>1554</v>
      </c>
    </row>
    <row r="563" spans="2:2">
      <c r="B563" t="s">
        <v>1553</v>
      </c>
    </row>
    <row r="564" spans="2:2">
      <c r="B564" t="s">
        <v>1552</v>
      </c>
    </row>
    <row r="565" spans="2:2">
      <c r="B565" t="s">
        <v>1551</v>
      </c>
    </row>
    <row r="566" spans="2:2">
      <c r="B566" t="s">
        <v>1550</v>
      </c>
    </row>
    <row r="567" spans="2:2">
      <c r="B567" t="s">
        <v>1549</v>
      </c>
    </row>
    <row r="568" spans="2:2">
      <c r="B568" t="s">
        <v>1548</v>
      </c>
    </row>
    <row r="569" spans="2:2">
      <c r="B569" t="s">
        <v>1547</v>
      </c>
    </row>
    <row r="570" spans="2:2">
      <c r="B570" t="s">
        <v>1280</v>
      </c>
    </row>
    <row r="571" spans="2:2">
      <c r="B571" t="s">
        <v>1280</v>
      </c>
    </row>
    <row r="572" spans="2:2">
      <c r="B572" t="s">
        <v>1546</v>
      </c>
    </row>
    <row r="573" spans="2:2">
      <c r="B573" t="s">
        <v>1545</v>
      </c>
    </row>
    <row r="574" spans="2:2">
      <c r="B574" t="s">
        <v>1544</v>
      </c>
    </row>
    <row r="575" spans="2:2">
      <c r="B575" t="s">
        <v>1543</v>
      </c>
    </row>
    <row r="576" spans="2:2">
      <c r="B576" t="s">
        <v>1542</v>
      </c>
    </row>
    <row r="577" spans="2:2">
      <c r="B577" t="s">
        <v>1541</v>
      </c>
    </row>
    <row r="578" spans="2:2">
      <c r="B578" t="s">
        <v>1540</v>
      </c>
    </row>
    <row r="579" spans="2:2">
      <c r="B579" t="s">
        <v>1539</v>
      </c>
    </row>
    <row r="580" spans="2:2">
      <c r="B580" t="s">
        <v>1538</v>
      </c>
    </row>
    <row r="581" spans="2:2">
      <c r="B581" t="s">
        <v>1537</v>
      </c>
    </row>
    <row r="582" spans="2:2">
      <c r="B582" t="s">
        <v>1536</v>
      </c>
    </row>
    <row r="583" spans="2:2">
      <c r="B583" t="s">
        <v>1535</v>
      </c>
    </row>
    <row r="584" spans="2:2">
      <c r="B584" t="s">
        <v>1534</v>
      </c>
    </row>
    <row r="585" spans="2:2">
      <c r="B585" t="s">
        <v>1533</v>
      </c>
    </row>
    <row r="586" spans="2:2">
      <c r="B586" t="s">
        <v>1532</v>
      </c>
    </row>
    <row r="587" spans="2:2">
      <c r="B587" t="s">
        <v>1531</v>
      </c>
    </row>
    <row r="588" spans="2:2">
      <c r="B588" t="s">
        <v>1530</v>
      </c>
    </row>
    <row r="589" spans="2:2">
      <c r="B589" t="s">
        <v>1529</v>
      </c>
    </row>
    <row r="590" spans="2:2">
      <c r="B590" t="s">
        <v>1528</v>
      </c>
    </row>
    <row r="591" spans="2:2">
      <c r="B591" t="s">
        <v>1527</v>
      </c>
    </row>
    <row r="592" spans="2:2">
      <c r="B592" t="s">
        <v>1526</v>
      </c>
    </row>
    <row r="593" spans="2:2">
      <c r="B593" t="s">
        <v>1525</v>
      </c>
    </row>
    <row r="594" spans="2:2">
      <c r="B594" t="s">
        <v>1524</v>
      </c>
    </row>
    <row r="595" spans="2:2">
      <c r="B595" t="s">
        <v>1523</v>
      </c>
    </row>
    <row r="596" spans="2:2">
      <c r="B596" t="s">
        <v>1522</v>
      </c>
    </row>
    <row r="597" spans="2:2">
      <c r="B597" t="s">
        <v>1521</v>
      </c>
    </row>
    <row r="598" spans="2:2">
      <c r="B598" t="s">
        <v>1520</v>
      </c>
    </row>
    <row r="599" spans="2:2">
      <c r="B599" t="s">
        <v>1519</v>
      </c>
    </row>
    <row r="600" spans="2:2">
      <c r="B600" t="s">
        <v>1518</v>
      </c>
    </row>
    <row r="601" spans="2:2">
      <c r="B601" t="s">
        <v>1517</v>
      </c>
    </row>
    <row r="602" spans="2:2">
      <c r="B602" t="s">
        <v>1516</v>
      </c>
    </row>
    <row r="603" spans="2:2">
      <c r="B603" t="s">
        <v>1515</v>
      </c>
    </row>
    <row r="604" spans="2:2">
      <c r="B604" t="s">
        <v>1514</v>
      </c>
    </row>
    <row r="605" spans="2:2">
      <c r="B605" t="s">
        <v>1513</v>
      </c>
    </row>
    <row r="606" spans="2:2">
      <c r="B606" t="s">
        <v>1512</v>
      </c>
    </row>
    <row r="609" spans="2:2">
      <c r="B609" t="s">
        <v>1300</v>
      </c>
    </row>
    <row r="610" spans="2:2">
      <c r="B610" t="s">
        <v>1511</v>
      </c>
    </row>
    <row r="611" spans="2:2">
      <c r="B611" t="s">
        <v>1510</v>
      </c>
    </row>
    <row r="612" spans="2:2">
      <c r="B612" t="s">
        <v>1509</v>
      </c>
    </row>
    <row r="613" spans="2:2">
      <c r="B613" t="s">
        <v>1508</v>
      </c>
    </row>
    <row r="614" spans="2:2">
      <c r="B614" t="s">
        <v>1507</v>
      </c>
    </row>
    <row r="615" spans="2:2">
      <c r="B615" t="s">
        <v>1506</v>
      </c>
    </row>
    <row r="616" spans="2:2">
      <c r="B616" t="s">
        <v>1505</v>
      </c>
    </row>
    <row r="617" spans="2:2">
      <c r="B617" t="s">
        <v>1504</v>
      </c>
    </row>
    <row r="618" spans="2:2">
      <c r="B618" t="s">
        <v>1503</v>
      </c>
    </row>
    <row r="619" spans="2:2">
      <c r="B619" t="s">
        <v>1502</v>
      </c>
    </row>
    <row r="620" spans="2:2">
      <c r="B620" t="s">
        <v>1501</v>
      </c>
    </row>
    <row r="621" spans="2:2">
      <c r="B621" t="s">
        <v>1500</v>
      </c>
    </row>
    <row r="622" spans="2:2">
      <c r="B622" t="s">
        <v>1499</v>
      </c>
    </row>
    <row r="623" spans="2:2">
      <c r="B623" t="s">
        <v>1498</v>
      </c>
    </row>
    <row r="624" spans="2:2">
      <c r="B624" t="s">
        <v>1497</v>
      </c>
    </row>
    <row r="625" spans="2:2">
      <c r="B625" t="s">
        <v>1496</v>
      </c>
    </row>
    <row r="626" spans="2:2">
      <c r="B626" t="s">
        <v>1495</v>
      </c>
    </row>
    <row r="627" spans="2:2">
      <c r="B627" t="s">
        <v>1494</v>
      </c>
    </row>
    <row r="628" spans="2:2">
      <c r="B628" t="s">
        <v>1493</v>
      </c>
    </row>
    <row r="629" spans="2:2">
      <c r="B629" t="s">
        <v>1492</v>
      </c>
    </row>
    <row r="630" spans="2:2">
      <c r="B630" t="s">
        <v>1491</v>
      </c>
    </row>
    <row r="631" spans="2:2">
      <c r="B631" t="s">
        <v>1490</v>
      </c>
    </row>
    <row r="632" spans="2:2">
      <c r="B632" t="s">
        <v>1489</v>
      </c>
    </row>
    <row r="633" spans="2:2">
      <c r="B633" t="s">
        <v>1488</v>
      </c>
    </row>
    <row r="634" spans="2:2">
      <c r="B634" t="s">
        <v>1487</v>
      </c>
    </row>
    <row r="635" spans="2:2">
      <c r="B635" t="s">
        <v>1486</v>
      </c>
    </row>
    <row r="636" spans="2:2">
      <c r="B636" t="s">
        <v>1485</v>
      </c>
    </row>
    <row r="637" spans="2:2">
      <c r="B637" t="s">
        <v>1484</v>
      </c>
    </row>
    <row r="638" spans="2:2">
      <c r="B638" t="s">
        <v>1483</v>
      </c>
    </row>
    <row r="639" spans="2:2">
      <c r="B639" t="s">
        <v>1482</v>
      </c>
    </row>
    <row r="640" spans="2:2">
      <c r="B640" t="s">
        <v>1481</v>
      </c>
    </row>
    <row r="641" spans="2:2">
      <c r="B641" t="s">
        <v>1480</v>
      </c>
    </row>
    <row r="642" spans="2:2">
      <c r="B642" t="s">
        <v>1479</v>
      </c>
    </row>
    <row r="643" spans="2:2">
      <c r="B643" t="s">
        <v>1478</v>
      </c>
    </row>
    <row r="644" spans="2:2">
      <c r="B644" t="s">
        <v>1477</v>
      </c>
    </row>
    <row r="645" spans="2:2">
      <c r="B645" t="s">
        <v>1476</v>
      </c>
    </row>
    <row r="646" spans="2:2">
      <c r="B646" t="s">
        <v>1475</v>
      </c>
    </row>
    <row r="647" spans="2:2">
      <c r="B647" t="s">
        <v>1474</v>
      </c>
    </row>
    <row r="648" spans="2:2">
      <c r="B648" t="s">
        <v>1473</v>
      </c>
    </row>
    <row r="649" spans="2:2">
      <c r="B649" t="s">
        <v>1472</v>
      </c>
    </row>
    <row r="650" spans="2:2">
      <c r="B650" t="s">
        <v>1471</v>
      </c>
    </row>
    <row r="651" spans="2:2">
      <c r="B651" t="s">
        <v>1280</v>
      </c>
    </row>
    <row r="652" spans="2:2">
      <c r="B652" t="s">
        <v>1470</v>
      </c>
    </row>
    <row r="653" spans="2:2">
      <c r="B653" t="s">
        <v>1469</v>
      </c>
    </row>
    <row r="654" spans="2:2">
      <c r="B654" t="s">
        <v>1468</v>
      </c>
    </row>
    <row r="655" spans="2:2">
      <c r="B655" t="s">
        <v>1467</v>
      </c>
    </row>
    <row r="656" spans="2:2">
      <c r="B656" t="s">
        <v>1466</v>
      </c>
    </row>
    <row r="657" spans="2:2">
      <c r="B657" t="s">
        <v>1465</v>
      </c>
    </row>
    <row r="658" spans="2:2">
      <c r="B658" t="s">
        <v>1464</v>
      </c>
    </row>
    <row r="659" spans="2:2">
      <c r="B659" t="s">
        <v>1463</v>
      </c>
    </row>
    <row r="660" spans="2:2">
      <c r="B660" t="s">
        <v>1462</v>
      </c>
    </row>
    <row r="661" spans="2:2">
      <c r="B661" t="s">
        <v>1461</v>
      </c>
    </row>
    <row r="662" spans="2:2">
      <c r="B662" t="s">
        <v>1460</v>
      </c>
    </row>
    <row r="663" spans="2:2">
      <c r="B663" t="s">
        <v>1459</v>
      </c>
    </row>
    <row r="664" spans="2:2">
      <c r="B664" t="s">
        <v>1458</v>
      </c>
    </row>
    <row r="665" spans="2:2">
      <c r="B665" t="s">
        <v>1457</v>
      </c>
    </row>
    <row r="666" spans="2:2">
      <c r="B666" t="s">
        <v>1456</v>
      </c>
    </row>
    <row r="667" spans="2:2">
      <c r="B667" t="s">
        <v>1455</v>
      </c>
    </row>
    <row r="668" spans="2:2">
      <c r="B668" t="s">
        <v>1454</v>
      </c>
    </row>
    <row r="669" spans="2:2">
      <c r="B669" t="s">
        <v>1453</v>
      </c>
    </row>
    <row r="670" spans="2:2">
      <c r="B670" t="s">
        <v>1452</v>
      </c>
    </row>
    <row r="671" spans="2:2">
      <c r="B671" t="s">
        <v>1451</v>
      </c>
    </row>
    <row r="672" spans="2:2">
      <c r="B672" t="s">
        <v>1450</v>
      </c>
    </row>
    <row r="673" spans="2:2">
      <c r="B673" t="s">
        <v>1449</v>
      </c>
    </row>
    <row r="674" spans="2:2">
      <c r="B674" t="s">
        <v>1448</v>
      </c>
    </row>
    <row r="675" spans="2:2">
      <c r="B675" t="s">
        <v>1447</v>
      </c>
    </row>
    <row r="676" spans="2:2">
      <c r="B676" t="s">
        <v>1446</v>
      </c>
    </row>
    <row r="677" spans="2:2">
      <c r="B677" t="s">
        <v>1445</v>
      </c>
    </row>
    <row r="678" spans="2:2">
      <c r="B678" t="s">
        <v>1444</v>
      </c>
    </row>
    <row r="679" spans="2:2">
      <c r="B679" t="s">
        <v>1443</v>
      </c>
    </row>
    <row r="680" spans="2:2">
      <c r="B680" t="s">
        <v>1442</v>
      </c>
    </row>
    <row r="681" spans="2:2">
      <c r="B681" t="s">
        <v>1441</v>
      </c>
    </row>
    <row r="682" spans="2:2">
      <c r="B682" t="s">
        <v>1440</v>
      </c>
    </row>
    <row r="683" spans="2:2">
      <c r="B683" t="s">
        <v>1439</v>
      </c>
    </row>
    <row r="684" spans="2:2">
      <c r="B684" t="s">
        <v>1438</v>
      </c>
    </row>
    <row r="685" spans="2:2">
      <c r="B685" t="s">
        <v>1437</v>
      </c>
    </row>
    <row r="686" spans="2:2">
      <c r="B686" t="s">
        <v>1300</v>
      </c>
    </row>
    <row r="687" spans="2:2">
      <c r="B687" t="s">
        <v>1436</v>
      </c>
    </row>
    <row r="688" spans="2:2">
      <c r="B688" t="s">
        <v>1435</v>
      </c>
    </row>
    <row r="689" spans="2:2">
      <c r="B689" t="s">
        <v>1434</v>
      </c>
    </row>
    <row r="690" spans="2:2">
      <c r="B690" t="s">
        <v>1433</v>
      </c>
    </row>
    <row r="691" spans="2:2">
      <c r="B691" t="s">
        <v>1432</v>
      </c>
    </row>
    <row r="692" spans="2:2">
      <c r="B692" t="s">
        <v>1431</v>
      </c>
    </row>
    <row r="693" spans="2:2">
      <c r="B693" t="s">
        <v>1430</v>
      </c>
    </row>
    <row r="694" spans="2:2">
      <c r="B694">
        <v>96</v>
      </c>
    </row>
    <row r="695" spans="2:2">
      <c r="B695" t="s">
        <v>1429</v>
      </c>
    </row>
    <row r="696" spans="2:2">
      <c r="B696" t="s">
        <v>1428</v>
      </c>
    </row>
    <row r="697" spans="2:2">
      <c r="B697" t="s">
        <v>1427</v>
      </c>
    </row>
    <row r="698" spans="2:2">
      <c r="B698" t="s">
        <v>1280</v>
      </c>
    </row>
    <row r="699" spans="2:2">
      <c r="B699" t="s">
        <v>1426</v>
      </c>
    </row>
    <row r="700" spans="2:2">
      <c r="B700" t="s">
        <v>1425</v>
      </c>
    </row>
    <row r="701" spans="2:2">
      <c r="B701" t="s">
        <v>1424</v>
      </c>
    </row>
    <row r="702" spans="2:2">
      <c r="B702" t="s">
        <v>1423</v>
      </c>
    </row>
    <row r="703" spans="2:2">
      <c r="B703" t="s">
        <v>1422</v>
      </c>
    </row>
    <row r="704" spans="2:2">
      <c r="B704" t="s">
        <v>1421</v>
      </c>
    </row>
    <row r="705" spans="2:2">
      <c r="B705" t="s">
        <v>1420</v>
      </c>
    </row>
    <row r="706" spans="2:2">
      <c r="B706" t="s">
        <v>1419</v>
      </c>
    </row>
    <row r="707" spans="2:2">
      <c r="B707" t="s">
        <v>1418</v>
      </c>
    </row>
    <row r="708" spans="2:2">
      <c r="B708" t="s">
        <v>1417</v>
      </c>
    </row>
    <row r="709" spans="2:2">
      <c r="B709" t="s">
        <v>1416</v>
      </c>
    </row>
    <row r="710" spans="2:2">
      <c r="B710" t="s">
        <v>1415</v>
      </c>
    </row>
    <row r="711" spans="2:2">
      <c r="B711" t="s">
        <v>1414</v>
      </c>
    </row>
    <row r="712" spans="2:2">
      <c r="B712" t="s">
        <v>1413</v>
      </c>
    </row>
    <row r="713" spans="2:2">
      <c r="B713" t="s">
        <v>1412</v>
      </c>
    </row>
    <row r="714" spans="2:2">
      <c r="B714" t="s">
        <v>1411</v>
      </c>
    </row>
    <row r="715" spans="2:2">
      <c r="B715" t="s">
        <v>1410</v>
      </c>
    </row>
    <row r="716" spans="2:2">
      <c r="B716" t="s">
        <v>1409</v>
      </c>
    </row>
    <row r="717" spans="2:2">
      <c r="B717" t="s">
        <v>1408</v>
      </c>
    </row>
    <row r="718" spans="2:2">
      <c r="B718" t="s">
        <v>1407</v>
      </c>
    </row>
    <row r="719" spans="2:2">
      <c r="B719" t="s">
        <v>1406</v>
      </c>
    </row>
    <row r="720" spans="2:2">
      <c r="B720" t="s">
        <v>1405</v>
      </c>
    </row>
    <row r="721" spans="2:2">
      <c r="B721" t="s">
        <v>1404</v>
      </c>
    </row>
    <row r="722" spans="2:2">
      <c r="B722" t="s">
        <v>1403</v>
      </c>
    </row>
    <row r="723" spans="2:2">
      <c r="B723" t="s">
        <v>1402</v>
      </c>
    </row>
    <row r="724" spans="2:2">
      <c r="B724" t="s">
        <v>1401</v>
      </c>
    </row>
    <row r="725" spans="2:2">
      <c r="B725" t="s">
        <v>1400</v>
      </c>
    </row>
    <row r="726" spans="2:2">
      <c r="B726" t="s">
        <v>1399</v>
      </c>
    </row>
    <row r="727" spans="2:2">
      <c r="B727" t="s">
        <v>1280</v>
      </c>
    </row>
    <row r="728" spans="2:2">
      <c r="B728" t="s">
        <v>1398</v>
      </c>
    </row>
    <row r="729" spans="2:2">
      <c r="B729" t="s">
        <v>1397</v>
      </c>
    </row>
    <row r="730" spans="2:2">
      <c r="B730" t="s">
        <v>1396</v>
      </c>
    </row>
    <row r="731" spans="2:2">
      <c r="B731" t="s">
        <v>1395</v>
      </c>
    </row>
    <row r="732" spans="2:2">
      <c r="B732" t="s">
        <v>1394</v>
      </c>
    </row>
    <row r="733" spans="2:2">
      <c r="B733" t="s">
        <v>1393</v>
      </c>
    </row>
    <row r="734" spans="2:2">
      <c r="B734" t="s">
        <v>1392</v>
      </c>
    </row>
    <row r="735" spans="2:2">
      <c r="B735" t="s">
        <v>1391</v>
      </c>
    </row>
    <row r="736" spans="2:2">
      <c r="B736" t="s">
        <v>1390</v>
      </c>
    </row>
    <row r="737" spans="2:2">
      <c r="B737" t="s">
        <v>1389</v>
      </c>
    </row>
    <row r="738" spans="2:2">
      <c r="B738" t="s">
        <v>1388</v>
      </c>
    </row>
    <row r="739" spans="2:2">
      <c r="B739" t="s">
        <v>1387</v>
      </c>
    </row>
    <row r="740" spans="2:2">
      <c r="B740" t="s">
        <v>1386</v>
      </c>
    </row>
    <row r="741" spans="2:2">
      <c r="B741" t="s">
        <v>1385</v>
      </c>
    </row>
    <row r="742" spans="2:2">
      <c r="B742" t="s">
        <v>1384</v>
      </c>
    </row>
    <row r="743" spans="2:2">
      <c r="B743" t="s">
        <v>1383</v>
      </c>
    </row>
    <row r="744" spans="2:2">
      <c r="B744" t="s">
        <v>1382</v>
      </c>
    </row>
    <row r="745" spans="2:2">
      <c r="B745" t="s">
        <v>1381</v>
      </c>
    </row>
    <row r="746" spans="2:2">
      <c r="B746" t="s">
        <v>1380</v>
      </c>
    </row>
    <row r="747" spans="2:2">
      <c r="B747" t="s">
        <v>1379</v>
      </c>
    </row>
    <row r="748" spans="2:2">
      <c r="B748" t="s">
        <v>1378</v>
      </c>
    </row>
    <row r="749" spans="2:2">
      <c r="B749" t="s">
        <v>1377</v>
      </c>
    </row>
    <row r="750" spans="2:2">
      <c r="B750" t="s">
        <v>1376</v>
      </c>
    </row>
    <row r="751" spans="2:2">
      <c r="B751" t="s">
        <v>1375</v>
      </c>
    </row>
    <row r="752" spans="2:2">
      <c r="B752" t="s">
        <v>1374</v>
      </c>
    </row>
    <row r="753" spans="2:2">
      <c r="B753" t="s">
        <v>1373</v>
      </c>
    </row>
    <row r="754" spans="2:2">
      <c r="B754" t="s">
        <v>1372</v>
      </c>
    </row>
    <row r="755" spans="2:2">
      <c r="B755" t="s">
        <v>1371</v>
      </c>
    </row>
    <row r="756" spans="2:2">
      <c r="B756" t="s">
        <v>1370</v>
      </c>
    </row>
    <row r="757" spans="2:2">
      <c r="B757" t="s">
        <v>1369</v>
      </c>
    </row>
    <row r="758" spans="2:2">
      <c r="B758" t="s">
        <v>1368</v>
      </c>
    </row>
    <row r="759" spans="2:2">
      <c r="B759" t="s">
        <v>1367</v>
      </c>
    </row>
    <row r="760" spans="2:2">
      <c r="B760" t="s">
        <v>1366</v>
      </c>
    </row>
    <row r="761" spans="2:2">
      <c r="B761" t="s">
        <v>1365</v>
      </c>
    </row>
    <row r="762" spans="2:2">
      <c r="B762" t="s">
        <v>1364</v>
      </c>
    </row>
    <row r="763" spans="2:2">
      <c r="B763" t="s">
        <v>1363</v>
      </c>
    </row>
    <row r="764" spans="2:2">
      <c r="B764" t="s">
        <v>1362</v>
      </c>
    </row>
    <row r="765" spans="2:2">
      <c r="B765" t="s">
        <v>1361</v>
      </c>
    </row>
    <row r="766" spans="2:2">
      <c r="B766" t="s">
        <v>1360</v>
      </c>
    </row>
    <row r="767" spans="2:2">
      <c r="B767" t="s">
        <v>1359</v>
      </c>
    </row>
    <row r="768" spans="2:2">
      <c r="B768" t="s">
        <v>1358</v>
      </c>
    </row>
    <row r="769" spans="2:2">
      <c r="B769" t="s">
        <v>1357</v>
      </c>
    </row>
    <row r="770" spans="2:2">
      <c r="B770" t="s">
        <v>1356</v>
      </c>
    </row>
    <row r="771" spans="2:2">
      <c r="B771" t="s">
        <v>1355</v>
      </c>
    </row>
    <row r="772" spans="2:2">
      <c r="B772" t="s">
        <v>1354</v>
      </c>
    </row>
    <row r="773" spans="2:2">
      <c r="B773" t="s">
        <v>1353</v>
      </c>
    </row>
    <row r="774" spans="2:2">
      <c r="B774" t="s">
        <v>1352</v>
      </c>
    </row>
    <row r="775" spans="2:2">
      <c r="B775" t="s">
        <v>1351</v>
      </c>
    </row>
    <row r="776" spans="2:2">
      <c r="B776" t="s">
        <v>1350</v>
      </c>
    </row>
    <row r="777" spans="2:2">
      <c r="B777" t="s">
        <v>1349</v>
      </c>
    </row>
    <row r="778" spans="2:2">
      <c r="B778" t="s">
        <v>1348</v>
      </c>
    </row>
    <row r="779" spans="2:2">
      <c r="B779" t="s">
        <v>1347</v>
      </c>
    </row>
    <row r="780" spans="2:2">
      <c r="B780" t="s">
        <v>1346</v>
      </c>
    </row>
    <row r="781" spans="2:2">
      <c r="B781" t="s">
        <v>1345</v>
      </c>
    </row>
    <row r="782" spans="2:2">
      <c r="B782" t="s">
        <v>1344</v>
      </c>
    </row>
    <row r="783" spans="2:2">
      <c r="B783" t="s">
        <v>1343</v>
      </c>
    </row>
    <row r="784" spans="2:2">
      <c r="B784" t="s">
        <v>1342</v>
      </c>
    </row>
    <row r="785" spans="2:2">
      <c r="B785" t="s">
        <v>1341</v>
      </c>
    </row>
    <row r="786" spans="2:2">
      <c r="B786" t="s">
        <v>1340</v>
      </c>
    </row>
    <row r="787" spans="2:2">
      <c r="B787" t="s">
        <v>1339</v>
      </c>
    </row>
    <row r="788" spans="2:2">
      <c r="B788" t="s">
        <v>1338</v>
      </c>
    </row>
    <row r="789" spans="2:2">
      <c r="B789" t="s">
        <v>1337</v>
      </c>
    </row>
    <row r="790" spans="2:2">
      <c r="B790" t="s">
        <v>1336</v>
      </c>
    </row>
    <row r="791" spans="2:2">
      <c r="B791" t="s">
        <v>1335</v>
      </c>
    </row>
    <row r="792" spans="2:2">
      <c r="B792" t="s">
        <v>1334</v>
      </c>
    </row>
    <row r="793" spans="2:2">
      <c r="B793" t="s">
        <v>1333</v>
      </c>
    </row>
    <row r="794" spans="2:2">
      <c r="B794" t="s">
        <v>1332</v>
      </c>
    </row>
    <row r="795" spans="2:2">
      <c r="B795" t="s">
        <v>1331</v>
      </c>
    </row>
    <row r="796" spans="2:2">
      <c r="B796" t="s">
        <v>1330</v>
      </c>
    </row>
    <row r="797" spans="2:2">
      <c r="B797" t="s">
        <v>1329</v>
      </c>
    </row>
    <row r="798" spans="2:2">
      <c r="B798" t="s">
        <v>1328</v>
      </c>
    </row>
    <row r="799" spans="2:2">
      <c r="B799" t="s">
        <v>1280</v>
      </c>
    </row>
    <row r="800" spans="2:2">
      <c r="B800" t="s">
        <v>1327</v>
      </c>
    </row>
    <row r="801" spans="2:2">
      <c r="B801" t="s">
        <v>1326</v>
      </c>
    </row>
    <row r="802" spans="2:2">
      <c r="B802" t="s">
        <v>1325</v>
      </c>
    </row>
    <row r="803" spans="2:2">
      <c r="B803" t="s">
        <v>1324</v>
      </c>
    </row>
    <row r="804" spans="2:2">
      <c r="B804" t="s">
        <v>1323</v>
      </c>
    </row>
    <row r="805" spans="2:2">
      <c r="B805" t="s">
        <v>1322</v>
      </c>
    </row>
    <row r="806" spans="2:2">
      <c r="B806" t="s">
        <v>1321</v>
      </c>
    </row>
    <row r="807" spans="2:2">
      <c r="B807" t="s">
        <v>1320</v>
      </c>
    </row>
    <row r="808" spans="2:2">
      <c r="B808" t="s">
        <v>1319</v>
      </c>
    </row>
    <row r="809" spans="2:2">
      <c r="B809" t="s">
        <v>1318</v>
      </c>
    </row>
    <row r="810" spans="2:2">
      <c r="B810" t="s">
        <v>1317</v>
      </c>
    </row>
    <row r="811" spans="2:2">
      <c r="B811" t="s">
        <v>1316</v>
      </c>
    </row>
    <row r="812" spans="2:2">
      <c r="B812" t="s">
        <v>1315</v>
      </c>
    </row>
    <row r="813" spans="2:2">
      <c r="B813" t="s">
        <v>1314</v>
      </c>
    </row>
    <row r="814" spans="2:2">
      <c r="B814" t="s">
        <v>1313</v>
      </c>
    </row>
    <row r="815" spans="2:2">
      <c r="B815" t="s">
        <v>1312</v>
      </c>
    </row>
    <row r="816" spans="2:2">
      <c r="B816" t="s">
        <v>1311</v>
      </c>
    </row>
    <row r="817" spans="2:2">
      <c r="B817" t="s">
        <v>1310</v>
      </c>
    </row>
    <row r="818" spans="2:2">
      <c r="B818" t="s">
        <v>1309</v>
      </c>
    </row>
    <row r="819" spans="2:2">
      <c r="B819" t="s">
        <v>1308</v>
      </c>
    </row>
    <row r="820" spans="2:2">
      <c r="B820" t="s">
        <v>1307</v>
      </c>
    </row>
    <row r="821" spans="2:2">
      <c r="B821" t="s">
        <v>1306</v>
      </c>
    </row>
    <row r="822" spans="2:2">
      <c r="B822" t="s">
        <v>1305</v>
      </c>
    </row>
    <row r="823" spans="2:2">
      <c r="B823" t="s">
        <v>1304</v>
      </c>
    </row>
    <row r="824" spans="2:2">
      <c r="B824" t="s">
        <v>1303</v>
      </c>
    </row>
    <row r="825" spans="2:2">
      <c r="B825" t="s">
        <v>1302</v>
      </c>
    </row>
    <row r="826" spans="2:2">
      <c r="B826" t="s">
        <v>1301</v>
      </c>
    </row>
    <row r="827" spans="2:2">
      <c r="B827" t="s">
        <v>1300</v>
      </c>
    </row>
    <row r="828" spans="2:2">
      <c r="B828" t="s">
        <v>1299</v>
      </c>
    </row>
    <row r="829" spans="2:2">
      <c r="B829" t="s">
        <v>1298</v>
      </c>
    </row>
    <row r="830" spans="2:2">
      <c r="B830" t="s">
        <v>1297</v>
      </c>
    </row>
    <row r="831" spans="2:2">
      <c r="B831" t="s">
        <v>1296</v>
      </c>
    </row>
    <row r="832" spans="2:2">
      <c r="B832" t="s">
        <v>1295</v>
      </c>
    </row>
    <row r="833" spans="2:2">
      <c r="B833" t="s">
        <v>1294</v>
      </c>
    </row>
    <row r="834" spans="2:2">
      <c r="B834" t="s">
        <v>1293</v>
      </c>
    </row>
    <row r="835" spans="2:2">
      <c r="B835" t="s">
        <v>1292</v>
      </c>
    </row>
    <row r="836" spans="2:2">
      <c r="B836" t="s">
        <v>1291</v>
      </c>
    </row>
    <row r="837" spans="2:2">
      <c r="B837" t="s">
        <v>1290</v>
      </c>
    </row>
    <row r="838" spans="2:2">
      <c r="B838" t="s">
        <v>1289</v>
      </c>
    </row>
    <row r="839" spans="2:2">
      <c r="B839" t="s">
        <v>1288</v>
      </c>
    </row>
    <row r="840" spans="2:2">
      <c r="B840" t="s">
        <v>1287</v>
      </c>
    </row>
    <row r="841" spans="2:2">
      <c r="B841" t="s">
        <v>1286</v>
      </c>
    </row>
    <row r="842" spans="2:2">
      <c r="B842" t="s">
        <v>1285</v>
      </c>
    </row>
    <row r="843" spans="2:2">
      <c r="B843" t="s">
        <v>1284</v>
      </c>
    </row>
    <row r="844" spans="2:2">
      <c r="B844" t="s">
        <v>1283</v>
      </c>
    </row>
    <row r="845" spans="2:2">
      <c r="B845" t="s">
        <v>1282</v>
      </c>
    </row>
    <row r="846" spans="2:2">
      <c r="B846" t="s">
        <v>1281</v>
      </c>
    </row>
    <row r="847" spans="2:2">
      <c r="B847" t="s">
        <v>1280</v>
      </c>
    </row>
    <row r="848" spans="2:2">
      <c r="B848" t="s">
        <v>1279</v>
      </c>
    </row>
    <row r="849" spans="2:2">
      <c r="B849" t="s">
        <v>1278</v>
      </c>
    </row>
    <row r="850" spans="2:2">
      <c r="B850" t="s">
        <v>1277</v>
      </c>
    </row>
    <row r="851" spans="2:2">
      <c r="B851" t="s">
        <v>1276</v>
      </c>
    </row>
    <row r="852" spans="2:2">
      <c r="B852" t="s">
        <v>1275</v>
      </c>
    </row>
    <row r="853" spans="2:2">
      <c r="B853" t="s">
        <v>1274</v>
      </c>
    </row>
    <row r="854" spans="2:2">
      <c r="B854" t="s">
        <v>1273</v>
      </c>
    </row>
    <row r="855" spans="2:2">
      <c r="B855" t="s">
        <v>1272</v>
      </c>
    </row>
    <row r="856" spans="2:2">
      <c r="B856" t="s">
        <v>1271</v>
      </c>
    </row>
    <row r="857" spans="2:2">
      <c r="B857" t="s">
        <v>1270</v>
      </c>
    </row>
    <row r="858" spans="2:2">
      <c r="B858" t="s">
        <v>1269</v>
      </c>
    </row>
    <row r="859" spans="2:2">
      <c r="B859" t="s">
        <v>1268</v>
      </c>
    </row>
    <row r="860" spans="2:2">
      <c r="B860" t="s">
        <v>1267</v>
      </c>
    </row>
    <row r="861" spans="2:2">
      <c r="B861" t="s">
        <v>1266</v>
      </c>
    </row>
    <row r="862" spans="2:2">
      <c r="B862" t="s">
        <v>1265</v>
      </c>
    </row>
    <row r="863" spans="2:2">
      <c r="B863" t="s">
        <v>1264</v>
      </c>
    </row>
    <row r="864" spans="2:2">
      <c r="B864" t="s">
        <v>1263</v>
      </c>
    </row>
    <row r="865" spans="2:2">
      <c r="B865" t="s">
        <v>1262</v>
      </c>
    </row>
    <row r="866" spans="2:2">
      <c r="B866" t="s">
        <v>1261</v>
      </c>
    </row>
    <row r="867" spans="2:2">
      <c r="B867" t="s">
        <v>1260</v>
      </c>
    </row>
    <row r="868" spans="2:2">
      <c r="B868" t="s">
        <v>1259</v>
      </c>
    </row>
    <row r="869" spans="2:2">
      <c r="B869" t="s">
        <v>1258</v>
      </c>
    </row>
    <row r="870" spans="2:2">
      <c r="B870" t="s">
        <v>1257</v>
      </c>
    </row>
    <row r="871" spans="2:2">
      <c r="B871" t="s">
        <v>1256</v>
      </c>
    </row>
    <row r="872" spans="2:2">
      <c r="B872" t="s">
        <v>1255</v>
      </c>
    </row>
    <row r="873" spans="2:2">
      <c r="B873" t="s">
        <v>1254</v>
      </c>
    </row>
    <row r="874" spans="2:2">
      <c r="B874" t="s">
        <v>1253</v>
      </c>
    </row>
    <row r="875" spans="2:2">
      <c r="B875" t="s">
        <v>1252</v>
      </c>
    </row>
    <row r="876" spans="2:2">
      <c r="B876" t="s">
        <v>1251</v>
      </c>
    </row>
    <row r="877" spans="2:2">
      <c r="B877" t="s">
        <v>1250</v>
      </c>
    </row>
    <row r="878" spans="2:2">
      <c r="B878" t="s">
        <v>1249</v>
      </c>
    </row>
    <row r="879" spans="2:2">
      <c r="B879" t="s">
        <v>1248</v>
      </c>
    </row>
    <row r="880" spans="2:2">
      <c r="B880" t="s">
        <v>1247</v>
      </c>
    </row>
    <row r="881" spans="2:2">
      <c r="B881" t="s">
        <v>1246</v>
      </c>
    </row>
    <row r="882" spans="2:2">
      <c r="B882" t="s">
        <v>1245</v>
      </c>
    </row>
    <row r="883" spans="2:2">
      <c r="B883" t="s">
        <v>1244</v>
      </c>
    </row>
    <row r="884" spans="2:2">
      <c r="B884" t="s">
        <v>1243</v>
      </c>
    </row>
    <row r="885" spans="2:2">
      <c r="B885" t="s">
        <v>1242</v>
      </c>
    </row>
    <row r="886" spans="2:2">
      <c r="B886" t="s">
        <v>1241</v>
      </c>
    </row>
    <row r="887" spans="2:2">
      <c r="B887" t="s">
        <v>1240</v>
      </c>
    </row>
    <row r="888" spans="2:2">
      <c r="B888" t="s">
        <v>1239</v>
      </c>
    </row>
    <row r="889" spans="2:2">
      <c r="B889" t="s">
        <v>1238</v>
      </c>
    </row>
    <row r="890" spans="2:2">
      <c r="B890" t="s">
        <v>1237</v>
      </c>
    </row>
    <row r="891" spans="2:2">
      <c r="B891" t="s">
        <v>1236</v>
      </c>
    </row>
    <row r="892" spans="2:2">
      <c r="B892" t="s">
        <v>1235</v>
      </c>
    </row>
    <row r="893" spans="2:2">
      <c r="B893" t="s">
        <v>1234</v>
      </c>
    </row>
    <row r="894" spans="2:2">
      <c r="B894" t="s">
        <v>1233</v>
      </c>
    </row>
    <row r="895" spans="2:2">
      <c r="B895" t="s">
        <v>1232</v>
      </c>
    </row>
    <row r="896" spans="2:2">
      <c r="B896" t="s">
        <v>1231</v>
      </c>
    </row>
    <row r="897" spans="2:2">
      <c r="B897" t="s">
        <v>1230</v>
      </c>
    </row>
    <row r="898" spans="2:2">
      <c r="B898" t="s">
        <v>1229</v>
      </c>
    </row>
  </sheetData>
  <pageMargins left="0.7" right="0.7" top="0.75" bottom="0.75" header="0.3" footer="0.3"/>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236C0-727D-455C-BE82-F53389C12EE0}">
  <dimension ref="B2:AQ214"/>
  <sheetViews>
    <sheetView workbookViewId="0">
      <selection activeCell="H22" sqref="H22"/>
    </sheetView>
  </sheetViews>
  <sheetFormatPr defaultRowHeight="16.5"/>
  <cols>
    <col min="3" max="3" width="15.625" customWidth="1"/>
    <col min="4" max="4" width="14.75" customWidth="1"/>
    <col min="5" max="5" width="20.375" customWidth="1"/>
    <col min="9" max="9" width="11" customWidth="1"/>
    <col min="10" max="10" width="20.375" customWidth="1"/>
    <col min="14" max="14" width="11" customWidth="1"/>
    <col min="15" max="15" width="20.375" customWidth="1"/>
    <col min="19" max="19" width="11" customWidth="1"/>
    <col min="20" max="20" width="20.375" customWidth="1"/>
    <col min="23" max="23" width="14.875" customWidth="1"/>
    <col min="29" max="29" width="11" customWidth="1"/>
    <col min="30" max="30" width="20.375" customWidth="1"/>
    <col min="33" max="33" width="12.375" customWidth="1"/>
    <col min="34" max="34" width="14.125" customWidth="1"/>
    <col min="35" max="35" width="13.25" customWidth="1"/>
    <col min="43" max="43" width="9.75" customWidth="1"/>
  </cols>
  <sheetData>
    <row r="2" spans="2:43">
      <c r="B2" t="s">
        <v>7165</v>
      </c>
      <c r="C2" t="s">
        <v>9270</v>
      </c>
      <c r="D2" t="s">
        <v>9271</v>
      </c>
      <c r="F2" t="s">
        <v>7424</v>
      </c>
      <c r="G2" t="s">
        <v>7427</v>
      </c>
      <c r="AG2" t="s">
        <v>9827</v>
      </c>
    </row>
    <row r="3" spans="2:43">
      <c r="B3" t="s">
        <v>2775</v>
      </c>
      <c r="C3" t="s">
        <v>9272</v>
      </c>
      <c r="D3" t="s">
        <v>80</v>
      </c>
      <c r="F3" t="s">
        <v>9275</v>
      </c>
      <c r="G3">
        <v>6</v>
      </c>
      <c r="AG3" t="s">
        <v>9828</v>
      </c>
    </row>
    <row r="4" spans="2:43">
      <c r="B4" t="s">
        <v>2774</v>
      </c>
      <c r="C4" t="s">
        <v>9273</v>
      </c>
      <c r="D4" t="s">
        <v>9272</v>
      </c>
      <c r="F4" t="s">
        <v>9276</v>
      </c>
      <c r="G4">
        <v>8</v>
      </c>
      <c r="AG4" t="s">
        <v>9829</v>
      </c>
    </row>
    <row r="5" spans="2:43">
      <c r="B5" t="s">
        <v>2773</v>
      </c>
      <c r="C5" t="s">
        <v>9274</v>
      </c>
      <c r="D5" t="s">
        <v>9273</v>
      </c>
      <c r="F5" t="s">
        <v>9277</v>
      </c>
      <c r="G5">
        <v>10</v>
      </c>
      <c r="AG5" t="s">
        <v>9830</v>
      </c>
    </row>
    <row r="6" spans="2:43">
      <c r="B6" t="s">
        <v>2793</v>
      </c>
      <c r="C6" t="s">
        <v>9274</v>
      </c>
      <c r="D6" t="s">
        <v>9274</v>
      </c>
      <c r="F6" t="s">
        <v>9279</v>
      </c>
      <c r="G6">
        <v>12</v>
      </c>
      <c r="AG6" t="s">
        <v>9831</v>
      </c>
    </row>
    <row r="7" spans="2:43">
      <c r="B7" t="s">
        <v>2792</v>
      </c>
      <c r="C7" t="s">
        <v>9274</v>
      </c>
      <c r="D7" t="s">
        <v>9274</v>
      </c>
      <c r="F7" t="s">
        <v>9278</v>
      </c>
      <c r="G7">
        <v>12</v>
      </c>
    </row>
    <row r="8" spans="2:43">
      <c r="B8" t="s">
        <v>2791</v>
      </c>
      <c r="C8" t="s">
        <v>9272</v>
      </c>
      <c r="D8" t="s">
        <v>9272</v>
      </c>
      <c r="F8" t="s">
        <v>9280</v>
      </c>
      <c r="G8">
        <v>15</v>
      </c>
    </row>
    <row r="11" spans="2:43">
      <c r="L11" t="s">
        <v>9469</v>
      </c>
      <c r="Q11" t="s">
        <v>9540</v>
      </c>
      <c r="AA11" t="s">
        <v>9617</v>
      </c>
      <c r="AG11" t="s">
        <v>9673</v>
      </c>
    </row>
    <row r="12" spans="2:43">
      <c r="B12" t="s">
        <v>2935</v>
      </c>
      <c r="C12" t="s">
        <v>7188</v>
      </c>
      <c r="D12" t="s">
        <v>2495</v>
      </c>
      <c r="E12" t="s">
        <v>9281</v>
      </c>
      <c r="G12" t="s">
        <v>2935</v>
      </c>
      <c r="H12" t="s">
        <v>7188</v>
      </c>
      <c r="I12" t="s">
        <v>2495</v>
      </c>
      <c r="J12" t="s">
        <v>9281</v>
      </c>
      <c r="L12" t="s">
        <v>2935</v>
      </c>
      <c r="M12" t="s">
        <v>7188</v>
      </c>
      <c r="N12" t="s">
        <v>2495</v>
      </c>
      <c r="O12" t="s">
        <v>9281</v>
      </c>
      <c r="Q12" t="s">
        <v>2935</v>
      </c>
      <c r="R12" t="s">
        <v>7188</v>
      </c>
      <c r="S12" t="s">
        <v>2495</v>
      </c>
      <c r="T12" t="s">
        <v>9281</v>
      </c>
      <c r="AA12" t="s">
        <v>2935</v>
      </c>
      <c r="AB12" t="s">
        <v>7188</v>
      </c>
      <c r="AC12" t="s">
        <v>2495</v>
      </c>
      <c r="AD12" t="s">
        <v>9281</v>
      </c>
      <c r="AG12" t="s">
        <v>9674</v>
      </c>
      <c r="AH12" t="s">
        <v>9675</v>
      </c>
      <c r="AI12" t="s">
        <v>9676</v>
      </c>
      <c r="AJ12" t="s">
        <v>9677</v>
      </c>
      <c r="AK12" t="s">
        <v>9678</v>
      </c>
      <c r="AL12" t="s">
        <v>9679</v>
      </c>
      <c r="AN12" t="s">
        <v>9790</v>
      </c>
    </row>
    <row r="13" spans="2:43">
      <c r="B13" t="s">
        <v>80</v>
      </c>
      <c r="C13" t="s">
        <v>9282</v>
      </c>
      <c r="D13" t="s">
        <v>9283</v>
      </c>
      <c r="E13">
        <v>1</v>
      </c>
      <c r="G13" t="s">
        <v>80</v>
      </c>
      <c r="H13" t="s">
        <v>9282</v>
      </c>
      <c r="I13" t="s">
        <v>9381</v>
      </c>
      <c r="J13" t="s">
        <v>9382</v>
      </c>
      <c r="L13" t="s">
        <v>9282</v>
      </c>
      <c r="M13" t="s">
        <v>9470</v>
      </c>
      <c r="N13" t="s">
        <v>9390</v>
      </c>
      <c r="O13">
        <v>1</v>
      </c>
      <c r="Q13">
        <v>1</v>
      </c>
      <c r="R13" t="s">
        <v>9282</v>
      </c>
      <c r="S13" t="s">
        <v>9541</v>
      </c>
      <c r="T13" t="s">
        <v>679</v>
      </c>
      <c r="AA13" t="s">
        <v>9282</v>
      </c>
      <c r="AB13">
        <v>1</v>
      </c>
      <c r="AC13" t="s">
        <v>9618</v>
      </c>
      <c r="AD13" t="s">
        <v>9287</v>
      </c>
      <c r="AG13" t="s">
        <v>9680</v>
      </c>
      <c r="AH13" t="s">
        <v>9282</v>
      </c>
      <c r="AI13">
        <v>1</v>
      </c>
      <c r="AJ13" t="s">
        <v>9681</v>
      </c>
      <c r="AK13" t="s">
        <v>6070</v>
      </c>
      <c r="AL13" t="s">
        <v>9682</v>
      </c>
      <c r="AN13" t="s">
        <v>6070</v>
      </c>
      <c r="AO13" t="s">
        <v>9686</v>
      </c>
      <c r="AP13" t="s">
        <v>9712</v>
      </c>
      <c r="AQ13" t="s">
        <v>9791</v>
      </c>
    </row>
    <row r="14" spans="2:43">
      <c r="B14" t="s">
        <v>9284</v>
      </c>
      <c r="C14" t="s">
        <v>9285</v>
      </c>
      <c r="D14" t="s">
        <v>9286</v>
      </c>
      <c r="E14" t="s">
        <v>9287</v>
      </c>
      <c r="G14" t="s">
        <v>9383</v>
      </c>
      <c r="H14" t="s">
        <v>9384</v>
      </c>
      <c r="I14" t="s">
        <v>9286</v>
      </c>
      <c r="J14" t="s">
        <v>9287</v>
      </c>
      <c r="L14" t="s">
        <v>80</v>
      </c>
      <c r="M14" t="s">
        <v>9471</v>
      </c>
      <c r="N14" t="s">
        <v>9472</v>
      </c>
      <c r="O14" t="s">
        <v>9473</v>
      </c>
      <c r="Q14" t="s">
        <v>80</v>
      </c>
      <c r="R14" t="s">
        <v>9285</v>
      </c>
      <c r="S14" t="s">
        <v>9386</v>
      </c>
      <c r="T14" t="s">
        <v>9387</v>
      </c>
      <c r="AA14">
        <v>3</v>
      </c>
      <c r="AB14">
        <v>2</v>
      </c>
      <c r="AC14" t="s">
        <v>9619</v>
      </c>
      <c r="AD14" t="s">
        <v>9287</v>
      </c>
      <c r="AG14" t="s">
        <v>9683</v>
      </c>
      <c r="AH14" t="s">
        <v>9684</v>
      </c>
      <c r="AI14" t="s">
        <v>9685</v>
      </c>
      <c r="AJ14" t="s">
        <v>9273</v>
      </c>
      <c r="AK14" t="s">
        <v>9686</v>
      </c>
      <c r="AL14" t="s">
        <v>9682</v>
      </c>
      <c r="AN14" t="s">
        <v>9792</v>
      </c>
      <c r="AO14" t="s">
        <v>9793</v>
      </c>
      <c r="AP14" t="s">
        <v>80</v>
      </c>
      <c r="AQ14" t="s">
        <v>9794</v>
      </c>
    </row>
    <row r="15" spans="2:43">
      <c r="B15" t="s">
        <v>80</v>
      </c>
      <c r="C15">
        <v>6</v>
      </c>
      <c r="D15" t="s">
        <v>9288</v>
      </c>
      <c r="E15" t="s">
        <v>9289</v>
      </c>
      <c r="G15" t="s">
        <v>80</v>
      </c>
      <c r="H15" t="s">
        <v>9385</v>
      </c>
      <c r="I15" t="s">
        <v>9386</v>
      </c>
      <c r="J15" t="s">
        <v>9387</v>
      </c>
      <c r="L15" t="s">
        <v>9474</v>
      </c>
      <c r="M15">
        <v>6</v>
      </c>
      <c r="N15" t="s">
        <v>9394</v>
      </c>
      <c r="O15" t="s">
        <v>9387</v>
      </c>
      <c r="Q15" t="s">
        <v>80</v>
      </c>
      <c r="R15" t="s">
        <v>9542</v>
      </c>
      <c r="S15" t="s">
        <v>9543</v>
      </c>
      <c r="T15" t="s">
        <v>9544</v>
      </c>
      <c r="AA15" t="s">
        <v>9471</v>
      </c>
      <c r="AB15">
        <v>3</v>
      </c>
      <c r="AC15" t="s">
        <v>9620</v>
      </c>
      <c r="AD15" t="s">
        <v>681</v>
      </c>
      <c r="AG15" t="s">
        <v>9687</v>
      </c>
      <c r="AH15" t="s">
        <v>9476</v>
      </c>
      <c r="AI15">
        <v>4</v>
      </c>
      <c r="AJ15" t="s">
        <v>9273</v>
      </c>
      <c r="AK15" t="s">
        <v>6070</v>
      </c>
      <c r="AL15" t="s">
        <v>7484</v>
      </c>
      <c r="AN15" t="s">
        <v>9795</v>
      </c>
      <c r="AO15" t="s">
        <v>9796</v>
      </c>
      <c r="AP15" t="s">
        <v>9459</v>
      </c>
      <c r="AQ15" t="s">
        <v>9797</v>
      </c>
    </row>
    <row r="16" spans="2:43">
      <c r="B16" t="s">
        <v>80</v>
      </c>
      <c r="C16" t="s">
        <v>9290</v>
      </c>
      <c r="D16" t="s">
        <v>10337</v>
      </c>
      <c r="G16" t="s">
        <v>9388</v>
      </c>
      <c r="H16">
        <v>7</v>
      </c>
      <c r="I16" t="s">
        <v>9389</v>
      </c>
      <c r="J16">
        <v>1</v>
      </c>
      <c r="L16" t="s">
        <v>9475</v>
      </c>
      <c r="M16" t="s">
        <v>9476</v>
      </c>
      <c r="N16" t="s">
        <v>9398</v>
      </c>
      <c r="O16" t="s">
        <v>9399</v>
      </c>
      <c r="Q16" t="s">
        <v>9545</v>
      </c>
      <c r="R16" t="s">
        <v>9546</v>
      </c>
      <c r="S16" t="s">
        <v>5689</v>
      </c>
      <c r="T16" t="s">
        <v>9399</v>
      </c>
      <c r="AA16" t="s">
        <v>9621</v>
      </c>
      <c r="AB16">
        <v>4</v>
      </c>
      <c r="AC16" t="s">
        <v>9296</v>
      </c>
      <c r="AD16" t="s">
        <v>9297</v>
      </c>
      <c r="AG16" t="s">
        <v>9688</v>
      </c>
      <c r="AH16" t="s">
        <v>9689</v>
      </c>
      <c r="AI16" t="s">
        <v>9385</v>
      </c>
      <c r="AJ16" t="s">
        <v>9273</v>
      </c>
      <c r="AK16" t="s">
        <v>9686</v>
      </c>
      <c r="AL16" t="s">
        <v>7481</v>
      </c>
      <c r="AN16" t="s">
        <v>9456</v>
      </c>
      <c r="AO16" t="s">
        <v>9798</v>
      </c>
      <c r="AP16" t="s">
        <v>9799</v>
      </c>
      <c r="AQ16" t="s">
        <v>9800</v>
      </c>
    </row>
    <row r="17" spans="2:43">
      <c r="B17" t="s">
        <v>9291</v>
      </c>
      <c r="C17">
        <v>9</v>
      </c>
      <c r="D17" t="s">
        <v>9292</v>
      </c>
      <c r="E17" t="s">
        <v>9293</v>
      </c>
      <c r="G17">
        <v>11</v>
      </c>
      <c r="H17">
        <v>8</v>
      </c>
      <c r="I17" t="s">
        <v>9390</v>
      </c>
      <c r="J17">
        <v>1</v>
      </c>
      <c r="L17" t="s">
        <v>9477</v>
      </c>
      <c r="M17" t="s">
        <v>9478</v>
      </c>
      <c r="N17" t="s">
        <v>9479</v>
      </c>
      <c r="O17">
        <v>1</v>
      </c>
      <c r="Q17" t="s">
        <v>80</v>
      </c>
      <c r="R17" t="s">
        <v>9295</v>
      </c>
      <c r="S17" t="s">
        <v>9547</v>
      </c>
      <c r="T17" t="s">
        <v>9548</v>
      </c>
      <c r="AA17" t="s">
        <v>9391</v>
      </c>
      <c r="AB17" t="s">
        <v>9385</v>
      </c>
      <c r="AC17" t="s">
        <v>9622</v>
      </c>
      <c r="AD17">
        <v>1</v>
      </c>
      <c r="AG17" t="s">
        <v>9690</v>
      </c>
      <c r="AH17" t="s">
        <v>9691</v>
      </c>
      <c r="AI17">
        <v>7</v>
      </c>
      <c r="AJ17" t="s">
        <v>9273</v>
      </c>
      <c r="AK17" t="s">
        <v>9686</v>
      </c>
      <c r="AL17" t="s">
        <v>9692</v>
      </c>
      <c r="AN17" t="s">
        <v>80</v>
      </c>
      <c r="AO17" t="s">
        <v>9801</v>
      </c>
      <c r="AP17" t="s">
        <v>9802</v>
      </c>
      <c r="AQ17" t="s">
        <v>9803</v>
      </c>
    </row>
    <row r="18" spans="2:43">
      <c r="B18" t="s">
        <v>9294</v>
      </c>
      <c r="C18" t="s">
        <v>9295</v>
      </c>
      <c r="D18" t="s">
        <v>9296</v>
      </c>
      <c r="E18" t="s">
        <v>9297</v>
      </c>
      <c r="G18" t="s">
        <v>9294</v>
      </c>
      <c r="H18" t="s">
        <v>9391</v>
      </c>
      <c r="I18" t="s">
        <v>9296</v>
      </c>
      <c r="J18" t="s">
        <v>9297</v>
      </c>
      <c r="L18" t="s">
        <v>80</v>
      </c>
      <c r="M18" t="s">
        <v>9480</v>
      </c>
      <c r="N18" t="s">
        <v>9407</v>
      </c>
      <c r="O18" t="s">
        <v>9481</v>
      </c>
      <c r="Q18" t="s">
        <v>80</v>
      </c>
      <c r="R18" t="s">
        <v>9549</v>
      </c>
      <c r="S18" t="s">
        <v>9472</v>
      </c>
      <c r="T18" t="s">
        <v>9473</v>
      </c>
      <c r="AA18" t="s">
        <v>9475</v>
      </c>
      <c r="AB18" t="s">
        <v>9290</v>
      </c>
      <c r="AC18" t="s">
        <v>9396</v>
      </c>
      <c r="AD18" t="s">
        <v>681</v>
      </c>
      <c r="AG18" t="s">
        <v>9317</v>
      </c>
      <c r="AH18" t="s">
        <v>9397</v>
      </c>
      <c r="AI18">
        <v>8</v>
      </c>
      <c r="AJ18" t="s">
        <v>9273</v>
      </c>
      <c r="AK18" t="s">
        <v>9686</v>
      </c>
      <c r="AL18" t="s">
        <v>9693</v>
      </c>
      <c r="AN18" t="s">
        <v>80</v>
      </c>
      <c r="AO18" t="s">
        <v>80</v>
      </c>
      <c r="AP18" t="s">
        <v>9804</v>
      </c>
      <c r="AQ18" t="s">
        <v>9805</v>
      </c>
    </row>
    <row r="19" spans="2:43">
      <c r="B19" t="s">
        <v>9298</v>
      </c>
      <c r="C19">
        <v>12</v>
      </c>
      <c r="D19" t="s">
        <v>1128</v>
      </c>
      <c r="E19" t="s">
        <v>9299</v>
      </c>
      <c r="G19" t="s">
        <v>9308</v>
      </c>
      <c r="H19" t="s">
        <v>9392</v>
      </c>
      <c r="I19" t="s">
        <v>8830</v>
      </c>
      <c r="J19" t="s">
        <v>9335</v>
      </c>
      <c r="L19" t="s">
        <v>9482</v>
      </c>
      <c r="M19" t="s">
        <v>9483</v>
      </c>
      <c r="N19" t="s">
        <v>9412</v>
      </c>
      <c r="O19" t="s">
        <v>9335</v>
      </c>
      <c r="Q19" t="s">
        <v>9550</v>
      </c>
      <c r="R19">
        <v>15</v>
      </c>
      <c r="S19" t="s">
        <v>9394</v>
      </c>
      <c r="T19" t="s">
        <v>9387</v>
      </c>
      <c r="AA19" t="s">
        <v>9623</v>
      </c>
      <c r="AB19" t="s">
        <v>9624</v>
      </c>
      <c r="AC19" t="s">
        <v>9398</v>
      </c>
      <c r="AD19" t="s">
        <v>9399</v>
      </c>
      <c r="AG19" t="s">
        <v>9694</v>
      </c>
      <c r="AH19" t="s">
        <v>9695</v>
      </c>
      <c r="AI19" t="s">
        <v>9696</v>
      </c>
      <c r="AJ19" t="s">
        <v>9697</v>
      </c>
      <c r="AK19" t="s">
        <v>9686</v>
      </c>
      <c r="AL19" t="s">
        <v>9682</v>
      </c>
    </row>
    <row r="20" spans="2:43">
      <c r="B20" t="s">
        <v>9300</v>
      </c>
      <c r="C20">
        <v>13</v>
      </c>
      <c r="D20" t="s">
        <v>9301</v>
      </c>
      <c r="E20" t="s">
        <v>9302</v>
      </c>
      <c r="G20" t="s">
        <v>9393</v>
      </c>
      <c r="H20">
        <v>13</v>
      </c>
      <c r="I20" t="s">
        <v>9394</v>
      </c>
      <c r="J20" t="s">
        <v>9387</v>
      </c>
      <c r="L20" t="s">
        <v>9484</v>
      </c>
      <c r="M20" t="s">
        <v>9485</v>
      </c>
      <c r="N20" t="s">
        <v>9486</v>
      </c>
      <c r="O20" t="s">
        <v>681</v>
      </c>
      <c r="Q20" t="s">
        <v>80</v>
      </c>
      <c r="R20" t="s">
        <v>9397</v>
      </c>
      <c r="S20" t="s">
        <v>9551</v>
      </c>
      <c r="T20" t="s">
        <v>9399</v>
      </c>
      <c r="AA20" t="s">
        <v>9625</v>
      </c>
      <c r="AB20" t="s">
        <v>9626</v>
      </c>
      <c r="AC20" t="s">
        <v>9627</v>
      </c>
      <c r="AD20">
        <v>1</v>
      </c>
      <c r="AG20" t="s">
        <v>9698</v>
      </c>
      <c r="AH20" t="s">
        <v>9699</v>
      </c>
      <c r="AI20" t="s">
        <v>9700</v>
      </c>
      <c r="AJ20" t="s">
        <v>9697</v>
      </c>
      <c r="AK20" t="s">
        <v>6070</v>
      </c>
      <c r="AL20" t="s">
        <v>7484</v>
      </c>
    </row>
    <row r="21" spans="2:43">
      <c r="B21" t="s">
        <v>9303</v>
      </c>
      <c r="C21">
        <v>14</v>
      </c>
      <c r="D21" t="s">
        <v>9301</v>
      </c>
      <c r="E21" t="s">
        <v>9304</v>
      </c>
      <c r="G21" t="s">
        <v>9300</v>
      </c>
      <c r="H21" t="s">
        <v>9395</v>
      </c>
      <c r="I21" t="s">
        <v>9396</v>
      </c>
      <c r="J21">
        <v>1</v>
      </c>
      <c r="L21" t="s">
        <v>80</v>
      </c>
      <c r="M21" t="s">
        <v>9487</v>
      </c>
      <c r="N21" t="s">
        <v>9488</v>
      </c>
      <c r="O21" t="s">
        <v>9287</v>
      </c>
      <c r="Q21" t="s">
        <v>9397</v>
      </c>
      <c r="R21" t="s">
        <v>9400</v>
      </c>
      <c r="S21" t="s">
        <v>9396</v>
      </c>
      <c r="T21">
        <v>1</v>
      </c>
      <c r="AA21" t="s">
        <v>9556</v>
      </c>
      <c r="AB21">
        <v>21</v>
      </c>
      <c r="AC21" t="s">
        <v>9628</v>
      </c>
      <c r="AD21" t="s">
        <v>9629</v>
      </c>
      <c r="AG21" t="s">
        <v>9701</v>
      </c>
      <c r="AH21" t="s">
        <v>9702</v>
      </c>
      <c r="AI21" t="s">
        <v>9703</v>
      </c>
      <c r="AJ21" t="s">
        <v>9697</v>
      </c>
      <c r="AK21" t="s">
        <v>9686</v>
      </c>
      <c r="AL21" t="s">
        <v>9704</v>
      </c>
      <c r="AN21" t="s">
        <v>9806</v>
      </c>
    </row>
    <row r="22" spans="2:43">
      <c r="B22" t="s">
        <v>9305</v>
      </c>
      <c r="C22" t="s">
        <v>9306</v>
      </c>
      <c r="D22" t="s">
        <v>9301</v>
      </c>
      <c r="E22" t="s">
        <v>9307</v>
      </c>
      <c r="G22" t="s">
        <v>9303</v>
      </c>
      <c r="H22" t="s">
        <v>9397</v>
      </c>
      <c r="I22" t="s">
        <v>9398</v>
      </c>
      <c r="J22" t="s">
        <v>9399</v>
      </c>
      <c r="L22" t="s">
        <v>80</v>
      </c>
      <c r="M22" t="s">
        <v>9489</v>
      </c>
      <c r="N22" t="s">
        <v>9490</v>
      </c>
      <c r="Q22" t="s">
        <v>9400</v>
      </c>
      <c r="R22" t="s">
        <v>9313</v>
      </c>
      <c r="S22" t="s">
        <v>9552</v>
      </c>
      <c r="T22" t="s">
        <v>9435</v>
      </c>
      <c r="AA22" t="s">
        <v>9630</v>
      </c>
      <c r="AB22" t="s">
        <v>9631</v>
      </c>
      <c r="AC22" t="s">
        <v>9412</v>
      </c>
      <c r="AD22" t="s">
        <v>9335</v>
      </c>
      <c r="AG22" t="s">
        <v>9705</v>
      </c>
      <c r="AH22" t="s">
        <v>9706</v>
      </c>
      <c r="AI22" t="s">
        <v>9331</v>
      </c>
      <c r="AJ22" t="s">
        <v>9697</v>
      </c>
      <c r="AK22" t="s">
        <v>9686</v>
      </c>
      <c r="AL22" t="s">
        <v>9707</v>
      </c>
      <c r="AN22" t="s">
        <v>9807</v>
      </c>
    </row>
    <row r="23" spans="2:43">
      <c r="B23" t="s">
        <v>80</v>
      </c>
      <c r="C23" t="s">
        <v>9308</v>
      </c>
      <c r="D23" t="s">
        <v>9309</v>
      </c>
      <c r="E23" t="s">
        <v>9310</v>
      </c>
      <c r="G23">
        <v>30</v>
      </c>
      <c r="H23" t="s">
        <v>9400</v>
      </c>
      <c r="I23" t="s">
        <v>9401</v>
      </c>
      <c r="J23" t="s">
        <v>681</v>
      </c>
      <c r="L23" t="s">
        <v>9491</v>
      </c>
      <c r="M23" t="s">
        <v>9492</v>
      </c>
      <c r="N23" t="s">
        <v>9419</v>
      </c>
      <c r="O23" t="s">
        <v>680</v>
      </c>
      <c r="Q23" t="s">
        <v>9553</v>
      </c>
      <c r="R23" t="s">
        <v>9485</v>
      </c>
      <c r="S23" t="s">
        <v>9398</v>
      </c>
      <c r="T23" t="s">
        <v>9399</v>
      </c>
      <c r="AA23" t="s">
        <v>9632</v>
      </c>
      <c r="AB23" t="s">
        <v>9633</v>
      </c>
      <c r="AC23" t="s">
        <v>2261</v>
      </c>
      <c r="AD23" t="s">
        <v>9448</v>
      </c>
      <c r="AG23" t="s">
        <v>9510</v>
      </c>
      <c r="AH23" t="s">
        <v>9708</v>
      </c>
      <c r="AI23" t="s">
        <v>9709</v>
      </c>
      <c r="AJ23" t="s">
        <v>9697</v>
      </c>
      <c r="AK23" t="s">
        <v>9686</v>
      </c>
      <c r="AL23" t="s">
        <v>9710</v>
      </c>
      <c r="AN23" t="s">
        <v>9808</v>
      </c>
    </row>
    <row r="24" spans="2:43">
      <c r="B24" t="s">
        <v>9311</v>
      </c>
      <c r="C24">
        <v>19</v>
      </c>
      <c r="D24" t="s">
        <v>9312</v>
      </c>
      <c r="E24" t="s">
        <v>9299</v>
      </c>
      <c r="G24" t="s">
        <v>9402</v>
      </c>
      <c r="H24" t="s">
        <v>9403</v>
      </c>
      <c r="I24" t="s">
        <v>9404</v>
      </c>
      <c r="J24">
        <v>1</v>
      </c>
      <c r="L24" t="s">
        <v>9413</v>
      </c>
      <c r="M24" t="s">
        <v>9319</v>
      </c>
      <c r="N24" t="s">
        <v>9493</v>
      </c>
      <c r="O24" t="s">
        <v>9335</v>
      </c>
      <c r="Q24" t="s">
        <v>9554</v>
      </c>
      <c r="R24">
        <v>25</v>
      </c>
      <c r="S24" t="s">
        <v>9401</v>
      </c>
      <c r="T24">
        <v>1</v>
      </c>
      <c r="AA24" t="s">
        <v>9634</v>
      </c>
      <c r="AB24" t="s">
        <v>9635</v>
      </c>
      <c r="AC24" t="s">
        <v>9636</v>
      </c>
      <c r="AD24">
        <v>1</v>
      </c>
      <c r="AG24">
        <v>78</v>
      </c>
      <c r="AH24" t="s">
        <v>9356</v>
      </c>
      <c r="AI24" t="s">
        <v>9711</v>
      </c>
      <c r="AJ24" t="s">
        <v>9697</v>
      </c>
      <c r="AK24" t="s">
        <v>9712</v>
      </c>
      <c r="AL24" t="s">
        <v>9682</v>
      </c>
      <c r="AN24" t="s">
        <v>9809</v>
      </c>
    </row>
    <row r="25" spans="2:43">
      <c r="B25">
        <v>35</v>
      </c>
      <c r="C25" t="s">
        <v>9313</v>
      </c>
      <c r="D25" t="s">
        <v>9314</v>
      </c>
      <c r="E25" t="s">
        <v>681</v>
      </c>
      <c r="G25">
        <v>35</v>
      </c>
      <c r="H25">
        <v>25</v>
      </c>
      <c r="I25" t="s">
        <v>9405</v>
      </c>
      <c r="J25" t="s">
        <v>9406</v>
      </c>
      <c r="L25" t="s">
        <v>9322</v>
      </c>
      <c r="M25" t="s">
        <v>9494</v>
      </c>
      <c r="N25" t="s">
        <v>9324</v>
      </c>
      <c r="O25" t="s">
        <v>9287</v>
      </c>
      <c r="Q25" t="s">
        <v>80</v>
      </c>
      <c r="R25" t="s">
        <v>9300</v>
      </c>
      <c r="S25" t="s">
        <v>9407</v>
      </c>
      <c r="T25" t="s">
        <v>9387</v>
      </c>
      <c r="AA25" t="s">
        <v>9637</v>
      </c>
      <c r="AB25" t="s">
        <v>9638</v>
      </c>
      <c r="AC25" t="s">
        <v>9417</v>
      </c>
      <c r="AD25" t="s">
        <v>9287</v>
      </c>
      <c r="AG25" t="s">
        <v>9713</v>
      </c>
      <c r="AH25" t="s">
        <v>9714</v>
      </c>
      <c r="AI25" t="s">
        <v>9715</v>
      </c>
      <c r="AJ25" t="s">
        <v>9697</v>
      </c>
      <c r="AK25" t="s">
        <v>9712</v>
      </c>
      <c r="AL25" t="s">
        <v>9707</v>
      </c>
      <c r="AN25" t="s">
        <v>9810</v>
      </c>
    </row>
    <row r="26" spans="2:43">
      <c r="B26" t="s">
        <v>80</v>
      </c>
      <c r="C26" t="s">
        <v>9315</v>
      </c>
      <c r="D26" t="s">
        <v>9316</v>
      </c>
      <c r="E26" t="s">
        <v>681</v>
      </c>
      <c r="G26" t="s">
        <v>80</v>
      </c>
      <c r="H26" t="s">
        <v>9300</v>
      </c>
      <c r="I26" t="s">
        <v>9407</v>
      </c>
      <c r="J26">
        <v>1</v>
      </c>
      <c r="L26">
        <v>46</v>
      </c>
      <c r="M26" t="s">
        <v>9495</v>
      </c>
      <c r="N26" t="s">
        <v>9423</v>
      </c>
      <c r="O26">
        <v>1</v>
      </c>
      <c r="Q26" t="s">
        <v>9555</v>
      </c>
      <c r="R26" t="s">
        <v>9556</v>
      </c>
      <c r="S26" t="s">
        <v>5515</v>
      </c>
      <c r="T26" t="s">
        <v>9557</v>
      </c>
      <c r="AA26" t="s">
        <v>9639</v>
      </c>
      <c r="AB26" t="s">
        <v>9640</v>
      </c>
      <c r="AC26" t="s">
        <v>9419</v>
      </c>
      <c r="AD26" t="s">
        <v>9448</v>
      </c>
      <c r="AG26" t="s">
        <v>9716</v>
      </c>
      <c r="AH26" t="s">
        <v>9365</v>
      </c>
      <c r="AI26" t="s">
        <v>9348</v>
      </c>
      <c r="AJ26" t="s">
        <v>9697</v>
      </c>
      <c r="AK26" t="s">
        <v>9712</v>
      </c>
      <c r="AL26" t="s">
        <v>9710</v>
      </c>
      <c r="AN26" t="s">
        <v>9811</v>
      </c>
    </row>
    <row r="27" spans="2:43">
      <c r="B27" t="s">
        <v>80</v>
      </c>
      <c r="C27" t="s">
        <v>9317</v>
      </c>
      <c r="D27" t="s">
        <v>9318</v>
      </c>
      <c r="E27" t="s">
        <v>678</v>
      </c>
      <c r="G27" t="s">
        <v>9408</v>
      </c>
      <c r="H27" t="s">
        <v>9303</v>
      </c>
      <c r="I27" t="s">
        <v>9409</v>
      </c>
      <c r="J27" t="s">
        <v>9287</v>
      </c>
      <c r="L27">
        <v>47</v>
      </c>
      <c r="M27" t="s">
        <v>9496</v>
      </c>
      <c r="N27" t="s">
        <v>9329</v>
      </c>
      <c r="O27">
        <v>1</v>
      </c>
      <c r="Q27" t="s">
        <v>9402</v>
      </c>
      <c r="R27">
        <v>34</v>
      </c>
      <c r="S27" t="s">
        <v>9411</v>
      </c>
      <c r="T27" t="s">
        <v>9297</v>
      </c>
      <c r="AA27" t="s">
        <v>9641</v>
      </c>
      <c r="AB27" t="s">
        <v>9642</v>
      </c>
      <c r="AC27" t="s">
        <v>9327</v>
      </c>
      <c r="AD27" t="s">
        <v>9287</v>
      </c>
      <c r="AG27" t="s">
        <v>9658</v>
      </c>
      <c r="AH27" t="s">
        <v>9717</v>
      </c>
      <c r="AI27" t="s">
        <v>9718</v>
      </c>
      <c r="AJ27" t="s">
        <v>9719</v>
      </c>
      <c r="AK27" t="s">
        <v>9686</v>
      </c>
      <c r="AL27" t="s">
        <v>9682</v>
      </c>
      <c r="AN27" t="s">
        <v>9812</v>
      </c>
    </row>
    <row r="28" spans="2:43">
      <c r="B28" t="s">
        <v>9319</v>
      </c>
      <c r="C28" t="s">
        <v>9320</v>
      </c>
      <c r="D28" t="s">
        <v>5262</v>
      </c>
      <c r="E28" t="s">
        <v>9321</v>
      </c>
      <c r="G28" t="s">
        <v>9410</v>
      </c>
      <c r="H28">
        <v>30</v>
      </c>
      <c r="I28" t="s">
        <v>9411</v>
      </c>
      <c r="J28" t="s">
        <v>9297</v>
      </c>
      <c r="L28" t="s">
        <v>9497</v>
      </c>
      <c r="M28" t="s">
        <v>9498</v>
      </c>
      <c r="N28" t="s">
        <v>9332</v>
      </c>
      <c r="O28" t="s">
        <v>9335</v>
      </c>
      <c r="Q28">
        <v>35</v>
      </c>
      <c r="R28">
        <v>35</v>
      </c>
      <c r="S28" t="s">
        <v>9558</v>
      </c>
      <c r="T28" t="s">
        <v>9287</v>
      </c>
      <c r="AA28" t="s">
        <v>9643</v>
      </c>
      <c r="AB28" t="s">
        <v>9644</v>
      </c>
      <c r="AC28" t="s">
        <v>9324</v>
      </c>
      <c r="AD28" t="s">
        <v>9287</v>
      </c>
      <c r="AG28" t="s">
        <v>9596</v>
      </c>
      <c r="AH28" t="s">
        <v>9720</v>
      </c>
      <c r="AI28" t="s">
        <v>9721</v>
      </c>
      <c r="AJ28" t="s">
        <v>9719</v>
      </c>
      <c r="AK28" t="s">
        <v>9686</v>
      </c>
      <c r="AL28" t="s">
        <v>9704</v>
      </c>
      <c r="AN28" t="s">
        <v>9813</v>
      </c>
    </row>
    <row r="29" spans="2:43">
      <c r="B29" t="s">
        <v>9322</v>
      </c>
      <c r="C29" t="s">
        <v>9323</v>
      </c>
      <c r="D29" t="s">
        <v>9324</v>
      </c>
      <c r="E29" t="s">
        <v>9287</v>
      </c>
      <c r="G29">
        <v>44</v>
      </c>
      <c r="H29" t="s">
        <v>9402</v>
      </c>
      <c r="I29" t="s">
        <v>9412</v>
      </c>
      <c r="J29" t="s">
        <v>9335</v>
      </c>
      <c r="L29" t="s">
        <v>9499</v>
      </c>
      <c r="M29" t="s">
        <v>9500</v>
      </c>
      <c r="N29" t="s">
        <v>9501</v>
      </c>
      <c r="O29" t="s">
        <v>9287</v>
      </c>
      <c r="Q29" t="s">
        <v>80</v>
      </c>
      <c r="R29" t="s">
        <v>9319</v>
      </c>
      <c r="S29" t="s">
        <v>9488</v>
      </c>
      <c r="T29" t="s">
        <v>9287</v>
      </c>
      <c r="AA29" t="s">
        <v>9645</v>
      </c>
      <c r="AB29" t="s">
        <v>9646</v>
      </c>
      <c r="AC29" t="s">
        <v>9332</v>
      </c>
      <c r="AD29" t="s">
        <v>9335</v>
      </c>
      <c r="AG29" t="s">
        <v>9722</v>
      </c>
      <c r="AH29" t="s">
        <v>9723</v>
      </c>
      <c r="AI29" t="s">
        <v>9724</v>
      </c>
      <c r="AJ29" t="s">
        <v>9719</v>
      </c>
      <c r="AK29" t="s">
        <v>9712</v>
      </c>
      <c r="AL29" t="s">
        <v>9682</v>
      </c>
      <c r="AN29" t="s">
        <v>9814</v>
      </c>
    </row>
    <row r="30" spans="2:43">
      <c r="B30" t="s">
        <v>9325</v>
      </c>
      <c r="C30">
        <v>40</v>
      </c>
      <c r="D30" t="s">
        <v>9326</v>
      </c>
      <c r="E30" t="s">
        <v>9287</v>
      </c>
      <c r="G30" t="s">
        <v>80</v>
      </c>
      <c r="H30" t="s">
        <v>9413</v>
      </c>
      <c r="I30" t="s">
        <v>9316</v>
      </c>
      <c r="J30" t="s">
        <v>681</v>
      </c>
      <c r="L30" t="s">
        <v>9502</v>
      </c>
      <c r="M30" t="s">
        <v>9503</v>
      </c>
      <c r="N30" t="s">
        <v>9504</v>
      </c>
      <c r="O30" t="s">
        <v>9435</v>
      </c>
      <c r="Q30" t="s">
        <v>9559</v>
      </c>
      <c r="R30" t="s">
        <v>9560</v>
      </c>
      <c r="S30" t="s">
        <v>9561</v>
      </c>
      <c r="T30" t="s">
        <v>9287</v>
      </c>
      <c r="AA30" t="s">
        <v>9647</v>
      </c>
      <c r="AB30" t="s">
        <v>9648</v>
      </c>
      <c r="AC30" t="s">
        <v>9501</v>
      </c>
      <c r="AD30" t="s">
        <v>9287</v>
      </c>
      <c r="AG30" t="s">
        <v>9538</v>
      </c>
      <c r="AH30" t="s">
        <v>9379</v>
      </c>
      <c r="AI30" t="s">
        <v>9456</v>
      </c>
      <c r="AJ30" t="s">
        <v>9719</v>
      </c>
      <c r="AK30" t="s">
        <v>9712</v>
      </c>
      <c r="AL30" t="s">
        <v>9704</v>
      </c>
      <c r="AN30" t="s">
        <v>9815</v>
      </c>
    </row>
    <row r="31" spans="2:43">
      <c r="B31">
        <v>54</v>
      </c>
      <c r="C31">
        <v>41</v>
      </c>
      <c r="D31" t="s">
        <v>9327</v>
      </c>
      <c r="E31" t="s">
        <v>9328</v>
      </c>
      <c r="G31" t="s">
        <v>80</v>
      </c>
      <c r="H31" t="s">
        <v>9414</v>
      </c>
      <c r="I31" t="s">
        <v>9318</v>
      </c>
      <c r="J31" t="s">
        <v>678</v>
      </c>
      <c r="L31" t="s">
        <v>9505</v>
      </c>
      <c r="M31" t="s">
        <v>9432</v>
      </c>
      <c r="N31" t="s">
        <v>9506</v>
      </c>
      <c r="O31" t="s">
        <v>681</v>
      </c>
      <c r="Q31" t="s">
        <v>9562</v>
      </c>
      <c r="R31" t="s">
        <v>9563</v>
      </c>
      <c r="S31" t="s">
        <v>9564</v>
      </c>
      <c r="T31">
        <v>1</v>
      </c>
      <c r="AA31" t="s">
        <v>9505</v>
      </c>
      <c r="AB31" t="s">
        <v>9505</v>
      </c>
      <c r="AC31" t="s">
        <v>9649</v>
      </c>
      <c r="AN31" t="s">
        <v>9816</v>
      </c>
    </row>
    <row r="32" spans="2:43">
      <c r="B32" t="s">
        <v>80</v>
      </c>
      <c r="C32">
        <v>42</v>
      </c>
      <c r="D32" t="s">
        <v>9329</v>
      </c>
      <c r="E32">
        <v>1</v>
      </c>
      <c r="G32" t="s">
        <v>9415</v>
      </c>
      <c r="H32" t="s">
        <v>9416</v>
      </c>
      <c r="I32" t="s">
        <v>9417</v>
      </c>
      <c r="J32" t="s">
        <v>9287</v>
      </c>
      <c r="L32" t="s">
        <v>9342</v>
      </c>
      <c r="M32" t="s">
        <v>9342</v>
      </c>
      <c r="N32" t="s">
        <v>9507</v>
      </c>
      <c r="O32" t="s">
        <v>9297</v>
      </c>
      <c r="Q32" t="s">
        <v>9565</v>
      </c>
      <c r="R32" t="s">
        <v>9495</v>
      </c>
      <c r="S32" t="s">
        <v>9566</v>
      </c>
      <c r="T32" t="s">
        <v>9567</v>
      </c>
      <c r="AA32" t="s">
        <v>9650</v>
      </c>
      <c r="AB32" t="s">
        <v>9651</v>
      </c>
      <c r="AC32" t="s">
        <v>9581</v>
      </c>
      <c r="AD32" t="s">
        <v>9518</v>
      </c>
      <c r="AN32" t="s">
        <v>9817</v>
      </c>
    </row>
    <row r="33" spans="2:38">
      <c r="B33" t="s">
        <v>9330</v>
      </c>
      <c r="C33" t="s">
        <v>9331</v>
      </c>
      <c r="D33" t="s">
        <v>9332</v>
      </c>
      <c r="E33" t="s">
        <v>681</v>
      </c>
      <c r="G33">
        <v>47</v>
      </c>
      <c r="H33" t="s">
        <v>9418</v>
      </c>
      <c r="I33" t="s">
        <v>9419</v>
      </c>
      <c r="J33" t="s">
        <v>681</v>
      </c>
      <c r="L33" t="s">
        <v>80</v>
      </c>
      <c r="M33">
        <v>72</v>
      </c>
      <c r="N33" t="s">
        <v>9508</v>
      </c>
      <c r="O33" t="s">
        <v>678</v>
      </c>
      <c r="Q33">
        <v>46</v>
      </c>
      <c r="R33" t="s">
        <v>9420</v>
      </c>
      <c r="S33" t="s">
        <v>9568</v>
      </c>
      <c r="T33">
        <v>1</v>
      </c>
      <c r="AA33" t="s">
        <v>9652</v>
      </c>
      <c r="AB33" t="s">
        <v>9438</v>
      </c>
      <c r="AC33" t="s">
        <v>2267</v>
      </c>
      <c r="AD33">
        <v>1</v>
      </c>
    </row>
    <row r="34" spans="2:38">
      <c r="B34" t="s">
        <v>9333</v>
      </c>
      <c r="C34" t="s">
        <v>9334</v>
      </c>
      <c r="D34" t="s">
        <v>5160</v>
      </c>
      <c r="E34" t="s">
        <v>9335</v>
      </c>
      <c r="G34" t="s">
        <v>9420</v>
      </c>
      <c r="H34" t="s">
        <v>9421</v>
      </c>
      <c r="I34" t="s">
        <v>9422</v>
      </c>
      <c r="J34" t="s">
        <v>679</v>
      </c>
      <c r="L34" t="s">
        <v>9509</v>
      </c>
      <c r="M34" t="s">
        <v>9510</v>
      </c>
      <c r="N34" t="s">
        <v>9364</v>
      </c>
      <c r="O34" t="s">
        <v>9335</v>
      </c>
      <c r="Q34">
        <v>47</v>
      </c>
      <c r="R34">
        <v>50</v>
      </c>
      <c r="S34" t="s">
        <v>9569</v>
      </c>
      <c r="T34" t="s">
        <v>681</v>
      </c>
      <c r="AA34" t="s">
        <v>9653</v>
      </c>
      <c r="AB34" t="s">
        <v>9653</v>
      </c>
      <c r="AC34" t="s">
        <v>9586</v>
      </c>
      <c r="AD34" t="s">
        <v>681</v>
      </c>
    </row>
    <row r="35" spans="2:38">
      <c r="B35">
        <v>60</v>
      </c>
      <c r="C35" t="s">
        <v>9336</v>
      </c>
      <c r="D35" t="s">
        <v>5160</v>
      </c>
      <c r="E35" t="s">
        <v>9337</v>
      </c>
      <c r="G35" t="s">
        <v>80</v>
      </c>
      <c r="H35">
        <v>54</v>
      </c>
      <c r="I35" t="s">
        <v>9423</v>
      </c>
      <c r="J35">
        <v>1</v>
      </c>
      <c r="L35" t="s">
        <v>80</v>
      </c>
      <c r="M35" t="s">
        <v>9511</v>
      </c>
      <c r="N35" t="s">
        <v>9373</v>
      </c>
      <c r="O35" t="s">
        <v>9512</v>
      </c>
      <c r="Q35" t="s">
        <v>9420</v>
      </c>
      <c r="R35" t="s">
        <v>9498</v>
      </c>
      <c r="S35" t="s">
        <v>9570</v>
      </c>
      <c r="T35" t="s">
        <v>9448</v>
      </c>
      <c r="AA35" t="s">
        <v>9654</v>
      </c>
      <c r="AB35" t="s">
        <v>9590</v>
      </c>
      <c r="AC35" t="s">
        <v>9504</v>
      </c>
      <c r="AD35" t="s">
        <v>9435</v>
      </c>
    </row>
    <row r="36" spans="2:38">
      <c r="B36" t="s">
        <v>9338</v>
      </c>
      <c r="C36" t="s">
        <v>9339</v>
      </c>
      <c r="D36" t="s">
        <v>9340</v>
      </c>
      <c r="E36" t="s">
        <v>9341</v>
      </c>
      <c r="G36" t="s">
        <v>9424</v>
      </c>
      <c r="H36">
        <v>55</v>
      </c>
      <c r="I36" t="s">
        <v>9326</v>
      </c>
      <c r="J36" t="s">
        <v>9287</v>
      </c>
      <c r="L36" t="s">
        <v>80</v>
      </c>
      <c r="M36" t="s">
        <v>9513</v>
      </c>
      <c r="N36" t="s">
        <v>9514</v>
      </c>
      <c r="O36" t="s">
        <v>678</v>
      </c>
      <c r="Q36" t="s">
        <v>9571</v>
      </c>
      <c r="R36" t="s">
        <v>9330</v>
      </c>
      <c r="S36" t="s">
        <v>9324</v>
      </c>
      <c r="T36" t="s">
        <v>9287</v>
      </c>
      <c r="AA36" t="s">
        <v>9655</v>
      </c>
      <c r="AB36" t="s">
        <v>9656</v>
      </c>
      <c r="AC36" t="s">
        <v>9507</v>
      </c>
      <c r="AD36" t="s">
        <v>9297</v>
      </c>
      <c r="AG36" t="s">
        <v>9725</v>
      </c>
    </row>
    <row r="37" spans="2:38">
      <c r="B37" t="s">
        <v>9342</v>
      </c>
      <c r="C37" t="s">
        <v>9343</v>
      </c>
      <c r="D37" t="s">
        <v>9344</v>
      </c>
      <c r="E37" t="s">
        <v>681</v>
      </c>
      <c r="G37" t="s">
        <v>9425</v>
      </c>
      <c r="H37" t="s">
        <v>9426</v>
      </c>
      <c r="I37" t="s">
        <v>9327</v>
      </c>
      <c r="J37" t="s">
        <v>9287</v>
      </c>
      <c r="L37" t="s">
        <v>80</v>
      </c>
      <c r="M37" t="s">
        <v>9370</v>
      </c>
      <c r="N37" t="s">
        <v>9515</v>
      </c>
      <c r="O37" t="s">
        <v>678</v>
      </c>
      <c r="Q37">
        <v>57</v>
      </c>
      <c r="R37">
        <v>58</v>
      </c>
      <c r="S37" t="s">
        <v>9572</v>
      </c>
      <c r="T37">
        <v>1</v>
      </c>
      <c r="AA37" t="s">
        <v>9657</v>
      </c>
      <c r="AB37">
        <v>85</v>
      </c>
      <c r="AC37" t="s">
        <v>9452</v>
      </c>
      <c r="AD37" t="s">
        <v>9593</v>
      </c>
      <c r="AG37" t="s">
        <v>9674</v>
      </c>
      <c r="AH37" t="s">
        <v>9675</v>
      </c>
      <c r="AI37" t="s">
        <v>9676</v>
      </c>
      <c r="AJ37" t="s">
        <v>9677</v>
      </c>
      <c r="AK37" t="s">
        <v>9678</v>
      </c>
      <c r="AL37" t="s">
        <v>9679</v>
      </c>
    </row>
    <row r="38" spans="2:38">
      <c r="B38">
        <v>72</v>
      </c>
      <c r="C38" t="s">
        <v>9345</v>
      </c>
      <c r="D38" t="s">
        <v>9346</v>
      </c>
      <c r="E38" t="s">
        <v>9347</v>
      </c>
      <c r="G38" t="s">
        <v>9427</v>
      </c>
      <c r="H38" t="s">
        <v>9333</v>
      </c>
      <c r="I38" t="s">
        <v>9324</v>
      </c>
      <c r="J38" t="s">
        <v>9287</v>
      </c>
      <c r="L38" t="s">
        <v>9516</v>
      </c>
      <c r="M38" t="s">
        <v>9372</v>
      </c>
      <c r="N38" t="s">
        <v>9517</v>
      </c>
      <c r="O38" t="s">
        <v>9518</v>
      </c>
      <c r="Q38" t="s">
        <v>9573</v>
      </c>
      <c r="R38" t="s">
        <v>9339</v>
      </c>
      <c r="S38" t="s">
        <v>9332</v>
      </c>
      <c r="T38" t="s">
        <v>9335</v>
      </c>
      <c r="AA38" t="s">
        <v>9450</v>
      </c>
      <c r="AB38" t="s">
        <v>9658</v>
      </c>
      <c r="AC38" t="s">
        <v>9659</v>
      </c>
      <c r="AG38" t="s">
        <v>9726</v>
      </c>
      <c r="AH38" t="s">
        <v>9727</v>
      </c>
      <c r="AI38" t="s">
        <v>80</v>
      </c>
      <c r="AJ38" t="s">
        <v>9728</v>
      </c>
      <c r="AK38" t="s">
        <v>6070</v>
      </c>
      <c r="AL38" t="s">
        <v>9682</v>
      </c>
    </row>
    <row r="39" spans="2:38">
      <c r="B39">
        <v>73</v>
      </c>
      <c r="C39" t="s">
        <v>9348</v>
      </c>
      <c r="D39" t="s">
        <v>9346</v>
      </c>
      <c r="E39" t="s">
        <v>9349</v>
      </c>
      <c r="G39" t="s">
        <v>9428</v>
      </c>
      <c r="H39" t="s">
        <v>9429</v>
      </c>
      <c r="I39" t="s">
        <v>9332</v>
      </c>
      <c r="J39" t="s">
        <v>681</v>
      </c>
      <c r="L39" t="s">
        <v>9519</v>
      </c>
      <c r="M39" t="s">
        <v>9375</v>
      </c>
      <c r="N39" t="s">
        <v>9452</v>
      </c>
      <c r="O39" t="s">
        <v>9520</v>
      </c>
      <c r="Q39" t="s">
        <v>9574</v>
      </c>
      <c r="R39" t="s">
        <v>9575</v>
      </c>
      <c r="S39" t="s">
        <v>9501</v>
      </c>
      <c r="T39" t="s">
        <v>9287</v>
      </c>
      <c r="AA39" t="s">
        <v>80</v>
      </c>
      <c r="AB39" t="s">
        <v>9596</v>
      </c>
      <c r="AC39" t="s">
        <v>9515</v>
      </c>
      <c r="AD39" t="s">
        <v>9518</v>
      </c>
      <c r="AG39">
        <v>10</v>
      </c>
      <c r="AH39" t="s">
        <v>9391</v>
      </c>
      <c r="AI39" t="s">
        <v>80</v>
      </c>
      <c r="AJ39" t="s">
        <v>9728</v>
      </c>
      <c r="AK39" t="s">
        <v>9712</v>
      </c>
      <c r="AL39" t="s">
        <v>9729</v>
      </c>
    </row>
    <row r="40" spans="2:38">
      <c r="B40" t="s">
        <v>9350</v>
      </c>
      <c r="C40" t="s">
        <v>9351</v>
      </c>
      <c r="D40" t="s">
        <v>9352</v>
      </c>
      <c r="E40" t="s">
        <v>9353</v>
      </c>
      <c r="G40" t="s">
        <v>9430</v>
      </c>
      <c r="H40" t="s">
        <v>9431</v>
      </c>
      <c r="I40" t="s">
        <v>5160</v>
      </c>
      <c r="J40" t="s">
        <v>9337</v>
      </c>
      <c r="L40" t="s">
        <v>9521</v>
      </c>
      <c r="M40" t="s">
        <v>9522</v>
      </c>
      <c r="N40" t="s">
        <v>8691</v>
      </c>
      <c r="O40" t="s">
        <v>9399</v>
      </c>
      <c r="Q40">
        <v>66</v>
      </c>
      <c r="R40" t="s">
        <v>9351</v>
      </c>
      <c r="S40" t="s">
        <v>9576</v>
      </c>
      <c r="T40" t="s">
        <v>679</v>
      </c>
      <c r="AA40" t="s">
        <v>9536</v>
      </c>
      <c r="AB40" t="s">
        <v>9598</v>
      </c>
      <c r="AC40" t="s">
        <v>9599</v>
      </c>
      <c r="AD40" t="s">
        <v>9600</v>
      </c>
      <c r="AG40" t="s">
        <v>9730</v>
      </c>
      <c r="AH40" t="s">
        <v>9731</v>
      </c>
      <c r="AI40" t="s">
        <v>9732</v>
      </c>
      <c r="AJ40" t="s">
        <v>9681</v>
      </c>
      <c r="AK40" t="s">
        <v>6070</v>
      </c>
      <c r="AL40" t="s">
        <v>9682</v>
      </c>
    </row>
    <row r="41" spans="2:38">
      <c r="B41" t="s">
        <v>80</v>
      </c>
      <c r="C41">
        <v>71</v>
      </c>
      <c r="D41" t="s">
        <v>9354</v>
      </c>
      <c r="E41" t="s">
        <v>9355</v>
      </c>
      <c r="G41">
        <v>64</v>
      </c>
      <c r="H41" t="s">
        <v>9432</v>
      </c>
      <c r="I41" t="s">
        <v>9346</v>
      </c>
      <c r="J41" t="s">
        <v>9349</v>
      </c>
      <c r="L41">
        <v>100</v>
      </c>
      <c r="M41" t="s">
        <v>9377</v>
      </c>
      <c r="N41" t="s">
        <v>9523</v>
      </c>
      <c r="O41" t="s">
        <v>9518</v>
      </c>
      <c r="Q41" t="s">
        <v>9577</v>
      </c>
      <c r="R41" t="s">
        <v>9578</v>
      </c>
      <c r="S41" t="s">
        <v>9579</v>
      </c>
      <c r="T41" t="s">
        <v>9580</v>
      </c>
      <c r="AA41" t="s">
        <v>9538</v>
      </c>
      <c r="AB41" t="s">
        <v>9377</v>
      </c>
      <c r="AC41" t="s">
        <v>9601</v>
      </c>
      <c r="AD41" t="s">
        <v>9335</v>
      </c>
      <c r="AG41" t="s">
        <v>9733</v>
      </c>
      <c r="AH41" t="s">
        <v>9734</v>
      </c>
      <c r="AI41" t="s">
        <v>9735</v>
      </c>
      <c r="AJ41" t="s">
        <v>9681</v>
      </c>
      <c r="AK41" t="s">
        <v>6070</v>
      </c>
      <c r="AL41" t="s">
        <v>7481</v>
      </c>
    </row>
    <row r="42" spans="2:38" ht="17.25">
      <c r="B42" t="s">
        <v>80</v>
      </c>
      <c r="C42" t="s">
        <v>9356</v>
      </c>
      <c r="D42" t="s">
        <v>9357</v>
      </c>
      <c r="E42" t="s">
        <v>2529</v>
      </c>
      <c r="G42" t="s">
        <v>9433</v>
      </c>
      <c r="H42" t="s">
        <v>9342</v>
      </c>
      <c r="I42" t="s">
        <v>9434</v>
      </c>
      <c r="J42" t="s">
        <v>9435</v>
      </c>
      <c r="Q42" t="s">
        <v>9351</v>
      </c>
      <c r="R42" t="s">
        <v>9359</v>
      </c>
      <c r="S42" t="s">
        <v>9581</v>
      </c>
      <c r="T42" t="s">
        <v>9518</v>
      </c>
      <c r="AA42" s="463" t="s">
        <v>9672</v>
      </c>
      <c r="AG42" t="s">
        <v>9666</v>
      </c>
      <c r="AH42" t="s">
        <v>9736</v>
      </c>
      <c r="AI42" t="s">
        <v>9737</v>
      </c>
      <c r="AJ42" t="s">
        <v>9681</v>
      </c>
      <c r="AK42" t="s">
        <v>6070</v>
      </c>
      <c r="AL42" t="s">
        <v>9692</v>
      </c>
    </row>
    <row r="43" spans="2:38">
      <c r="B43" t="s">
        <v>9358</v>
      </c>
      <c r="C43" t="s">
        <v>9359</v>
      </c>
      <c r="D43" t="s">
        <v>9360</v>
      </c>
      <c r="E43" t="s">
        <v>9361</v>
      </c>
      <c r="G43" t="s">
        <v>9436</v>
      </c>
      <c r="H43">
        <v>72</v>
      </c>
      <c r="I43" t="s">
        <v>9437</v>
      </c>
      <c r="J43" t="s">
        <v>9287</v>
      </c>
      <c r="L43" t="s">
        <v>9524</v>
      </c>
      <c r="Q43" t="s">
        <v>9582</v>
      </c>
      <c r="R43">
        <v>76</v>
      </c>
      <c r="S43" t="s">
        <v>9439</v>
      </c>
      <c r="T43">
        <v>1</v>
      </c>
      <c r="AA43" t="s">
        <v>9458</v>
      </c>
      <c r="AB43" t="s">
        <v>5515</v>
      </c>
      <c r="AG43" t="s">
        <v>9738</v>
      </c>
      <c r="AH43" t="s">
        <v>9739</v>
      </c>
      <c r="AI43" t="s">
        <v>9740</v>
      </c>
      <c r="AJ43" t="s">
        <v>9681</v>
      </c>
      <c r="AK43" t="s">
        <v>9712</v>
      </c>
      <c r="AL43" t="s">
        <v>9741</v>
      </c>
    </row>
    <row r="44" spans="2:38">
      <c r="B44" t="s">
        <v>9362</v>
      </c>
      <c r="C44" t="s">
        <v>9363</v>
      </c>
      <c r="D44" t="s">
        <v>9364</v>
      </c>
      <c r="E44">
        <v>1</v>
      </c>
      <c r="G44" t="s">
        <v>9438</v>
      </c>
      <c r="H44">
        <v>73</v>
      </c>
      <c r="I44" t="s">
        <v>9439</v>
      </c>
      <c r="J44">
        <v>1</v>
      </c>
      <c r="L44" t="s">
        <v>9458</v>
      </c>
      <c r="M44" t="s">
        <v>5515</v>
      </c>
      <c r="Q44" t="s">
        <v>80</v>
      </c>
      <c r="R44">
        <v>77</v>
      </c>
      <c r="S44" t="s">
        <v>9583</v>
      </c>
      <c r="T44" t="s">
        <v>9448</v>
      </c>
      <c r="AA44" t="s">
        <v>9660</v>
      </c>
      <c r="AB44" t="s">
        <v>9661</v>
      </c>
      <c r="AG44" t="s">
        <v>9742</v>
      </c>
      <c r="AH44" t="s">
        <v>9743</v>
      </c>
      <c r="AI44" t="s">
        <v>9744</v>
      </c>
      <c r="AJ44" t="s">
        <v>9273</v>
      </c>
      <c r="AK44" t="s">
        <v>9686</v>
      </c>
      <c r="AL44" t="s">
        <v>9682</v>
      </c>
    </row>
    <row r="45" spans="2:38">
      <c r="B45" t="s">
        <v>80</v>
      </c>
      <c r="C45" t="s">
        <v>9365</v>
      </c>
      <c r="D45" t="s">
        <v>9366</v>
      </c>
      <c r="E45" t="s">
        <v>9367</v>
      </c>
      <c r="G45" t="s">
        <v>9440</v>
      </c>
      <c r="H45" t="s">
        <v>9441</v>
      </c>
      <c r="I45" t="s">
        <v>9364</v>
      </c>
      <c r="J45" t="s">
        <v>9335</v>
      </c>
      <c r="L45" t="s">
        <v>9459</v>
      </c>
      <c r="M45" t="s">
        <v>9525</v>
      </c>
      <c r="Q45">
        <v>73</v>
      </c>
      <c r="R45">
        <v>78</v>
      </c>
      <c r="S45" t="s">
        <v>9506</v>
      </c>
      <c r="T45" t="s">
        <v>681</v>
      </c>
      <c r="AA45" t="s">
        <v>9662</v>
      </c>
      <c r="AB45" t="s">
        <v>9663</v>
      </c>
      <c r="AG45" t="s">
        <v>9745</v>
      </c>
      <c r="AH45" t="s">
        <v>9746</v>
      </c>
      <c r="AI45" t="s">
        <v>9747</v>
      </c>
      <c r="AJ45" t="s">
        <v>9273</v>
      </c>
      <c r="AK45" t="s">
        <v>6070</v>
      </c>
      <c r="AL45" t="s">
        <v>7484</v>
      </c>
    </row>
    <row r="46" spans="2:38">
      <c r="B46">
        <v>85</v>
      </c>
      <c r="C46">
        <v>82</v>
      </c>
      <c r="D46" t="s">
        <v>9368</v>
      </c>
      <c r="E46" t="s">
        <v>681</v>
      </c>
      <c r="G46" t="s">
        <v>9442</v>
      </c>
      <c r="H46" t="s">
        <v>9443</v>
      </c>
      <c r="I46" t="s">
        <v>9444</v>
      </c>
      <c r="J46" t="s">
        <v>9287</v>
      </c>
      <c r="L46" t="s">
        <v>9526</v>
      </c>
      <c r="M46" t="s">
        <v>9527</v>
      </c>
      <c r="Q46" t="s">
        <v>9582</v>
      </c>
      <c r="R46">
        <v>70</v>
      </c>
      <c r="S46" t="s">
        <v>9579</v>
      </c>
      <c r="T46" t="s">
        <v>9580</v>
      </c>
      <c r="AA46" t="s">
        <v>9664</v>
      </c>
      <c r="AB46" t="s">
        <v>9665</v>
      </c>
      <c r="AG46" t="s">
        <v>9748</v>
      </c>
      <c r="AH46" t="s">
        <v>9749</v>
      </c>
      <c r="AI46" t="s">
        <v>9750</v>
      </c>
      <c r="AJ46" t="s">
        <v>9273</v>
      </c>
      <c r="AK46" t="s">
        <v>9686</v>
      </c>
      <c r="AL46" t="s">
        <v>7481</v>
      </c>
    </row>
    <row r="47" spans="2:38">
      <c r="B47" t="s">
        <v>9369</v>
      </c>
      <c r="C47" t="s">
        <v>9370</v>
      </c>
      <c r="D47" t="s">
        <v>9371</v>
      </c>
      <c r="E47" t="s">
        <v>681</v>
      </c>
      <c r="G47" t="s">
        <v>80</v>
      </c>
      <c r="H47" t="s">
        <v>9365</v>
      </c>
      <c r="I47" t="s">
        <v>9445</v>
      </c>
      <c r="J47" t="s">
        <v>681</v>
      </c>
      <c r="L47" t="s">
        <v>9528</v>
      </c>
      <c r="M47" t="s">
        <v>9529</v>
      </c>
      <c r="Q47" t="s">
        <v>9584</v>
      </c>
      <c r="R47">
        <v>71</v>
      </c>
      <c r="S47" t="s">
        <v>9581</v>
      </c>
      <c r="T47" t="s">
        <v>9518</v>
      </c>
      <c r="AA47" t="s">
        <v>9666</v>
      </c>
      <c r="AB47" t="s">
        <v>9667</v>
      </c>
      <c r="AG47" t="s">
        <v>9751</v>
      </c>
      <c r="AH47" t="s">
        <v>9752</v>
      </c>
      <c r="AI47" t="s">
        <v>9753</v>
      </c>
      <c r="AJ47" t="s">
        <v>9273</v>
      </c>
      <c r="AK47" t="s">
        <v>9686</v>
      </c>
      <c r="AL47" t="s">
        <v>9692</v>
      </c>
    </row>
    <row r="48" spans="2:38">
      <c r="B48" t="s">
        <v>80</v>
      </c>
      <c r="C48" t="s">
        <v>9372</v>
      </c>
      <c r="D48" t="s">
        <v>9373</v>
      </c>
      <c r="E48" t="s">
        <v>681</v>
      </c>
      <c r="G48">
        <v>86</v>
      </c>
      <c r="H48">
        <v>82</v>
      </c>
      <c r="I48" t="s">
        <v>9368</v>
      </c>
      <c r="J48" t="s">
        <v>681</v>
      </c>
      <c r="L48" t="s">
        <v>9530</v>
      </c>
      <c r="M48" t="s">
        <v>9531</v>
      </c>
      <c r="Q48" t="s">
        <v>9585</v>
      </c>
      <c r="R48">
        <v>72</v>
      </c>
      <c r="S48" t="s">
        <v>9586</v>
      </c>
      <c r="T48" t="s">
        <v>681</v>
      </c>
      <c r="AA48" t="s">
        <v>9668</v>
      </c>
      <c r="AB48" t="s">
        <v>9669</v>
      </c>
      <c r="AG48" t="s">
        <v>9379</v>
      </c>
      <c r="AH48" t="s">
        <v>9596</v>
      </c>
      <c r="AI48" t="s">
        <v>9441</v>
      </c>
      <c r="AJ48" t="s">
        <v>9273</v>
      </c>
      <c r="AK48" t="s">
        <v>9686</v>
      </c>
      <c r="AL48" t="s">
        <v>9693</v>
      </c>
    </row>
    <row r="49" spans="2:38">
      <c r="B49" t="s">
        <v>9374</v>
      </c>
      <c r="C49" t="s">
        <v>9375</v>
      </c>
      <c r="D49" t="s">
        <v>6192</v>
      </c>
      <c r="E49" t="s">
        <v>9376</v>
      </c>
      <c r="G49" t="s">
        <v>9446</v>
      </c>
      <c r="H49" t="s">
        <v>9370</v>
      </c>
      <c r="I49" t="s">
        <v>9371</v>
      </c>
      <c r="J49" t="s">
        <v>9447</v>
      </c>
      <c r="L49" t="s">
        <v>9532</v>
      </c>
      <c r="M49" t="s">
        <v>9533</v>
      </c>
      <c r="Q49" t="s">
        <v>9587</v>
      </c>
      <c r="R49">
        <v>73</v>
      </c>
      <c r="S49" t="s">
        <v>9504</v>
      </c>
      <c r="T49" t="s">
        <v>9435</v>
      </c>
      <c r="AA49" t="s">
        <v>9670</v>
      </c>
      <c r="AB49" t="s">
        <v>9535</v>
      </c>
      <c r="AG49" t="s">
        <v>80</v>
      </c>
      <c r="AH49" t="s">
        <v>9754</v>
      </c>
      <c r="AI49" t="s">
        <v>9755</v>
      </c>
      <c r="AJ49" t="s">
        <v>9697</v>
      </c>
      <c r="AK49" t="s">
        <v>9686</v>
      </c>
      <c r="AL49" t="s">
        <v>9682</v>
      </c>
    </row>
    <row r="50" spans="2:38">
      <c r="B50" t="s">
        <v>9377</v>
      </c>
      <c r="C50" t="s">
        <v>9378</v>
      </c>
      <c r="D50" t="s">
        <v>8691</v>
      </c>
      <c r="E50" t="s">
        <v>681</v>
      </c>
      <c r="G50" t="s">
        <v>80</v>
      </c>
      <c r="H50" t="s">
        <v>9372</v>
      </c>
      <c r="I50" t="s">
        <v>9373</v>
      </c>
      <c r="J50" t="s">
        <v>9448</v>
      </c>
      <c r="L50" t="s">
        <v>9534</v>
      </c>
      <c r="M50" t="s">
        <v>9535</v>
      </c>
      <c r="Q50" t="s">
        <v>9513</v>
      </c>
      <c r="R50">
        <v>74</v>
      </c>
      <c r="S50" t="s">
        <v>9437</v>
      </c>
      <c r="T50" t="s">
        <v>9287</v>
      </c>
      <c r="AA50" t="s">
        <v>9454</v>
      </c>
      <c r="AB50" t="s">
        <v>9671</v>
      </c>
      <c r="AG50" t="s">
        <v>80</v>
      </c>
      <c r="AH50" t="s">
        <v>9454</v>
      </c>
      <c r="AI50" t="s">
        <v>9595</v>
      </c>
      <c r="AJ50" t="s">
        <v>9697</v>
      </c>
      <c r="AK50" t="s">
        <v>6070</v>
      </c>
      <c r="AL50" t="s">
        <v>7484</v>
      </c>
    </row>
    <row r="51" spans="2:38">
      <c r="B51" t="s">
        <v>80</v>
      </c>
      <c r="C51" t="s">
        <v>9379</v>
      </c>
      <c r="D51" t="s">
        <v>9380</v>
      </c>
      <c r="E51" t="s">
        <v>2529</v>
      </c>
      <c r="G51" t="s">
        <v>80</v>
      </c>
      <c r="H51" t="s">
        <v>9449</v>
      </c>
      <c r="I51" t="s">
        <v>2909</v>
      </c>
      <c r="J51" t="s">
        <v>9307</v>
      </c>
      <c r="L51" t="s">
        <v>9536</v>
      </c>
      <c r="M51" t="s">
        <v>9537</v>
      </c>
      <c r="Q51" t="s">
        <v>9370</v>
      </c>
      <c r="R51" t="s">
        <v>9588</v>
      </c>
      <c r="S51" t="s">
        <v>9507</v>
      </c>
      <c r="T51" t="s">
        <v>9297</v>
      </c>
      <c r="AA51" t="s">
        <v>9379</v>
      </c>
      <c r="AB51" t="s">
        <v>9616</v>
      </c>
      <c r="AG51" t="s">
        <v>80</v>
      </c>
      <c r="AH51" t="s">
        <v>9756</v>
      </c>
      <c r="AI51" t="s">
        <v>9378</v>
      </c>
      <c r="AJ51" t="s">
        <v>9697</v>
      </c>
      <c r="AK51" t="s">
        <v>9686</v>
      </c>
      <c r="AL51" t="s">
        <v>9704</v>
      </c>
    </row>
    <row r="52" spans="2:38">
      <c r="G52" t="s">
        <v>9450</v>
      </c>
      <c r="H52" t="s">
        <v>9451</v>
      </c>
      <c r="I52" t="s">
        <v>9452</v>
      </c>
      <c r="J52" t="s">
        <v>9453</v>
      </c>
      <c r="L52" t="s">
        <v>9538</v>
      </c>
      <c r="M52" t="s">
        <v>9539</v>
      </c>
      <c r="Q52" t="s">
        <v>9589</v>
      </c>
      <c r="R52">
        <v>78</v>
      </c>
      <c r="S52" t="s">
        <v>9444</v>
      </c>
      <c r="T52" t="s">
        <v>9287</v>
      </c>
      <c r="AG52" t="s">
        <v>80</v>
      </c>
      <c r="AH52" t="s">
        <v>80</v>
      </c>
      <c r="AI52">
        <v>98</v>
      </c>
      <c r="AJ52" t="s">
        <v>9697</v>
      </c>
      <c r="AK52" t="s">
        <v>9686</v>
      </c>
      <c r="AL52" t="s">
        <v>9707</v>
      </c>
    </row>
    <row r="53" spans="2:38">
      <c r="G53" t="s">
        <v>9454</v>
      </c>
      <c r="H53">
        <v>95</v>
      </c>
      <c r="I53" t="s">
        <v>9455</v>
      </c>
      <c r="J53" t="s">
        <v>681</v>
      </c>
      <c r="Q53" t="s">
        <v>80</v>
      </c>
      <c r="R53" t="s">
        <v>9590</v>
      </c>
      <c r="S53" t="s">
        <v>9366</v>
      </c>
      <c r="T53" t="s">
        <v>681</v>
      </c>
      <c r="AG53" t="s">
        <v>80</v>
      </c>
      <c r="AH53">
        <v>100</v>
      </c>
      <c r="AI53" t="s">
        <v>9538</v>
      </c>
      <c r="AJ53" t="s">
        <v>9697</v>
      </c>
      <c r="AK53" t="s">
        <v>9686</v>
      </c>
      <c r="AL53" t="s">
        <v>9710</v>
      </c>
    </row>
    <row r="54" spans="2:38">
      <c r="G54" t="s">
        <v>9379</v>
      </c>
      <c r="H54" t="s">
        <v>9456</v>
      </c>
      <c r="I54" t="s">
        <v>8691</v>
      </c>
      <c r="J54" t="s">
        <v>681</v>
      </c>
      <c r="Q54" t="s">
        <v>80</v>
      </c>
      <c r="R54" t="s">
        <v>9513</v>
      </c>
      <c r="S54" t="s">
        <v>9591</v>
      </c>
      <c r="T54" t="s">
        <v>9287</v>
      </c>
    </row>
    <row r="55" spans="2:38">
      <c r="Q55" t="s">
        <v>9592</v>
      </c>
      <c r="R55" t="s">
        <v>9370</v>
      </c>
      <c r="S55" t="s">
        <v>9452</v>
      </c>
      <c r="T55" t="s">
        <v>9593</v>
      </c>
      <c r="AG55" t="s">
        <v>9757</v>
      </c>
    </row>
    <row r="56" spans="2:38">
      <c r="Q56" t="s">
        <v>9594</v>
      </c>
      <c r="R56" t="s">
        <v>9595</v>
      </c>
      <c r="S56" t="s">
        <v>8691</v>
      </c>
      <c r="T56" t="s">
        <v>9399</v>
      </c>
      <c r="AG56" t="s">
        <v>9674</v>
      </c>
      <c r="AH56" t="s">
        <v>9675</v>
      </c>
      <c r="AI56" t="s">
        <v>9676</v>
      </c>
      <c r="AJ56" t="s">
        <v>9677</v>
      </c>
      <c r="AK56" t="s">
        <v>9678</v>
      </c>
      <c r="AL56" t="s">
        <v>9679</v>
      </c>
    </row>
    <row r="57" spans="2:38">
      <c r="G57" t="s">
        <v>9457</v>
      </c>
      <c r="Q57" t="s">
        <v>80</v>
      </c>
      <c r="R57" t="s">
        <v>9596</v>
      </c>
      <c r="S57" t="s">
        <v>9515</v>
      </c>
      <c r="T57" t="s">
        <v>9518</v>
      </c>
      <c r="AG57" t="s">
        <v>9470</v>
      </c>
      <c r="AH57" t="s">
        <v>9470</v>
      </c>
      <c r="AI57" t="s">
        <v>80</v>
      </c>
      <c r="AJ57" t="s">
        <v>9728</v>
      </c>
      <c r="AK57" t="s">
        <v>6070</v>
      </c>
      <c r="AL57" t="s">
        <v>9682</v>
      </c>
    </row>
    <row r="58" spans="2:38">
      <c r="G58" t="s">
        <v>9458</v>
      </c>
      <c r="H58" t="s">
        <v>5515</v>
      </c>
      <c r="Q58" t="s">
        <v>9597</v>
      </c>
      <c r="R58" t="s">
        <v>9598</v>
      </c>
      <c r="S58" t="s">
        <v>9599</v>
      </c>
      <c r="T58" t="s">
        <v>9600</v>
      </c>
      <c r="AG58">
        <v>4</v>
      </c>
      <c r="AH58" t="s">
        <v>9471</v>
      </c>
      <c r="AI58" t="s">
        <v>80</v>
      </c>
      <c r="AJ58" t="s">
        <v>9728</v>
      </c>
      <c r="AK58" t="s">
        <v>9712</v>
      </c>
      <c r="AL58" t="s">
        <v>9729</v>
      </c>
    </row>
    <row r="59" spans="2:38">
      <c r="G59" t="s">
        <v>9459</v>
      </c>
      <c r="H59" t="s">
        <v>9460</v>
      </c>
      <c r="Q59">
        <v>100</v>
      </c>
      <c r="R59" t="s">
        <v>9377</v>
      </c>
      <c r="S59" t="s">
        <v>9601</v>
      </c>
      <c r="T59" t="s">
        <v>9335</v>
      </c>
      <c r="AG59" t="s">
        <v>9758</v>
      </c>
      <c r="AH59" t="s">
        <v>9759</v>
      </c>
      <c r="AI59" t="s">
        <v>9470</v>
      </c>
      <c r="AJ59" t="s">
        <v>9681</v>
      </c>
      <c r="AK59" t="s">
        <v>9686</v>
      </c>
      <c r="AL59" t="s">
        <v>9682</v>
      </c>
    </row>
    <row r="60" spans="2:38">
      <c r="G60" t="s">
        <v>9461</v>
      </c>
      <c r="H60" t="s">
        <v>9462</v>
      </c>
      <c r="V60" t="s">
        <v>9602</v>
      </c>
      <c r="AG60" t="s">
        <v>9760</v>
      </c>
      <c r="AH60" t="s">
        <v>9761</v>
      </c>
      <c r="AI60" t="s">
        <v>9471</v>
      </c>
      <c r="AJ60" t="s">
        <v>9681</v>
      </c>
      <c r="AK60" t="s">
        <v>9686</v>
      </c>
      <c r="AL60" t="s">
        <v>7481</v>
      </c>
    </row>
    <row r="61" spans="2:38">
      <c r="G61" t="s">
        <v>9463</v>
      </c>
      <c r="H61" t="s">
        <v>9464</v>
      </c>
      <c r="V61" t="s">
        <v>9458</v>
      </c>
      <c r="W61" t="s">
        <v>5515</v>
      </c>
      <c r="AG61" t="s">
        <v>9400</v>
      </c>
      <c r="AH61" t="s">
        <v>9400</v>
      </c>
      <c r="AI61">
        <v>6</v>
      </c>
      <c r="AJ61" t="s">
        <v>9681</v>
      </c>
      <c r="AK61" t="s">
        <v>9686</v>
      </c>
      <c r="AL61" t="s">
        <v>9692</v>
      </c>
    </row>
    <row r="62" spans="2:38">
      <c r="G62" t="s">
        <v>9465</v>
      </c>
      <c r="H62" t="s">
        <v>9466</v>
      </c>
      <c r="V62" t="s">
        <v>9459</v>
      </c>
      <c r="W62" t="s">
        <v>9603</v>
      </c>
      <c r="AG62" t="s">
        <v>9313</v>
      </c>
      <c r="AH62" t="s">
        <v>9553</v>
      </c>
      <c r="AI62" t="s">
        <v>9290</v>
      </c>
      <c r="AJ62" t="s">
        <v>9681</v>
      </c>
      <c r="AK62" t="s">
        <v>9712</v>
      </c>
      <c r="AL62" t="s">
        <v>9682</v>
      </c>
    </row>
    <row r="63" spans="2:38">
      <c r="G63" t="s">
        <v>9467</v>
      </c>
      <c r="H63" t="s">
        <v>9468</v>
      </c>
      <c r="V63" t="s">
        <v>9604</v>
      </c>
      <c r="W63" t="s">
        <v>9605</v>
      </c>
      <c r="AG63" t="s">
        <v>9762</v>
      </c>
      <c r="AH63" t="s">
        <v>9662</v>
      </c>
      <c r="AI63" t="s">
        <v>9763</v>
      </c>
      <c r="AJ63" t="s">
        <v>9681</v>
      </c>
      <c r="AK63" t="s">
        <v>9712</v>
      </c>
      <c r="AL63" t="s">
        <v>9741</v>
      </c>
    </row>
    <row r="64" spans="2:38">
      <c r="V64" t="s">
        <v>9606</v>
      </c>
      <c r="W64" t="s">
        <v>9607</v>
      </c>
      <c r="AG64" t="s">
        <v>9320</v>
      </c>
      <c r="AH64" t="s">
        <v>9764</v>
      </c>
      <c r="AI64" t="s">
        <v>9765</v>
      </c>
      <c r="AJ64" t="s">
        <v>9273</v>
      </c>
      <c r="AK64" t="s">
        <v>9686</v>
      </c>
      <c r="AL64" t="s">
        <v>9682</v>
      </c>
    </row>
    <row r="65" spans="18:38">
      <c r="V65" t="s">
        <v>9608</v>
      </c>
      <c r="W65" t="s">
        <v>9609</v>
      </c>
      <c r="AG65" t="s">
        <v>9766</v>
      </c>
      <c r="AH65" t="s">
        <v>9408</v>
      </c>
      <c r="AI65" t="s">
        <v>9767</v>
      </c>
      <c r="AJ65" t="s">
        <v>9273</v>
      </c>
      <c r="AK65" t="s">
        <v>6070</v>
      </c>
      <c r="AL65" t="s">
        <v>7484</v>
      </c>
    </row>
    <row r="66" spans="18:38">
      <c r="V66" t="s">
        <v>9610</v>
      </c>
      <c r="W66" t="s">
        <v>9611</v>
      </c>
      <c r="AG66" t="s">
        <v>9768</v>
      </c>
      <c r="AH66" t="s">
        <v>9769</v>
      </c>
      <c r="AI66" t="s">
        <v>9770</v>
      </c>
      <c r="AJ66" t="s">
        <v>9273</v>
      </c>
      <c r="AK66" t="s">
        <v>9686</v>
      </c>
      <c r="AL66" t="s">
        <v>7481</v>
      </c>
    </row>
    <row r="67" spans="18:38">
      <c r="V67" t="s">
        <v>9612</v>
      </c>
      <c r="W67" t="s">
        <v>9613</v>
      </c>
      <c r="AG67" t="s">
        <v>9644</v>
      </c>
      <c r="AH67" t="s">
        <v>9771</v>
      </c>
      <c r="AI67" t="s">
        <v>9560</v>
      </c>
      <c r="AJ67" t="s">
        <v>9273</v>
      </c>
      <c r="AK67" t="s">
        <v>9686</v>
      </c>
      <c r="AL67" t="s">
        <v>9692</v>
      </c>
    </row>
    <row r="68" spans="18:38">
      <c r="V68" t="s">
        <v>9614</v>
      </c>
      <c r="W68" t="s">
        <v>9535</v>
      </c>
      <c r="AG68" t="s">
        <v>9643</v>
      </c>
      <c r="AH68" t="s">
        <v>9421</v>
      </c>
      <c r="AI68" t="s">
        <v>9772</v>
      </c>
      <c r="AJ68" t="s">
        <v>9273</v>
      </c>
      <c r="AK68" t="s">
        <v>9686</v>
      </c>
      <c r="AL68" t="s">
        <v>9693</v>
      </c>
    </row>
    <row r="69" spans="18:38">
      <c r="V69" t="s">
        <v>9615</v>
      </c>
      <c r="W69" t="s">
        <v>9539</v>
      </c>
      <c r="AG69" t="s">
        <v>9773</v>
      </c>
      <c r="AH69" t="s">
        <v>9774</v>
      </c>
      <c r="AI69" t="s">
        <v>9565</v>
      </c>
      <c r="AJ69" t="s">
        <v>9273</v>
      </c>
      <c r="AK69" t="s">
        <v>9712</v>
      </c>
      <c r="AL69" t="s">
        <v>9682</v>
      </c>
    </row>
    <row r="70" spans="18:38">
      <c r="V70" t="s">
        <v>9538</v>
      </c>
      <c r="W70" t="s">
        <v>9616</v>
      </c>
      <c r="AG70" t="s">
        <v>9345</v>
      </c>
      <c r="AH70" t="s">
        <v>9429</v>
      </c>
      <c r="AI70" t="s">
        <v>9775</v>
      </c>
      <c r="AJ70" t="s">
        <v>9273</v>
      </c>
      <c r="AK70" t="s">
        <v>9712</v>
      </c>
      <c r="AL70" t="s">
        <v>9692</v>
      </c>
    </row>
    <row r="71" spans="18:38">
      <c r="AG71" t="s">
        <v>9776</v>
      </c>
      <c r="AH71" t="s">
        <v>9343</v>
      </c>
      <c r="AI71" t="s">
        <v>9771</v>
      </c>
      <c r="AJ71" t="s">
        <v>9273</v>
      </c>
      <c r="AK71" t="s">
        <v>9712</v>
      </c>
      <c r="AL71" t="s">
        <v>9693</v>
      </c>
    </row>
    <row r="72" spans="18:38">
      <c r="AG72" t="s">
        <v>9777</v>
      </c>
      <c r="AH72" t="s">
        <v>9778</v>
      </c>
      <c r="AI72" t="s">
        <v>9779</v>
      </c>
      <c r="AJ72" t="s">
        <v>9697</v>
      </c>
      <c r="AK72" t="s">
        <v>9686</v>
      </c>
      <c r="AL72" t="s">
        <v>9682</v>
      </c>
    </row>
    <row r="73" spans="18:38">
      <c r="R73" t="s">
        <v>9832</v>
      </c>
      <c r="AG73" t="s">
        <v>9780</v>
      </c>
      <c r="AH73" t="s">
        <v>9441</v>
      </c>
      <c r="AI73" t="s">
        <v>9502</v>
      </c>
      <c r="AJ73" t="s">
        <v>9697</v>
      </c>
      <c r="AK73" t="s">
        <v>6070</v>
      </c>
      <c r="AL73" t="s">
        <v>7484</v>
      </c>
    </row>
    <row r="74" spans="18:38">
      <c r="R74" t="s">
        <v>9833</v>
      </c>
      <c r="AG74" t="s">
        <v>9595</v>
      </c>
      <c r="AH74" t="s">
        <v>9755</v>
      </c>
      <c r="AI74" t="s">
        <v>9781</v>
      </c>
      <c r="AJ74" t="s">
        <v>9697</v>
      </c>
      <c r="AK74" t="s">
        <v>9686</v>
      </c>
      <c r="AL74" t="s">
        <v>9704</v>
      </c>
    </row>
    <row r="75" spans="18:38">
      <c r="R75" t="s">
        <v>9834</v>
      </c>
      <c r="AG75" t="s">
        <v>9782</v>
      </c>
      <c r="AH75" t="s">
        <v>9372</v>
      </c>
      <c r="AI75" t="s">
        <v>9440</v>
      </c>
      <c r="AJ75" t="s">
        <v>9697</v>
      </c>
      <c r="AK75" t="s">
        <v>9686</v>
      </c>
      <c r="AL75" t="s">
        <v>9707</v>
      </c>
    </row>
    <row r="76" spans="18:38">
      <c r="R76" t="s">
        <v>9835</v>
      </c>
      <c r="AG76" t="s">
        <v>9783</v>
      </c>
      <c r="AH76" t="s">
        <v>9449</v>
      </c>
      <c r="AI76" t="s">
        <v>9365</v>
      </c>
      <c r="AJ76" t="s">
        <v>9697</v>
      </c>
      <c r="AK76" t="s">
        <v>9686</v>
      </c>
      <c r="AL76" t="s">
        <v>9710</v>
      </c>
    </row>
    <row r="77" spans="18:38">
      <c r="R77" t="s">
        <v>9836</v>
      </c>
      <c r="AG77" t="s">
        <v>9784</v>
      </c>
      <c r="AH77" t="s">
        <v>9785</v>
      </c>
      <c r="AI77" t="s">
        <v>9786</v>
      </c>
      <c r="AJ77" t="s">
        <v>9697</v>
      </c>
      <c r="AK77" t="s">
        <v>9712</v>
      </c>
      <c r="AL77" t="s">
        <v>9682</v>
      </c>
    </row>
    <row r="78" spans="18:38">
      <c r="R78" t="s">
        <v>9837</v>
      </c>
      <c r="AG78" t="s">
        <v>9615</v>
      </c>
      <c r="AH78" t="s">
        <v>9783</v>
      </c>
      <c r="AI78" t="s">
        <v>9787</v>
      </c>
      <c r="AJ78" t="s">
        <v>9697</v>
      </c>
      <c r="AK78" t="s">
        <v>9712</v>
      </c>
      <c r="AL78" t="s">
        <v>9707</v>
      </c>
    </row>
    <row r="79" spans="18:38">
      <c r="R79" t="s">
        <v>9838</v>
      </c>
      <c r="AG79" t="s">
        <v>9538</v>
      </c>
      <c r="AH79" t="s">
        <v>9784</v>
      </c>
      <c r="AI79" t="s">
        <v>9788</v>
      </c>
      <c r="AJ79" t="s">
        <v>9697</v>
      </c>
      <c r="AK79" t="s">
        <v>9712</v>
      </c>
      <c r="AL79" t="s">
        <v>9710</v>
      </c>
    </row>
    <row r="80" spans="18:38">
      <c r="R80" t="s">
        <v>9839</v>
      </c>
      <c r="AG80" t="s">
        <v>80</v>
      </c>
      <c r="AH80" t="s">
        <v>9597</v>
      </c>
      <c r="AI80" t="s">
        <v>9789</v>
      </c>
      <c r="AJ80" t="s">
        <v>9719</v>
      </c>
      <c r="AK80" t="s">
        <v>9686</v>
      </c>
      <c r="AL80" t="s">
        <v>9682</v>
      </c>
    </row>
    <row r="81" spans="18:38">
      <c r="R81" t="s">
        <v>9840</v>
      </c>
      <c r="AG81" t="s">
        <v>80</v>
      </c>
      <c r="AH81">
        <v>100</v>
      </c>
      <c r="AI81" t="s">
        <v>9538</v>
      </c>
      <c r="AJ81" t="s">
        <v>9719</v>
      </c>
      <c r="AK81" t="s">
        <v>9686</v>
      </c>
      <c r="AL81" t="s">
        <v>9704</v>
      </c>
    </row>
    <row r="82" spans="18:38">
      <c r="R82" t="s">
        <v>9841</v>
      </c>
    </row>
    <row r="83" spans="18:38">
      <c r="R83" t="s">
        <v>9842</v>
      </c>
    </row>
    <row r="84" spans="18:38">
      <c r="R84" t="s">
        <v>9843</v>
      </c>
      <c r="AG84" t="s">
        <v>9818</v>
      </c>
    </row>
    <row r="85" spans="18:38">
      <c r="R85" t="s">
        <v>9844</v>
      </c>
      <c r="AG85" t="s">
        <v>9819</v>
      </c>
    </row>
    <row r="86" spans="18:38">
      <c r="R86" t="s">
        <v>9845</v>
      </c>
      <c r="AG86" t="s">
        <v>9820</v>
      </c>
    </row>
    <row r="87" spans="18:38">
      <c r="R87" t="s">
        <v>9846</v>
      </c>
      <c r="AG87" t="s">
        <v>9821</v>
      </c>
    </row>
    <row r="88" spans="18:38">
      <c r="R88" t="s">
        <v>9847</v>
      </c>
      <c r="AG88" t="s">
        <v>9822</v>
      </c>
    </row>
    <row r="89" spans="18:38">
      <c r="R89" t="s">
        <v>9848</v>
      </c>
      <c r="AG89" t="s">
        <v>9823</v>
      </c>
    </row>
    <row r="90" spans="18:38">
      <c r="R90" t="s">
        <v>9849</v>
      </c>
      <c r="AG90" t="s">
        <v>9824</v>
      </c>
    </row>
    <row r="91" spans="18:38">
      <c r="R91" t="s">
        <v>9850</v>
      </c>
      <c r="AG91" t="s">
        <v>9825</v>
      </c>
    </row>
    <row r="92" spans="18:38">
      <c r="R92" t="s">
        <v>9851</v>
      </c>
    </row>
    <row r="93" spans="18:38">
      <c r="R93" t="s">
        <v>9852</v>
      </c>
    </row>
    <row r="94" spans="18:38">
      <c r="R94" t="s">
        <v>9853</v>
      </c>
      <c r="AG94" t="s">
        <v>9826</v>
      </c>
    </row>
    <row r="98" spans="18:24">
      <c r="R98" t="s">
        <v>9854</v>
      </c>
    </row>
    <row r="99" spans="18:24">
      <c r="R99" t="s">
        <v>9855</v>
      </c>
    </row>
    <row r="100" spans="18:24">
      <c r="R100" t="s">
        <v>7424</v>
      </c>
      <c r="S100" t="s">
        <v>7427</v>
      </c>
      <c r="T100" t="s">
        <v>9856</v>
      </c>
      <c r="V100" t="s">
        <v>2490</v>
      </c>
      <c r="W100" t="s">
        <v>9864</v>
      </c>
      <c r="X100" t="s">
        <v>9865</v>
      </c>
    </row>
    <row r="101" spans="18:24">
      <c r="R101" t="s">
        <v>2711</v>
      </c>
      <c r="S101">
        <v>25</v>
      </c>
      <c r="T101" t="s">
        <v>9857</v>
      </c>
      <c r="V101" t="s">
        <v>9866</v>
      </c>
      <c r="W101">
        <v>15</v>
      </c>
      <c r="X101" t="s">
        <v>9867</v>
      </c>
    </row>
    <row r="102" spans="18:24">
      <c r="R102" t="s">
        <v>2713</v>
      </c>
      <c r="S102">
        <v>25</v>
      </c>
      <c r="T102" t="s">
        <v>9857</v>
      </c>
      <c r="V102" t="s">
        <v>9868</v>
      </c>
      <c r="W102">
        <v>6</v>
      </c>
      <c r="X102" t="s">
        <v>9869</v>
      </c>
    </row>
    <row r="103" spans="18:24">
      <c r="R103" t="s">
        <v>9280</v>
      </c>
      <c r="S103" t="s">
        <v>9858</v>
      </c>
      <c r="T103" t="s">
        <v>9859</v>
      </c>
      <c r="V103" t="s">
        <v>9870</v>
      </c>
      <c r="W103">
        <v>10</v>
      </c>
      <c r="X103" t="s">
        <v>9871</v>
      </c>
    </row>
    <row r="104" spans="18:24">
      <c r="R104" t="s">
        <v>9860</v>
      </c>
      <c r="S104" t="s">
        <v>9858</v>
      </c>
      <c r="T104" t="s">
        <v>9859</v>
      </c>
      <c r="V104" t="s">
        <v>9872</v>
      </c>
      <c r="W104">
        <v>5</v>
      </c>
      <c r="X104" t="s">
        <v>9857</v>
      </c>
    </row>
    <row r="105" spans="18:24">
      <c r="R105" t="s">
        <v>2716</v>
      </c>
      <c r="S105">
        <v>20</v>
      </c>
      <c r="T105" t="s">
        <v>9861</v>
      </c>
      <c r="V105" t="s">
        <v>9873</v>
      </c>
      <c r="W105">
        <v>10</v>
      </c>
      <c r="X105" t="s">
        <v>9867</v>
      </c>
    </row>
    <row r="106" spans="18:24">
      <c r="R106" t="s">
        <v>9862</v>
      </c>
      <c r="S106">
        <v>20</v>
      </c>
      <c r="T106" t="s">
        <v>9861</v>
      </c>
    </row>
    <row r="107" spans="18:24">
      <c r="R107" t="s">
        <v>2717</v>
      </c>
      <c r="S107">
        <v>15</v>
      </c>
      <c r="T107" t="s">
        <v>9863</v>
      </c>
    </row>
    <row r="112" spans="18:24">
      <c r="T112" t="s">
        <v>10019</v>
      </c>
    </row>
    <row r="113" spans="20:23">
      <c r="T113" s="474">
        <v>1</v>
      </c>
      <c r="U113" s="475" t="s">
        <v>6619</v>
      </c>
      <c r="V113" t="s">
        <v>9911</v>
      </c>
      <c r="W113" t="s">
        <v>9912</v>
      </c>
    </row>
    <row r="114" spans="20:23">
      <c r="T114" s="474" t="s">
        <v>80</v>
      </c>
      <c r="U114" s="475" t="s">
        <v>6611</v>
      </c>
      <c r="V114" t="s">
        <v>9913</v>
      </c>
      <c r="W114" t="s">
        <v>9914</v>
      </c>
    </row>
    <row r="115" spans="20:23">
      <c r="T115" s="474" t="s">
        <v>80</v>
      </c>
      <c r="U115" s="474">
        <v>5</v>
      </c>
      <c r="V115" t="s">
        <v>9915</v>
      </c>
      <c r="W115" t="s">
        <v>9916</v>
      </c>
    </row>
    <row r="116" spans="20:23">
      <c r="T116" s="475" t="s">
        <v>9933</v>
      </c>
      <c r="U116" s="475" t="s">
        <v>9930</v>
      </c>
      <c r="V116" t="s">
        <v>9917</v>
      </c>
      <c r="W116" t="s">
        <v>9918</v>
      </c>
    </row>
    <row r="117" spans="20:23">
      <c r="T117" s="474" t="s">
        <v>80</v>
      </c>
      <c r="U117" s="474">
        <v>8</v>
      </c>
      <c r="V117" t="s">
        <v>9919</v>
      </c>
      <c r="W117" t="s">
        <v>9921</v>
      </c>
    </row>
    <row r="118" spans="20:23">
      <c r="T118" s="474"/>
      <c r="U118" s="474"/>
      <c r="V118" t="s">
        <v>9920</v>
      </c>
    </row>
    <row r="119" spans="20:23">
      <c r="T119" s="474" t="s">
        <v>80</v>
      </c>
      <c r="U119" s="475" t="s">
        <v>9931</v>
      </c>
      <c r="V119" t="s">
        <v>9922</v>
      </c>
      <c r="W119" t="s">
        <v>9923</v>
      </c>
    </row>
    <row r="120" spans="20:23">
      <c r="T120" s="475" t="s">
        <v>9932</v>
      </c>
      <c r="U120" s="474">
        <v>13</v>
      </c>
      <c r="V120" t="s">
        <v>9924</v>
      </c>
      <c r="W120" t="s">
        <v>9914</v>
      </c>
    </row>
    <row r="121" spans="20:23">
      <c r="T121" s="474" t="s">
        <v>80</v>
      </c>
      <c r="U121" s="474" t="s">
        <v>9925</v>
      </c>
      <c r="V121" t="s">
        <v>9926</v>
      </c>
    </row>
    <row r="122" spans="20:23">
      <c r="T122" s="474" t="s">
        <v>9927</v>
      </c>
      <c r="U122" s="474" t="s">
        <v>9928</v>
      </c>
      <c r="V122" t="s">
        <v>9929</v>
      </c>
      <c r="W122">
        <v>1</v>
      </c>
    </row>
    <row r="123" spans="20:23">
      <c r="T123" t="s">
        <v>9934</v>
      </c>
      <c r="U123" t="s">
        <v>9877</v>
      </c>
      <c r="V123" t="s">
        <v>9935</v>
      </c>
      <c r="W123" t="s">
        <v>9936</v>
      </c>
    </row>
    <row r="124" spans="20:23">
      <c r="T124" t="s">
        <v>6533</v>
      </c>
      <c r="U124">
        <v>21</v>
      </c>
      <c r="V124" t="s">
        <v>9937</v>
      </c>
      <c r="W124">
        <v>1</v>
      </c>
    </row>
    <row r="125" spans="20:23">
      <c r="T125" t="s">
        <v>80</v>
      </c>
      <c r="U125" t="s">
        <v>9938</v>
      </c>
      <c r="V125" t="s">
        <v>9939</v>
      </c>
      <c r="W125" t="s">
        <v>9387</v>
      </c>
    </row>
    <row r="126" spans="20:23">
      <c r="T126" t="s">
        <v>9940</v>
      </c>
      <c r="U126" t="s">
        <v>7023</v>
      </c>
      <c r="V126" t="s">
        <v>9941</v>
      </c>
      <c r="W126">
        <v>1</v>
      </c>
    </row>
    <row r="127" spans="20:23">
      <c r="T127" t="s">
        <v>9942</v>
      </c>
      <c r="U127" t="s">
        <v>6822</v>
      </c>
      <c r="V127" t="s">
        <v>9943</v>
      </c>
      <c r="W127" t="s">
        <v>9944</v>
      </c>
    </row>
    <row r="128" spans="20:23">
      <c r="T128" t="s">
        <v>9945</v>
      </c>
      <c r="U128" t="s">
        <v>9946</v>
      </c>
      <c r="V128" t="s">
        <v>9947</v>
      </c>
      <c r="W128" t="s">
        <v>9948</v>
      </c>
    </row>
    <row r="129" spans="20:23">
      <c r="T129">
        <v>38</v>
      </c>
      <c r="U129">
        <v>33</v>
      </c>
      <c r="V129" t="s">
        <v>9949</v>
      </c>
      <c r="W129" t="s">
        <v>9950</v>
      </c>
    </row>
    <row r="130" spans="20:23">
      <c r="T130" t="s">
        <v>80</v>
      </c>
      <c r="U130" t="s">
        <v>9951</v>
      </c>
      <c r="V130" t="s">
        <v>9952</v>
      </c>
    </row>
    <row r="131" spans="20:23">
      <c r="T131">
        <v>39</v>
      </c>
      <c r="U131">
        <v>37</v>
      </c>
      <c r="V131" t="s">
        <v>9953</v>
      </c>
      <c r="W131">
        <v>1</v>
      </c>
    </row>
    <row r="132" spans="20:23">
      <c r="T132" t="s">
        <v>9954</v>
      </c>
      <c r="U132" t="s">
        <v>9955</v>
      </c>
      <c r="V132" t="s">
        <v>9956</v>
      </c>
      <c r="W132" t="s">
        <v>9957</v>
      </c>
    </row>
    <row r="133" spans="20:23">
      <c r="T133">
        <v>42</v>
      </c>
      <c r="U133">
        <v>40</v>
      </c>
      <c r="V133" t="s">
        <v>9958</v>
      </c>
      <c r="W133">
        <v>1</v>
      </c>
    </row>
    <row r="134" spans="20:23">
      <c r="V134" t="s">
        <v>9959</v>
      </c>
    </row>
    <row r="135" spans="20:23">
      <c r="T135">
        <v>43</v>
      </c>
      <c r="U135">
        <v>41</v>
      </c>
      <c r="V135" t="s">
        <v>9960</v>
      </c>
      <c r="W135" t="s">
        <v>9957</v>
      </c>
    </row>
    <row r="136" spans="20:23">
      <c r="T136" t="s">
        <v>9961</v>
      </c>
      <c r="U136" t="s">
        <v>9962</v>
      </c>
      <c r="V136" t="s">
        <v>9963</v>
      </c>
      <c r="W136" t="s">
        <v>9964</v>
      </c>
    </row>
    <row r="137" spans="20:23">
      <c r="T137" t="s">
        <v>9965</v>
      </c>
      <c r="U137" t="s">
        <v>9966</v>
      </c>
      <c r="V137" t="s">
        <v>9967</v>
      </c>
      <c r="W137" t="s">
        <v>9944</v>
      </c>
    </row>
    <row r="138" spans="20:23">
      <c r="T138" t="s">
        <v>9968</v>
      </c>
      <c r="U138" t="s">
        <v>9969</v>
      </c>
      <c r="V138" t="s">
        <v>9970</v>
      </c>
      <c r="W138" t="s">
        <v>9964</v>
      </c>
    </row>
    <row r="139" spans="20:23">
      <c r="T139" t="s">
        <v>6367</v>
      </c>
      <c r="U139" t="s">
        <v>6376</v>
      </c>
      <c r="V139" t="s">
        <v>9971</v>
      </c>
      <c r="W139" t="s">
        <v>9912</v>
      </c>
    </row>
    <row r="140" spans="20:23">
      <c r="T140">
        <v>61</v>
      </c>
      <c r="U140">
        <v>59</v>
      </c>
      <c r="V140" t="s">
        <v>9972</v>
      </c>
      <c r="W140" t="s">
        <v>9912</v>
      </c>
    </row>
    <row r="141" spans="20:23">
      <c r="T141">
        <v>62</v>
      </c>
      <c r="U141" t="s">
        <v>9973</v>
      </c>
      <c r="V141" t="s">
        <v>9974</v>
      </c>
      <c r="W141" t="s">
        <v>9976</v>
      </c>
    </row>
    <row r="142" spans="20:23">
      <c r="V142" t="s">
        <v>9975</v>
      </c>
    </row>
    <row r="143" spans="20:23">
      <c r="T143">
        <v>63</v>
      </c>
      <c r="U143">
        <v>63</v>
      </c>
      <c r="V143" t="s">
        <v>9977</v>
      </c>
      <c r="W143">
        <v>1</v>
      </c>
    </row>
    <row r="144" spans="20:23">
      <c r="U144" t="s">
        <v>9978</v>
      </c>
      <c r="V144" t="s">
        <v>9979</v>
      </c>
      <c r="W144" t="s">
        <v>9981</v>
      </c>
    </row>
    <row r="145" spans="20:23">
      <c r="V145" t="s">
        <v>9980</v>
      </c>
    </row>
    <row r="146" spans="20:23">
      <c r="T146">
        <v>64</v>
      </c>
      <c r="U146" t="s">
        <v>9982</v>
      </c>
      <c r="V146" t="s">
        <v>9983</v>
      </c>
      <c r="W146" t="s">
        <v>9981</v>
      </c>
    </row>
    <row r="147" spans="20:23">
      <c r="T147" t="s">
        <v>80</v>
      </c>
      <c r="U147" t="s">
        <v>9984</v>
      </c>
      <c r="V147" t="s">
        <v>9985</v>
      </c>
      <c r="W147" t="s">
        <v>9912</v>
      </c>
    </row>
    <row r="148" spans="20:23">
      <c r="T148" t="s">
        <v>6347</v>
      </c>
      <c r="U148" t="s">
        <v>9986</v>
      </c>
      <c r="V148" t="s">
        <v>9987</v>
      </c>
    </row>
    <row r="149" spans="20:23">
      <c r="T149" t="s">
        <v>9988</v>
      </c>
      <c r="U149" t="s">
        <v>9989</v>
      </c>
      <c r="V149" t="s">
        <v>9990</v>
      </c>
      <c r="W149" t="s">
        <v>9957</v>
      </c>
    </row>
    <row r="150" spans="20:23">
      <c r="T150" t="s">
        <v>9991</v>
      </c>
      <c r="U150" t="s">
        <v>9992</v>
      </c>
      <c r="V150" t="s">
        <v>9993</v>
      </c>
      <c r="W150" t="s">
        <v>9335</v>
      </c>
    </row>
    <row r="151" spans="20:23">
      <c r="T151">
        <v>74</v>
      </c>
      <c r="U151">
        <v>79</v>
      </c>
      <c r="V151" t="s">
        <v>9994</v>
      </c>
      <c r="W151" t="s">
        <v>9995</v>
      </c>
    </row>
    <row r="152" spans="20:23">
      <c r="T152" t="s">
        <v>9996</v>
      </c>
      <c r="U152" t="s">
        <v>9997</v>
      </c>
      <c r="V152" t="s">
        <v>9998</v>
      </c>
      <c r="W152" t="s">
        <v>9964</v>
      </c>
    </row>
    <row r="153" spans="20:23">
      <c r="V153" t="s">
        <v>9999</v>
      </c>
    </row>
    <row r="154" spans="20:23">
      <c r="T154" t="s">
        <v>80</v>
      </c>
      <c r="U154" t="s">
        <v>10000</v>
      </c>
      <c r="V154" t="s">
        <v>10001</v>
      </c>
      <c r="W154" t="s">
        <v>9518</v>
      </c>
    </row>
    <row r="155" spans="20:23">
      <c r="U155">
        <v>84</v>
      </c>
      <c r="V155" t="s">
        <v>10002</v>
      </c>
      <c r="W155" t="s">
        <v>681</v>
      </c>
    </row>
    <row r="156" spans="20:23">
      <c r="T156" t="s">
        <v>10003</v>
      </c>
      <c r="U156">
        <v>85</v>
      </c>
      <c r="V156" t="s">
        <v>10004</v>
      </c>
      <c r="W156" t="s">
        <v>9957</v>
      </c>
    </row>
    <row r="157" spans="20:23">
      <c r="V157" t="s">
        <v>10005</v>
      </c>
    </row>
    <row r="158" spans="20:23">
      <c r="T158" t="s">
        <v>10006</v>
      </c>
      <c r="U158" t="s">
        <v>10006</v>
      </c>
      <c r="V158" t="s">
        <v>10007</v>
      </c>
      <c r="W158" t="s">
        <v>9447</v>
      </c>
    </row>
    <row r="159" spans="20:23">
      <c r="T159">
        <v>88</v>
      </c>
      <c r="U159">
        <v>88</v>
      </c>
      <c r="V159" t="s">
        <v>10008</v>
      </c>
      <c r="W159" t="s">
        <v>9964</v>
      </c>
    </row>
    <row r="160" spans="20:23">
      <c r="V160" t="s">
        <v>10009</v>
      </c>
    </row>
    <row r="161" spans="20:23">
      <c r="T161" t="s">
        <v>80</v>
      </c>
      <c r="U161" t="s">
        <v>6264</v>
      </c>
      <c r="V161" t="s">
        <v>10010</v>
      </c>
      <c r="W161" t="s">
        <v>9518</v>
      </c>
    </row>
    <row r="162" spans="20:23">
      <c r="T162" t="s">
        <v>356</v>
      </c>
      <c r="U162" t="s">
        <v>10011</v>
      </c>
      <c r="V162" t="s">
        <v>10012</v>
      </c>
      <c r="W162" t="s">
        <v>10013</v>
      </c>
    </row>
    <row r="163" spans="20:23">
      <c r="T163" t="s">
        <v>10014</v>
      </c>
      <c r="U163">
        <v>94</v>
      </c>
      <c r="V163" t="s">
        <v>10015</v>
      </c>
      <c r="W163" t="s">
        <v>9964</v>
      </c>
    </row>
    <row r="164" spans="20:23">
      <c r="T164" t="s">
        <v>412</v>
      </c>
      <c r="U164" t="s">
        <v>10016</v>
      </c>
      <c r="V164" t="s">
        <v>10017</v>
      </c>
      <c r="W164" t="s">
        <v>9399</v>
      </c>
    </row>
    <row r="165" spans="20:23">
      <c r="T165" t="s">
        <v>80</v>
      </c>
      <c r="U165" t="s">
        <v>412</v>
      </c>
      <c r="V165" t="s">
        <v>10018</v>
      </c>
      <c r="W165" t="s">
        <v>9518</v>
      </c>
    </row>
    <row r="167" spans="20:23">
      <c r="T167" t="s">
        <v>10020</v>
      </c>
    </row>
    <row r="168" spans="20:23">
      <c r="T168" t="s">
        <v>10021</v>
      </c>
    </row>
    <row r="169" spans="20:23">
      <c r="T169" t="s">
        <v>10022</v>
      </c>
      <c r="V169" t="s">
        <v>10023</v>
      </c>
      <c r="W169" t="s">
        <v>10024</v>
      </c>
    </row>
    <row r="170" spans="20:23">
      <c r="U170">
        <v>1</v>
      </c>
      <c r="V170" t="s">
        <v>10025</v>
      </c>
      <c r="W170" t="s">
        <v>10026</v>
      </c>
    </row>
    <row r="171" spans="20:23">
      <c r="W171" t="s">
        <v>9944</v>
      </c>
    </row>
    <row r="172" spans="20:23">
      <c r="T172">
        <v>1</v>
      </c>
      <c r="U172">
        <v>2</v>
      </c>
      <c r="V172" t="s">
        <v>10027</v>
      </c>
      <c r="W172" t="s">
        <v>9964</v>
      </c>
    </row>
    <row r="173" spans="20:23">
      <c r="T173" s="464">
        <v>43892</v>
      </c>
      <c r="U173">
        <v>3</v>
      </c>
      <c r="V173" t="s">
        <v>10028</v>
      </c>
      <c r="W173" t="s">
        <v>10029</v>
      </c>
    </row>
    <row r="174" spans="20:23">
      <c r="T174" s="464">
        <v>44016</v>
      </c>
      <c r="U174">
        <v>4</v>
      </c>
      <c r="V174" t="s">
        <v>10030</v>
      </c>
      <c r="W174" t="s">
        <v>9948</v>
      </c>
    </row>
    <row r="175" spans="20:23">
      <c r="V175" t="s">
        <v>9917</v>
      </c>
    </row>
    <row r="176" spans="20:23">
      <c r="T176" s="464">
        <v>44112</v>
      </c>
      <c r="U176" s="464">
        <v>44017</v>
      </c>
      <c r="V176" t="s">
        <v>10031</v>
      </c>
    </row>
    <row r="177" spans="20:23">
      <c r="T177" s="464">
        <v>44176</v>
      </c>
      <c r="U177" s="464">
        <v>44082</v>
      </c>
      <c r="V177" t="s">
        <v>10032</v>
      </c>
      <c r="W177">
        <v>1</v>
      </c>
    </row>
    <row r="178" spans="20:23">
      <c r="T178" t="s">
        <v>80</v>
      </c>
      <c r="U178" s="464">
        <v>44145</v>
      </c>
      <c r="V178" t="s">
        <v>10033</v>
      </c>
      <c r="W178">
        <v>1</v>
      </c>
    </row>
    <row r="179" spans="20:23">
      <c r="T179" t="s">
        <v>10034</v>
      </c>
      <c r="U179" s="465">
        <v>41609</v>
      </c>
      <c r="V179" t="s">
        <v>9929</v>
      </c>
      <c r="W179" t="s">
        <v>9957</v>
      </c>
    </row>
    <row r="180" spans="20:23">
      <c r="T180" t="s">
        <v>6555</v>
      </c>
      <c r="U180" t="s">
        <v>9925</v>
      </c>
      <c r="V180" t="s">
        <v>10035</v>
      </c>
      <c r="W180" t="s">
        <v>9957</v>
      </c>
    </row>
    <row r="181" spans="20:23">
      <c r="T181" t="s">
        <v>10036</v>
      </c>
      <c r="U181" t="s">
        <v>9927</v>
      </c>
      <c r="V181" t="s">
        <v>9935</v>
      </c>
      <c r="W181" t="s">
        <v>9936</v>
      </c>
    </row>
    <row r="182" spans="20:23">
      <c r="T182" t="s">
        <v>336</v>
      </c>
      <c r="U182" t="s">
        <v>10037</v>
      </c>
      <c r="V182" t="s">
        <v>10038</v>
      </c>
      <c r="W182">
        <v>1</v>
      </c>
    </row>
    <row r="183" spans="20:23">
      <c r="T183" t="s">
        <v>6495</v>
      </c>
      <c r="U183" t="s">
        <v>10039</v>
      </c>
      <c r="V183" t="s">
        <v>10040</v>
      </c>
      <c r="W183" t="s">
        <v>9406</v>
      </c>
    </row>
    <row r="184" spans="20:23">
      <c r="T184" t="s">
        <v>10041</v>
      </c>
      <c r="U184">
        <v>28</v>
      </c>
      <c r="V184" t="s">
        <v>10042</v>
      </c>
      <c r="W184" t="s">
        <v>10043</v>
      </c>
    </row>
    <row r="185" spans="20:23">
      <c r="T185" t="s">
        <v>10044</v>
      </c>
      <c r="U185" t="s">
        <v>10045</v>
      </c>
      <c r="V185" t="s">
        <v>9943</v>
      </c>
      <c r="W185" t="s">
        <v>9944</v>
      </c>
    </row>
    <row r="186" spans="20:23">
      <c r="T186" t="s">
        <v>9962</v>
      </c>
      <c r="U186" t="s">
        <v>10046</v>
      </c>
      <c r="V186" t="s">
        <v>10047</v>
      </c>
      <c r="W186" t="s">
        <v>9448</v>
      </c>
    </row>
    <row r="187" spans="20:23">
      <c r="T187">
        <v>45</v>
      </c>
      <c r="U187">
        <v>36</v>
      </c>
      <c r="V187" t="s">
        <v>10048</v>
      </c>
      <c r="W187" t="s">
        <v>10049</v>
      </c>
    </row>
    <row r="188" spans="20:23">
      <c r="T188" t="s">
        <v>10050</v>
      </c>
      <c r="U188" t="s">
        <v>10051</v>
      </c>
      <c r="V188" t="s">
        <v>10052</v>
      </c>
      <c r="W188" t="s">
        <v>9964</v>
      </c>
    </row>
    <row r="189" spans="20:23">
      <c r="T189" t="s">
        <v>9965</v>
      </c>
      <c r="U189" t="s">
        <v>10053</v>
      </c>
      <c r="V189" t="s">
        <v>10054</v>
      </c>
      <c r="W189" t="s">
        <v>9981</v>
      </c>
    </row>
    <row r="193" spans="20:22">
      <c r="T193">
        <v>21</v>
      </c>
      <c r="U193" t="s">
        <v>10042</v>
      </c>
    </row>
    <row r="194" spans="20:22">
      <c r="T194" t="s">
        <v>10055</v>
      </c>
      <c r="U194" t="s">
        <v>9943</v>
      </c>
      <c r="V194" t="s">
        <v>9944</v>
      </c>
    </row>
    <row r="195" spans="20:22">
      <c r="T195" t="s">
        <v>10056</v>
      </c>
      <c r="U195" t="s">
        <v>10047</v>
      </c>
      <c r="V195" t="s">
        <v>9981</v>
      </c>
    </row>
    <row r="196" spans="20:22">
      <c r="T196" t="s">
        <v>10057</v>
      </c>
      <c r="U196" t="s">
        <v>10058</v>
      </c>
      <c r="V196">
        <v>1</v>
      </c>
    </row>
    <row r="197" spans="20:22">
      <c r="T197" t="s">
        <v>9961</v>
      </c>
      <c r="U197" t="s">
        <v>10059</v>
      </c>
      <c r="V197" t="s">
        <v>9964</v>
      </c>
    </row>
    <row r="198" spans="20:22">
      <c r="T198" t="s">
        <v>10060</v>
      </c>
      <c r="U198" t="s">
        <v>10054</v>
      </c>
      <c r="V198" t="s">
        <v>9981</v>
      </c>
    </row>
    <row r="199" spans="20:22">
      <c r="T199" t="s">
        <v>6392</v>
      </c>
      <c r="U199" t="s">
        <v>10061</v>
      </c>
      <c r="V199" t="s">
        <v>10062</v>
      </c>
    </row>
    <row r="200" spans="20:22">
      <c r="T200" t="s">
        <v>6386</v>
      </c>
      <c r="V200" t="s">
        <v>10062</v>
      </c>
    </row>
    <row r="201" spans="20:22">
      <c r="T201" t="s">
        <v>10063</v>
      </c>
      <c r="U201" t="s">
        <v>9967</v>
      </c>
      <c r="V201" t="s">
        <v>9944</v>
      </c>
    </row>
    <row r="202" spans="20:22">
      <c r="T202" t="s">
        <v>10064</v>
      </c>
      <c r="U202" t="s">
        <v>9970</v>
      </c>
      <c r="V202" t="s">
        <v>10062</v>
      </c>
    </row>
    <row r="203" spans="20:22">
      <c r="T203" t="s">
        <v>6340</v>
      </c>
      <c r="U203" t="s">
        <v>10065</v>
      </c>
    </row>
    <row r="204" spans="20:22">
      <c r="T204" t="s">
        <v>10066</v>
      </c>
      <c r="U204" t="s">
        <v>9974</v>
      </c>
      <c r="V204" t="s">
        <v>10067</v>
      </c>
    </row>
    <row r="205" spans="20:22">
      <c r="U205" t="s">
        <v>9975</v>
      </c>
    </row>
    <row r="206" spans="20:22">
      <c r="T206" t="s">
        <v>10068</v>
      </c>
      <c r="U206" t="s">
        <v>10069</v>
      </c>
      <c r="V206">
        <v>1</v>
      </c>
    </row>
    <row r="207" spans="20:22">
      <c r="T207" t="s">
        <v>6306</v>
      </c>
      <c r="U207" t="s">
        <v>10070</v>
      </c>
      <c r="V207" t="s">
        <v>9957</v>
      </c>
    </row>
    <row r="208" spans="20:22">
      <c r="T208" t="s">
        <v>6298</v>
      </c>
      <c r="U208" t="s">
        <v>10071</v>
      </c>
      <c r="V208" t="s">
        <v>10072</v>
      </c>
    </row>
    <row r="209" spans="20:22">
      <c r="T209" t="s">
        <v>406</v>
      </c>
      <c r="U209" t="s">
        <v>9983</v>
      </c>
      <c r="V209" t="s">
        <v>9948</v>
      </c>
    </row>
    <row r="210" spans="20:22">
      <c r="T210">
        <v>85</v>
      </c>
      <c r="U210" t="s">
        <v>10073</v>
      </c>
      <c r="V210" t="s">
        <v>10074</v>
      </c>
    </row>
    <row r="211" spans="20:22">
      <c r="T211" t="s">
        <v>10075</v>
      </c>
      <c r="U211" t="s">
        <v>10017</v>
      </c>
      <c r="V211" t="s">
        <v>9936</v>
      </c>
    </row>
    <row r="212" spans="20:22">
      <c r="T212" t="s">
        <v>10011</v>
      </c>
      <c r="U212" t="s">
        <v>10018</v>
      </c>
      <c r="V212" t="s">
        <v>9976</v>
      </c>
    </row>
    <row r="213" spans="20:22">
      <c r="T213" t="s">
        <v>10076</v>
      </c>
      <c r="U213" t="s">
        <v>10077</v>
      </c>
      <c r="V213" t="s">
        <v>9995</v>
      </c>
    </row>
    <row r="214" spans="20:22">
      <c r="T214" t="s">
        <v>360</v>
      </c>
      <c r="U214" t="s">
        <v>10078</v>
      </c>
      <c r="V214" t="s">
        <v>9944</v>
      </c>
    </row>
  </sheetData>
  <sortState xmlns:xlrd2="http://schemas.microsoft.com/office/spreadsheetml/2017/richdata2" ref="F3:G13">
    <sortCondition ref="F3:F13"/>
  </sortState>
  <pageMargins left="0.7" right="0.7" top="0.75" bottom="0.75" header="0.3" footer="0.3"/>
  <tableParts count="16">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143BC-5E06-41FD-82C4-704416DB2129}">
  <dimension ref="A1:I91"/>
  <sheetViews>
    <sheetView workbookViewId="0">
      <selection activeCell="A14" sqref="A14"/>
    </sheetView>
  </sheetViews>
  <sheetFormatPr defaultRowHeight="15"/>
  <cols>
    <col min="1" max="1" width="32.75" style="37" bestFit="1" customWidth="1"/>
    <col min="2" max="8" width="9" style="37"/>
    <col min="9" max="9" width="44.375" style="37" customWidth="1"/>
    <col min="10" max="16384" width="9" style="37"/>
  </cols>
  <sheetData>
    <row r="1" spans="1:9">
      <c r="A1" s="323" t="s">
        <v>10413</v>
      </c>
      <c r="B1" s="323" t="s">
        <v>10412</v>
      </c>
      <c r="C1" s="323" t="s">
        <v>10411</v>
      </c>
      <c r="D1" s="323" t="s">
        <v>10410</v>
      </c>
      <c r="E1" s="323" t="s">
        <v>10409</v>
      </c>
      <c r="F1" s="323" t="s">
        <v>10408</v>
      </c>
      <c r="G1" s="323" t="s">
        <v>10407</v>
      </c>
      <c r="H1" s="323" t="s">
        <v>10406</v>
      </c>
      <c r="I1" s="323" t="s">
        <v>5434</v>
      </c>
    </row>
    <row r="2" spans="1:9">
      <c r="A2" s="323"/>
      <c r="B2" s="323"/>
      <c r="C2" s="323"/>
      <c r="D2" s="323"/>
      <c r="E2" s="323"/>
      <c r="F2" s="323"/>
      <c r="G2" s="323"/>
      <c r="H2" s="323"/>
      <c r="I2" s="323"/>
    </row>
    <row r="3" spans="1:9">
      <c r="A3" s="323" t="s">
        <v>10405</v>
      </c>
      <c r="B3" s="323" t="s">
        <v>10404</v>
      </c>
      <c r="C3" s="323">
        <v>83</v>
      </c>
      <c r="D3" s="323">
        <v>29</v>
      </c>
      <c r="E3" s="323" t="s">
        <v>10403</v>
      </c>
      <c r="F3" s="323" t="s">
        <v>10397</v>
      </c>
      <c r="G3" s="323"/>
      <c r="H3" s="323"/>
      <c r="I3" s="323"/>
    </row>
    <row r="4" spans="1:9">
      <c r="A4" s="323" t="s">
        <v>10402</v>
      </c>
      <c r="B4" s="323" t="s">
        <v>10399</v>
      </c>
      <c r="C4" s="323">
        <v>84</v>
      </c>
      <c r="D4" s="323">
        <v>30</v>
      </c>
      <c r="E4" s="323" t="s">
        <v>10398</v>
      </c>
      <c r="F4" s="323" t="s">
        <v>10397</v>
      </c>
      <c r="G4" s="500" t="s">
        <v>10401</v>
      </c>
      <c r="H4" s="323"/>
      <c r="I4" s="323"/>
    </row>
    <row r="5" spans="1:9">
      <c r="A5" s="323" t="s">
        <v>10400</v>
      </c>
      <c r="B5" s="323" t="s">
        <v>10399</v>
      </c>
      <c r="C5" s="323">
        <v>84</v>
      </c>
      <c r="D5" s="323">
        <v>29</v>
      </c>
      <c r="E5" s="323" t="s">
        <v>10398</v>
      </c>
      <c r="F5" s="323" t="s">
        <v>10397</v>
      </c>
      <c r="G5" s="323" t="s">
        <v>10396</v>
      </c>
      <c r="H5" s="323"/>
      <c r="I5" s="323"/>
    </row>
    <row r="6" spans="1:9">
      <c r="A6" s="323"/>
      <c r="B6" s="323"/>
      <c r="C6" s="323"/>
      <c r="D6" s="323"/>
      <c r="E6" s="323"/>
      <c r="F6" s="323"/>
      <c r="G6" s="323" t="s">
        <v>10395</v>
      </c>
      <c r="H6" s="323"/>
      <c r="I6" s="323"/>
    </row>
    <row r="7" spans="1:9">
      <c r="A7" s="323"/>
      <c r="B7" s="323"/>
      <c r="C7" s="323"/>
      <c r="D7" s="323"/>
      <c r="E7" s="323"/>
      <c r="F7" s="323"/>
      <c r="G7" s="323" t="s">
        <v>10394</v>
      </c>
      <c r="H7" s="323"/>
      <c r="I7" s="323"/>
    </row>
    <row r="8" spans="1:9">
      <c r="A8" s="323"/>
      <c r="B8" s="323"/>
      <c r="C8" s="323"/>
      <c r="D8" s="323"/>
      <c r="E8" s="323"/>
      <c r="F8" s="323"/>
      <c r="G8" s="323" t="s">
        <v>10393</v>
      </c>
      <c r="H8" s="323"/>
      <c r="I8" s="323"/>
    </row>
    <row r="9" spans="1:9">
      <c r="A9" s="323"/>
      <c r="B9" s="323"/>
      <c r="C9" s="323"/>
      <c r="D9" s="323"/>
      <c r="E9" s="323"/>
      <c r="F9" s="323"/>
      <c r="G9" s="323" t="s">
        <v>10392</v>
      </c>
      <c r="H9" s="323"/>
      <c r="I9" s="323"/>
    </row>
    <row r="10" spans="1:9">
      <c r="A10" s="323"/>
      <c r="B10" s="323"/>
      <c r="C10" s="323"/>
      <c r="D10" s="323"/>
      <c r="E10" s="323"/>
      <c r="F10" s="323"/>
      <c r="G10" s="323"/>
      <c r="H10" s="323"/>
      <c r="I10" s="323"/>
    </row>
    <row r="11" spans="1:9">
      <c r="A11" s="323"/>
      <c r="B11" s="323"/>
      <c r="C11" s="323"/>
      <c r="D11" s="323"/>
      <c r="E11" s="323"/>
      <c r="F11" s="323"/>
      <c r="G11" s="323"/>
      <c r="H11" s="323"/>
      <c r="I11" s="323"/>
    </row>
    <row r="12" spans="1:9">
      <c r="A12" s="323"/>
      <c r="B12" s="323"/>
      <c r="C12" s="323"/>
      <c r="D12" s="323"/>
      <c r="E12" s="323"/>
      <c r="F12" s="323"/>
      <c r="G12" s="323"/>
      <c r="H12" s="323"/>
      <c r="I12" s="323"/>
    </row>
    <row r="13" spans="1:9">
      <c r="A13" s="323"/>
      <c r="B13" s="323"/>
      <c r="C13" s="323"/>
      <c r="D13" s="323"/>
      <c r="E13" s="323"/>
      <c r="F13" s="323"/>
      <c r="G13" s="323"/>
      <c r="H13" s="323"/>
      <c r="I13" s="323"/>
    </row>
    <row r="14" spans="1:9">
      <c r="A14" s="323"/>
      <c r="B14" s="323"/>
      <c r="C14" s="323"/>
      <c r="D14" s="323"/>
      <c r="E14" s="323"/>
      <c r="F14" s="323"/>
      <c r="G14" s="323"/>
      <c r="H14" s="323"/>
      <c r="I14" s="323"/>
    </row>
    <row r="15" spans="1:9">
      <c r="A15" s="323"/>
      <c r="B15" s="323"/>
      <c r="C15" s="323"/>
      <c r="D15" s="323"/>
      <c r="E15" s="323"/>
      <c r="F15" s="323"/>
      <c r="G15" s="323"/>
      <c r="H15" s="323"/>
      <c r="I15" s="323"/>
    </row>
    <row r="16" spans="1:9">
      <c r="A16" s="323"/>
      <c r="B16" s="323"/>
      <c r="C16" s="323"/>
      <c r="D16" s="323"/>
      <c r="E16" s="323"/>
      <c r="F16" s="323"/>
      <c r="G16" s="323"/>
      <c r="H16" s="323"/>
      <c r="I16" s="323"/>
    </row>
    <row r="17" spans="1:9">
      <c r="A17" s="323" t="s">
        <v>10391</v>
      </c>
      <c r="B17" s="323"/>
      <c r="C17" s="323">
        <v>86</v>
      </c>
      <c r="D17" s="323">
        <v>26</v>
      </c>
      <c r="E17" s="323"/>
      <c r="F17" s="323"/>
      <c r="G17" s="323" t="s">
        <v>10390</v>
      </c>
      <c r="H17" s="323"/>
      <c r="I17" s="323"/>
    </row>
    <row r="18" spans="1:9">
      <c r="A18" s="323" t="s">
        <v>10389</v>
      </c>
      <c r="B18" s="323"/>
      <c r="C18" s="323">
        <v>87</v>
      </c>
      <c r="D18" s="323">
        <v>26</v>
      </c>
      <c r="E18" s="323"/>
      <c r="F18" s="323"/>
      <c r="G18" s="323" t="s">
        <v>10388</v>
      </c>
      <c r="H18" s="323"/>
      <c r="I18" s="323"/>
    </row>
    <row r="19" spans="1:9">
      <c r="A19" s="323" t="s">
        <v>10387</v>
      </c>
      <c r="B19" s="323"/>
      <c r="C19" s="323">
        <v>87</v>
      </c>
      <c r="D19" s="323">
        <v>26</v>
      </c>
      <c r="E19" s="323"/>
      <c r="F19" s="323"/>
      <c r="G19" s="323"/>
      <c r="H19" s="323"/>
      <c r="I19" s="323"/>
    </row>
    <row r="20" spans="1:9">
      <c r="A20" s="323"/>
      <c r="B20" s="323"/>
      <c r="C20" s="323">
        <v>75</v>
      </c>
      <c r="D20" s="323">
        <v>24</v>
      </c>
      <c r="E20" s="323"/>
      <c r="F20" s="323"/>
      <c r="G20" s="323"/>
      <c r="H20" s="323"/>
      <c r="I20" s="323"/>
    </row>
    <row r="21" spans="1:9">
      <c r="A21" s="323"/>
      <c r="B21" s="323"/>
      <c r="C21" s="323">
        <v>87</v>
      </c>
      <c r="D21" s="323">
        <v>32</v>
      </c>
      <c r="E21" s="323"/>
      <c r="F21" s="323"/>
      <c r="G21" s="323"/>
      <c r="H21" s="323"/>
      <c r="I21" s="323"/>
    </row>
    <row r="22" spans="1:9">
      <c r="A22" s="323"/>
      <c r="B22" s="323"/>
      <c r="C22" s="323">
        <v>76</v>
      </c>
      <c r="D22" s="323">
        <v>33</v>
      </c>
      <c r="E22" s="323"/>
      <c r="F22" s="323"/>
      <c r="G22" s="323"/>
      <c r="H22" s="323"/>
      <c r="I22" s="323"/>
    </row>
    <row r="23" spans="1:9">
      <c r="A23" s="323"/>
      <c r="B23" s="323"/>
      <c r="C23" s="323">
        <v>80</v>
      </c>
      <c r="D23" s="323">
        <v>35</v>
      </c>
      <c r="E23" s="323"/>
      <c r="F23" s="323"/>
      <c r="G23" s="323"/>
      <c r="H23" s="323"/>
      <c r="I23" s="323"/>
    </row>
    <row r="24" spans="1:9">
      <c r="A24" s="323" t="s">
        <v>10386</v>
      </c>
      <c r="B24" s="323"/>
      <c r="C24" s="323">
        <v>70</v>
      </c>
      <c r="D24" s="323">
        <v>34</v>
      </c>
      <c r="E24" s="323"/>
      <c r="F24" s="323"/>
      <c r="G24" s="323" t="s">
        <v>10385</v>
      </c>
      <c r="H24" s="323"/>
      <c r="I24" s="323"/>
    </row>
    <row r="25" spans="1:9">
      <c r="A25" s="323"/>
      <c r="B25" s="323"/>
      <c r="C25" s="323">
        <v>71</v>
      </c>
      <c r="D25" s="323">
        <v>24</v>
      </c>
      <c r="E25" s="323"/>
      <c r="F25" s="323"/>
      <c r="G25" s="323"/>
      <c r="H25" s="323"/>
      <c r="I25" s="323"/>
    </row>
    <row r="26" spans="1:9">
      <c r="A26" s="323"/>
      <c r="B26" s="323"/>
      <c r="C26" s="323">
        <v>77</v>
      </c>
      <c r="D26" s="323">
        <v>21</v>
      </c>
      <c r="E26" s="323"/>
      <c r="F26" s="323"/>
      <c r="G26" s="323"/>
      <c r="H26" s="323"/>
      <c r="I26" s="323"/>
    </row>
    <row r="27" spans="1:9">
      <c r="A27" s="323"/>
      <c r="B27" s="323"/>
      <c r="C27" s="323">
        <v>68</v>
      </c>
      <c r="D27" s="323">
        <v>23</v>
      </c>
      <c r="E27" s="323"/>
      <c r="F27" s="323"/>
      <c r="G27" s="323"/>
      <c r="H27" s="323"/>
      <c r="I27" s="323"/>
    </row>
    <row r="28" spans="1:9">
      <c r="A28" s="323"/>
      <c r="B28" s="323"/>
      <c r="C28" s="323">
        <v>65</v>
      </c>
      <c r="D28" s="323">
        <v>26</v>
      </c>
      <c r="E28" s="323"/>
      <c r="F28" s="323"/>
      <c r="G28" s="323"/>
      <c r="H28" s="323"/>
      <c r="I28" s="323"/>
    </row>
    <row r="29" spans="1:9">
      <c r="A29" s="323" t="s">
        <v>10384</v>
      </c>
      <c r="B29" s="323"/>
      <c r="C29" s="323">
        <v>64</v>
      </c>
      <c r="D29" s="323">
        <v>35</v>
      </c>
      <c r="E29" s="323"/>
      <c r="F29" s="323"/>
      <c r="G29" s="323" t="s">
        <v>10383</v>
      </c>
      <c r="H29" s="323"/>
      <c r="I29" s="323"/>
    </row>
    <row r="30" spans="1:9">
      <c r="A30" s="323" t="s">
        <v>10382</v>
      </c>
      <c r="B30" s="323"/>
      <c r="C30" s="323">
        <v>80</v>
      </c>
      <c r="D30" s="323">
        <v>13</v>
      </c>
      <c r="E30" s="323"/>
      <c r="F30" s="323"/>
      <c r="G30" s="323" t="s">
        <v>10381</v>
      </c>
      <c r="H30" s="323"/>
      <c r="I30" s="323"/>
    </row>
    <row r="31" spans="1:9">
      <c r="A31" s="323" t="s">
        <v>10380</v>
      </c>
      <c r="B31" s="323"/>
      <c r="C31" s="323">
        <v>82</v>
      </c>
      <c r="D31" s="323">
        <v>15</v>
      </c>
      <c r="E31" s="323"/>
      <c r="F31" s="323"/>
      <c r="G31" s="323"/>
      <c r="H31" s="323"/>
      <c r="I31" s="323"/>
    </row>
    <row r="32" spans="1:9">
      <c r="A32" s="323" t="s">
        <v>10379</v>
      </c>
      <c r="B32" s="323"/>
      <c r="C32" s="323">
        <v>76</v>
      </c>
      <c r="D32" s="323">
        <v>12</v>
      </c>
      <c r="E32" s="323"/>
      <c r="F32" s="323"/>
      <c r="G32" s="323"/>
      <c r="H32" s="323"/>
      <c r="I32" s="323"/>
    </row>
    <row r="33" spans="1:9">
      <c r="A33" s="323"/>
      <c r="B33" s="323"/>
      <c r="C33" s="323">
        <v>99</v>
      </c>
      <c r="D33" s="323">
        <v>30</v>
      </c>
      <c r="E33" s="323"/>
      <c r="F33" s="323"/>
      <c r="G33" s="323"/>
      <c r="H33" s="323"/>
      <c r="I33" s="323"/>
    </row>
    <row r="34" spans="1:9">
      <c r="A34" s="323" t="s">
        <v>10378</v>
      </c>
      <c r="B34" s="323"/>
      <c r="C34" s="323">
        <v>98</v>
      </c>
      <c r="D34" s="323">
        <v>24</v>
      </c>
      <c r="E34" s="323"/>
      <c r="F34" s="323"/>
      <c r="G34" s="323"/>
      <c r="H34" s="323"/>
      <c r="I34" s="323"/>
    </row>
    <row r="35" spans="1:9">
      <c r="A35" s="323" t="s">
        <v>10377</v>
      </c>
      <c r="B35" s="323"/>
      <c r="C35" s="323"/>
      <c r="D35" s="323"/>
      <c r="E35" s="323"/>
      <c r="F35" s="323"/>
      <c r="G35" s="323"/>
      <c r="H35" s="323"/>
      <c r="I35" s="323"/>
    </row>
    <row r="36" spans="1:9">
      <c r="A36" s="323"/>
      <c r="B36" s="323"/>
      <c r="C36" s="323">
        <v>46</v>
      </c>
      <c r="D36" s="323">
        <v>1</v>
      </c>
      <c r="E36" s="323"/>
      <c r="F36" s="323"/>
      <c r="G36" s="323"/>
      <c r="H36" s="323"/>
      <c r="I36" s="323"/>
    </row>
    <row r="37" spans="1:9">
      <c r="A37" s="323"/>
      <c r="B37" s="323"/>
      <c r="C37" s="323">
        <v>22</v>
      </c>
      <c r="D37" s="323">
        <v>7</v>
      </c>
      <c r="E37" s="323"/>
      <c r="F37" s="323"/>
      <c r="G37" s="323"/>
      <c r="H37" s="323"/>
      <c r="I37" s="323"/>
    </row>
    <row r="38" spans="1:9">
      <c r="A38" s="323"/>
      <c r="B38" s="323"/>
      <c r="C38" s="323">
        <v>12</v>
      </c>
      <c r="D38" s="323">
        <v>7</v>
      </c>
      <c r="E38" s="323"/>
      <c r="F38" s="323"/>
      <c r="G38" s="323"/>
      <c r="H38" s="323"/>
      <c r="I38" s="323"/>
    </row>
    <row r="39" spans="1:9">
      <c r="A39" s="323"/>
      <c r="B39" s="323"/>
      <c r="C39" s="323">
        <v>20</v>
      </c>
      <c r="D39" s="323">
        <v>28</v>
      </c>
      <c r="E39" s="323"/>
      <c r="F39" s="323"/>
      <c r="G39" s="323"/>
      <c r="H39" s="323"/>
      <c r="I39" s="323"/>
    </row>
    <row r="40" spans="1:9">
      <c r="A40" s="323"/>
      <c r="B40" s="323"/>
      <c r="C40" s="323">
        <v>12</v>
      </c>
      <c r="D40" s="323">
        <v>28</v>
      </c>
      <c r="E40" s="323"/>
      <c r="F40" s="323"/>
      <c r="G40" s="323"/>
      <c r="H40" s="323"/>
      <c r="I40" s="323"/>
    </row>
    <row r="41" spans="1:9">
      <c r="A41" s="323"/>
      <c r="B41" s="323"/>
      <c r="C41" s="323">
        <v>8</v>
      </c>
      <c r="D41" s="323">
        <v>27</v>
      </c>
      <c r="E41" s="323"/>
      <c r="F41" s="323"/>
      <c r="G41" s="323"/>
      <c r="H41" s="323"/>
      <c r="I41" s="323"/>
    </row>
    <row r="42" spans="1:9">
      <c r="A42" s="323"/>
      <c r="B42" s="323"/>
      <c r="C42" s="323">
        <v>5</v>
      </c>
      <c r="D42" s="323">
        <v>32</v>
      </c>
      <c r="E42" s="323"/>
      <c r="F42" s="323"/>
      <c r="G42" s="323"/>
      <c r="H42" s="323"/>
      <c r="I42" s="323"/>
    </row>
    <row r="43" spans="1:9">
      <c r="A43" s="323"/>
      <c r="B43" s="323"/>
      <c r="C43" s="323">
        <v>11</v>
      </c>
      <c r="D43" s="323">
        <v>34</v>
      </c>
      <c r="E43" s="323"/>
      <c r="F43" s="323"/>
      <c r="G43" s="323"/>
      <c r="H43" s="323"/>
      <c r="I43" s="323"/>
    </row>
    <row r="44" spans="1:9">
      <c r="A44" s="323"/>
      <c r="B44" s="323"/>
      <c r="C44" s="323">
        <v>21</v>
      </c>
      <c r="D44" s="323">
        <v>34</v>
      </c>
      <c r="E44" s="323"/>
      <c r="F44" s="323"/>
      <c r="G44" s="323"/>
      <c r="H44" s="323"/>
      <c r="I44" s="323"/>
    </row>
    <row r="45" spans="1:9">
      <c r="A45" s="323"/>
      <c r="B45" s="323"/>
      <c r="C45" s="323">
        <v>18</v>
      </c>
      <c r="D45" s="323">
        <v>40</v>
      </c>
      <c r="E45" s="323"/>
      <c r="F45" s="323"/>
      <c r="G45" s="323"/>
      <c r="H45" s="323"/>
      <c r="I45" s="323"/>
    </row>
    <row r="46" spans="1:9">
      <c r="A46" s="323"/>
      <c r="B46" s="323"/>
      <c r="C46" s="323">
        <v>6</v>
      </c>
      <c r="D46" s="323">
        <v>40</v>
      </c>
      <c r="E46" s="323"/>
      <c r="F46" s="323"/>
      <c r="G46" s="323"/>
      <c r="H46" s="323"/>
      <c r="I46" s="323"/>
    </row>
    <row r="47" spans="1:9">
      <c r="A47" s="323"/>
      <c r="B47" s="323"/>
      <c r="C47" s="323">
        <v>9</v>
      </c>
      <c r="D47" s="323">
        <v>44</v>
      </c>
      <c r="E47" s="323"/>
      <c r="F47" s="323"/>
      <c r="G47" s="323"/>
      <c r="H47" s="323"/>
      <c r="I47" s="323"/>
    </row>
    <row r="48" spans="1:9">
      <c r="A48" s="323"/>
      <c r="B48" s="323"/>
      <c r="C48" s="323">
        <v>3</v>
      </c>
      <c r="D48" s="323">
        <v>46</v>
      </c>
      <c r="E48" s="323"/>
      <c r="F48" s="323"/>
      <c r="G48" s="323"/>
      <c r="H48" s="323"/>
      <c r="I48" s="323"/>
    </row>
    <row r="49" spans="1:9">
      <c r="A49" s="323"/>
      <c r="B49" s="323"/>
      <c r="C49" s="323">
        <v>32</v>
      </c>
      <c r="D49" s="323">
        <v>52</v>
      </c>
      <c r="E49" s="323"/>
      <c r="F49" s="323"/>
      <c r="G49" s="323"/>
      <c r="H49" s="323"/>
      <c r="I49" s="323"/>
    </row>
    <row r="50" spans="1:9">
      <c r="A50" s="323" t="s">
        <v>10376</v>
      </c>
      <c r="B50" s="323"/>
      <c r="C50" s="323">
        <v>35</v>
      </c>
      <c r="D50" s="323">
        <v>48</v>
      </c>
      <c r="E50" s="323"/>
      <c r="F50" s="323"/>
      <c r="G50" s="323" t="s">
        <v>10375</v>
      </c>
      <c r="H50" s="323"/>
      <c r="I50" s="323"/>
    </row>
    <row r="51" spans="1:9">
      <c r="A51" s="323" t="s">
        <v>10374</v>
      </c>
      <c r="B51" s="323"/>
      <c r="C51" s="323">
        <v>23</v>
      </c>
      <c r="D51" s="323">
        <v>39</v>
      </c>
      <c r="E51" s="323"/>
      <c r="F51" s="323"/>
      <c r="G51" s="323" t="s">
        <v>10373</v>
      </c>
      <c r="H51" s="323"/>
      <c r="I51" s="323"/>
    </row>
    <row r="52" spans="1:9">
      <c r="A52" s="323"/>
      <c r="B52" s="323"/>
      <c r="C52" s="323">
        <v>30</v>
      </c>
      <c r="D52" s="323">
        <v>39</v>
      </c>
      <c r="E52" s="323"/>
      <c r="F52" s="323"/>
      <c r="G52" s="323"/>
      <c r="H52" s="323"/>
      <c r="I52" s="323"/>
    </row>
    <row r="53" spans="1:9">
      <c r="A53" s="323" t="s">
        <v>10372</v>
      </c>
      <c r="B53" s="323"/>
      <c r="C53" s="323">
        <v>26</v>
      </c>
      <c r="D53" s="323">
        <v>35</v>
      </c>
      <c r="E53" s="323"/>
      <c r="F53" s="323"/>
      <c r="G53" s="323" t="s">
        <v>10371</v>
      </c>
      <c r="H53" s="323"/>
      <c r="I53" s="323"/>
    </row>
    <row r="54" spans="1:9">
      <c r="A54" s="323"/>
      <c r="B54" s="323"/>
      <c r="C54" s="323">
        <v>38</v>
      </c>
      <c r="D54" s="323">
        <v>37</v>
      </c>
      <c r="E54" s="323"/>
      <c r="F54" s="323"/>
      <c r="G54" s="323"/>
      <c r="H54" s="323"/>
      <c r="I54" s="323"/>
    </row>
    <row r="55" spans="1:9">
      <c r="A55" s="323"/>
      <c r="B55" s="323"/>
      <c r="C55" s="323">
        <v>45</v>
      </c>
      <c r="D55" s="323">
        <v>35</v>
      </c>
      <c r="E55" s="323"/>
      <c r="F55" s="323"/>
      <c r="G55" s="323"/>
      <c r="H55" s="323"/>
      <c r="I55" s="323"/>
    </row>
    <row r="56" spans="1:9">
      <c r="A56" s="323"/>
      <c r="B56" s="323"/>
      <c r="C56" s="323">
        <v>29</v>
      </c>
      <c r="D56" s="323">
        <v>30</v>
      </c>
      <c r="E56" s="323"/>
      <c r="F56" s="323"/>
      <c r="G56" s="323"/>
      <c r="H56" s="323"/>
      <c r="I56" s="323"/>
    </row>
    <row r="57" spans="1:9">
      <c r="A57" s="323"/>
      <c r="B57" s="323"/>
      <c r="C57" s="323">
        <v>39</v>
      </c>
      <c r="D57" s="323">
        <v>43</v>
      </c>
      <c r="E57" s="323"/>
      <c r="F57" s="323"/>
      <c r="G57" s="323"/>
      <c r="H57" s="323"/>
      <c r="I57" s="323"/>
    </row>
    <row r="58" spans="1:9">
      <c r="A58" s="323"/>
      <c r="B58" s="323"/>
      <c r="C58" s="323">
        <v>42</v>
      </c>
      <c r="D58" s="323">
        <v>46</v>
      </c>
      <c r="E58" s="323"/>
      <c r="F58" s="323"/>
      <c r="G58" s="323"/>
      <c r="H58" s="323"/>
      <c r="I58" s="323"/>
    </row>
    <row r="59" spans="1:9">
      <c r="A59" s="323"/>
      <c r="B59" s="323"/>
      <c r="C59" s="323">
        <v>48</v>
      </c>
      <c r="D59" s="323">
        <v>43</v>
      </c>
      <c r="E59" s="323"/>
      <c r="F59" s="323"/>
      <c r="G59" s="323"/>
      <c r="H59" s="323"/>
      <c r="I59" s="323"/>
    </row>
    <row r="60" spans="1:9">
      <c r="A60" s="323"/>
      <c r="B60" s="323"/>
      <c r="C60" s="323">
        <v>56</v>
      </c>
      <c r="D60" s="323">
        <v>44</v>
      </c>
      <c r="E60" s="323"/>
      <c r="F60" s="323"/>
      <c r="G60" s="323"/>
      <c r="H60" s="323"/>
      <c r="I60" s="323"/>
    </row>
    <row r="61" spans="1:9">
      <c r="A61" s="323"/>
      <c r="B61" s="323"/>
      <c r="C61" s="323">
        <v>54</v>
      </c>
      <c r="D61" s="323">
        <v>33</v>
      </c>
      <c r="E61" s="323"/>
      <c r="F61" s="323"/>
      <c r="G61" s="323"/>
      <c r="H61" s="323"/>
      <c r="I61" s="323"/>
    </row>
    <row r="62" spans="1:9">
      <c r="A62" s="323" t="s">
        <v>10370</v>
      </c>
      <c r="B62" s="323"/>
      <c r="C62" s="323">
        <v>64</v>
      </c>
      <c r="D62" s="323">
        <v>36</v>
      </c>
      <c r="E62" s="323"/>
      <c r="F62" s="323"/>
      <c r="G62" s="323"/>
      <c r="H62" s="323"/>
      <c r="I62" s="323"/>
    </row>
    <row r="63" spans="1:9">
      <c r="A63" s="323"/>
      <c r="B63" s="323"/>
      <c r="C63" s="323">
        <v>63</v>
      </c>
      <c r="D63" s="323">
        <v>38</v>
      </c>
      <c r="E63" s="323"/>
      <c r="F63" s="323"/>
      <c r="G63" s="323"/>
      <c r="H63" s="323"/>
      <c r="I63" s="323"/>
    </row>
    <row r="64" spans="1:9">
      <c r="A64" s="323"/>
      <c r="B64" s="323"/>
      <c r="C64" s="323">
        <v>71</v>
      </c>
      <c r="D64" s="323">
        <v>43</v>
      </c>
      <c r="E64" s="323"/>
      <c r="F64" s="323"/>
      <c r="G64" s="323"/>
      <c r="H64" s="323"/>
      <c r="I64" s="323"/>
    </row>
    <row r="65" spans="1:9">
      <c r="A65" s="323" t="s">
        <v>10369</v>
      </c>
      <c r="B65" s="323"/>
      <c r="C65" s="323">
        <v>56</v>
      </c>
      <c r="D65" s="323">
        <v>37</v>
      </c>
      <c r="E65" s="323"/>
      <c r="F65" s="323"/>
      <c r="G65" s="323" t="s">
        <v>10368</v>
      </c>
      <c r="H65" s="323"/>
      <c r="I65" s="323"/>
    </row>
    <row r="66" spans="1:9">
      <c r="A66" s="323"/>
      <c r="B66" s="323"/>
      <c r="C66" s="323">
        <v>59</v>
      </c>
      <c r="D66" s="323">
        <v>12</v>
      </c>
      <c r="E66" s="323"/>
      <c r="F66" s="323"/>
      <c r="G66" s="323"/>
      <c r="H66" s="323"/>
      <c r="I66" s="323"/>
    </row>
    <row r="67" spans="1:9">
      <c r="A67" s="323"/>
      <c r="B67" s="323"/>
      <c r="C67" s="323">
        <v>68</v>
      </c>
      <c r="D67" s="323">
        <v>10</v>
      </c>
      <c r="E67" s="323"/>
      <c r="F67" s="323"/>
      <c r="G67" s="323"/>
      <c r="H67" s="323"/>
      <c r="I67" s="323"/>
    </row>
    <row r="68" spans="1:9">
      <c r="A68" s="323"/>
      <c r="B68" s="323"/>
      <c r="C68" s="323">
        <v>74</v>
      </c>
      <c r="D68" s="323">
        <v>9</v>
      </c>
      <c r="E68" s="323"/>
      <c r="F68" s="323"/>
      <c r="G68" s="323"/>
      <c r="H68" s="323"/>
      <c r="I68" s="323"/>
    </row>
    <row r="69" spans="1:9">
      <c r="A69" s="323"/>
      <c r="B69" s="323"/>
      <c r="C69" s="323">
        <v>80</v>
      </c>
      <c r="D69" s="323">
        <v>2</v>
      </c>
      <c r="E69" s="323"/>
      <c r="F69" s="323"/>
      <c r="G69" s="323"/>
      <c r="H69" s="323"/>
      <c r="I69" s="323"/>
    </row>
    <row r="70" spans="1:9">
      <c r="A70" s="323" t="s">
        <v>10367</v>
      </c>
      <c r="B70" s="323"/>
      <c r="C70" s="323"/>
      <c r="D70" s="323"/>
      <c r="E70" s="323"/>
      <c r="F70" s="323"/>
      <c r="G70" s="323" t="s">
        <v>10366</v>
      </c>
      <c r="H70" s="323"/>
      <c r="I70" s="323"/>
    </row>
    <row r="71" spans="1:9">
      <c r="A71" s="323" t="s">
        <v>10365</v>
      </c>
      <c r="B71" s="323"/>
      <c r="C71" s="323"/>
      <c r="D71" s="323"/>
      <c r="E71" s="323"/>
      <c r="F71" s="323"/>
      <c r="G71" s="323" t="s">
        <v>10364</v>
      </c>
      <c r="H71" s="323"/>
      <c r="I71" s="323"/>
    </row>
    <row r="72" spans="1:9">
      <c r="A72" s="323" t="s">
        <v>10363</v>
      </c>
      <c r="B72" s="323"/>
      <c r="C72" s="323"/>
      <c r="D72" s="323"/>
      <c r="E72" s="323"/>
      <c r="F72" s="323"/>
      <c r="G72" s="323" t="s">
        <v>10362</v>
      </c>
      <c r="H72" s="323"/>
      <c r="I72" s="323"/>
    </row>
    <row r="73" spans="1:9">
      <c r="A73" s="323" t="s">
        <v>10361</v>
      </c>
      <c r="B73" s="323"/>
      <c r="C73" s="323"/>
      <c r="D73" s="323"/>
      <c r="E73" s="323"/>
      <c r="F73" s="323"/>
      <c r="G73" s="323" t="s">
        <v>10360</v>
      </c>
      <c r="H73" s="323"/>
      <c r="I73" s="323"/>
    </row>
    <row r="74" spans="1:9">
      <c r="A74" s="323" t="s">
        <v>10359</v>
      </c>
      <c r="B74" s="323"/>
      <c r="C74" s="323"/>
      <c r="D74" s="323"/>
      <c r="E74" s="323"/>
      <c r="F74" s="323"/>
      <c r="G74" s="323" t="s">
        <v>10358</v>
      </c>
      <c r="H74" s="323"/>
      <c r="I74" s="323"/>
    </row>
    <row r="75" spans="1:9">
      <c r="A75" s="323" t="s">
        <v>10357</v>
      </c>
      <c r="B75" s="323"/>
      <c r="C75" s="323"/>
      <c r="D75" s="323"/>
      <c r="E75" s="323"/>
      <c r="F75" s="323"/>
      <c r="G75" s="323" t="s">
        <v>10356</v>
      </c>
      <c r="H75" s="323"/>
      <c r="I75" s="323"/>
    </row>
    <row r="76" spans="1:9">
      <c r="A76" s="323" t="s">
        <v>10355</v>
      </c>
      <c r="B76" s="323"/>
      <c r="C76" s="323"/>
      <c r="D76" s="323"/>
      <c r="E76" s="323"/>
      <c r="F76" s="323"/>
      <c r="G76" s="323" t="s">
        <v>10354</v>
      </c>
      <c r="H76" s="323"/>
      <c r="I76" s="323"/>
    </row>
    <row r="77" spans="1:9">
      <c r="A77" s="323" t="s">
        <v>10353</v>
      </c>
      <c r="B77" s="323"/>
      <c r="C77" s="323"/>
      <c r="D77" s="323"/>
      <c r="E77" s="323"/>
      <c r="F77" s="323"/>
      <c r="G77" s="323" t="s">
        <v>10352</v>
      </c>
      <c r="H77" s="323"/>
      <c r="I77" s="323"/>
    </row>
    <row r="78" spans="1:9">
      <c r="A78" s="323" t="s">
        <v>10351</v>
      </c>
      <c r="B78" s="323"/>
      <c r="C78" s="323"/>
      <c r="D78" s="323"/>
      <c r="E78" s="323"/>
      <c r="F78" s="323"/>
      <c r="G78" s="323"/>
      <c r="H78" s="323"/>
      <c r="I78" s="323"/>
    </row>
    <row r="79" spans="1:9">
      <c r="A79" s="323" t="s">
        <v>10350</v>
      </c>
      <c r="B79" s="323"/>
      <c r="C79" s="323"/>
      <c r="D79" s="323"/>
      <c r="E79" s="323"/>
      <c r="F79" s="323"/>
      <c r="G79" s="323"/>
      <c r="H79" s="323"/>
      <c r="I79" s="323"/>
    </row>
    <row r="80" spans="1:9">
      <c r="A80" s="323" t="s">
        <v>10349</v>
      </c>
      <c r="B80" s="323"/>
      <c r="C80" s="323"/>
      <c r="D80" s="323"/>
      <c r="E80" s="323"/>
      <c r="F80" s="323"/>
      <c r="G80" s="323"/>
      <c r="H80" s="323"/>
      <c r="I80" s="323"/>
    </row>
    <row r="81" spans="1:9">
      <c r="A81" s="323" t="s">
        <v>10348</v>
      </c>
      <c r="B81" s="323"/>
      <c r="C81" s="323"/>
      <c r="D81" s="323"/>
      <c r="E81" s="323"/>
      <c r="F81" s="323"/>
      <c r="G81" s="323"/>
      <c r="H81" s="323"/>
      <c r="I81" s="323"/>
    </row>
    <row r="82" spans="1:9">
      <c r="A82" s="323" t="s">
        <v>10347</v>
      </c>
      <c r="B82" s="323"/>
      <c r="C82" s="323"/>
      <c r="D82" s="323"/>
      <c r="E82" s="323"/>
      <c r="F82" s="323"/>
      <c r="G82" s="323"/>
      <c r="H82" s="323"/>
      <c r="I82" s="323"/>
    </row>
    <row r="83" spans="1:9">
      <c r="A83" s="323" t="s">
        <v>10346</v>
      </c>
      <c r="B83" s="323"/>
      <c r="C83" s="323"/>
      <c r="D83" s="323"/>
      <c r="E83" s="323"/>
      <c r="F83" s="323"/>
      <c r="G83" s="323"/>
      <c r="H83" s="323"/>
      <c r="I83" s="323"/>
    </row>
    <row r="84" spans="1:9">
      <c r="A84" s="323" t="s">
        <v>10345</v>
      </c>
      <c r="B84" s="323"/>
      <c r="C84" s="323"/>
      <c r="D84" s="323"/>
      <c r="E84" s="323"/>
      <c r="F84" s="323"/>
      <c r="G84" s="323"/>
      <c r="H84" s="323"/>
      <c r="I84" s="323"/>
    </row>
    <row r="85" spans="1:9">
      <c r="A85" s="323" t="s">
        <v>10344</v>
      </c>
      <c r="B85" s="323"/>
      <c r="C85" s="323"/>
      <c r="D85" s="323"/>
      <c r="E85" s="323"/>
      <c r="F85" s="323"/>
      <c r="G85" s="323"/>
      <c r="H85" s="323"/>
      <c r="I85" s="323"/>
    </row>
    <row r="86" spans="1:9">
      <c r="A86" s="323" t="s">
        <v>10343</v>
      </c>
      <c r="B86" s="323"/>
      <c r="C86" s="323"/>
      <c r="D86" s="323"/>
      <c r="E86" s="323"/>
      <c r="F86" s="323"/>
      <c r="G86" s="323"/>
      <c r="H86" s="323"/>
      <c r="I86" s="323"/>
    </row>
    <row r="87" spans="1:9">
      <c r="A87" s="323" t="s">
        <v>10342</v>
      </c>
      <c r="B87" s="323"/>
      <c r="C87" s="323"/>
      <c r="D87" s="323"/>
      <c r="E87" s="323"/>
      <c r="F87" s="323"/>
      <c r="G87" s="323"/>
      <c r="H87" s="323"/>
      <c r="I87" s="323"/>
    </row>
    <row r="88" spans="1:9">
      <c r="A88" s="323" t="s">
        <v>10341</v>
      </c>
      <c r="B88" s="323"/>
      <c r="C88" s="323"/>
      <c r="D88" s="323"/>
      <c r="E88" s="323"/>
      <c r="F88" s="323"/>
      <c r="G88" s="323"/>
      <c r="H88" s="323"/>
      <c r="I88" s="323"/>
    </row>
    <row r="89" spans="1:9">
      <c r="A89" s="323" t="s">
        <v>10340</v>
      </c>
      <c r="B89" s="323"/>
      <c r="C89" s="323"/>
      <c r="D89" s="323"/>
      <c r="E89" s="323"/>
      <c r="F89" s="323"/>
      <c r="G89" s="323"/>
      <c r="H89" s="323"/>
      <c r="I89" s="323"/>
    </row>
    <row r="90" spans="1:9">
      <c r="A90" s="323" t="s">
        <v>10339</v>
      </c>
      <c r="B90" s="323"/>
      <c r="C90" s="323"/>
      <c r="D90" s="323"/>
      <c r="E90" s="323"/>
      <c r="F90" s="323"/>
      <c r="G90" s="323"/>
      <c r="H90" s="323"/>
      <c r="I90" s="323"/>
    </row>
    <row r="91" spans="1:9">
      <c r="A91" s="323" t="s">
        <v>10338</v>
      </c>
      <c r="B91" s="323"/>
      <c r="C91" s="323"/>
      <c r="D91" s="323"/>
      <c r="E91" s="323"/>
      <c r="F91" s="323"/>
      <c r="G91" s="323" t="s">
        <v>10338</v>
      </c>
      <c r="H91" s="323"/>
      <c r="I91" s="323"/>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02FA-DDB1-45D2-889C-8CBBBD2CEB46}">
  <dimension ref="B2:V30"/>
  <sheetViews>
    <sheetView topLeftCell="A11" workbookViewId="0">
      <selection activeCell="E4" sqref="E4"/>
    </sheetView>
  </sheetViews>
  <sheetFormatPr defaultRowHeight="16.5"/>
  <cols>
    <col min="1" max="16384" width="9" style="481"/>
  </cols>
  <sheetData>
    <row r="2" spans="2:22" ht="17.25" thickBot="1"/>
    <row r="3" spans="2:22" ht="17.25" thickBot="1">
      <c r="K3" s="482" t="s">
        <v>10275</v>
      </c>
      <c r="L3" s="483"/>
      <c r="N3" s="482" t="s">
        <v>10283</v>
      </c>
      <c r="O3" s="483"/>
      <c r="Q3" s="482" t="s">
        <v>10290</v>
      </c>
      <c r="R3" s="483"/>
      <c r="T3" s="482" t="s">
        <v>10294</v>
      </c>
      <c r="U3" s="483"/>
      <c r="V3" s="483"/>
    </row>
    <row r="4" spans="2:22" ht="17.25" thickBot="1">
      <c r="B4" s="482" t="s">
        <v>10254</v>
      </c>
      <c r="C4" s="482" t="s">
        <v>10255</v>
      </c>
      <c r="D4" s="482" t="s">
        <v>10256</v>
      </c>
      <c r="E4" s="483"/>
      <c r="F4" s="483"/>
      <c r="G4" s="483"/>
      <c r="H4" s="483"/>
      <c r="I4" s="483"/>
      <c r="K4" s="484" t="s">
        <v>10276</v>
      </c>
      <c r="L4" s="484" t="s">
        <v>10277</v>
      </c>
      <c r="N4" s="484" t="s">
        <v>10284</v>
      </c>
      <c r="O4" s="484" t="s">
        <v>10277</v>
      </c>
      <c r="Q4" s="484" t="s">
        <v>10284</v>
      </c>
      <c r="R4" s="484" t="s">
        <v>10277</v>
      </c>
      <c r="T4" s="484" t="s">
        <v>1137</v>
      </c>
      <c r="U4" s="484" t="s">
        <v>10295</v>
      </c>
      <c r="V4" s="484" t="s">
        <v>10296</v>
      </c>
    </row>
    <row r="5" spans="2:22" ht="17.25" thickBot="1">
      <c r="B5" s="484"/>
      <c r="C5" s="485"/>
      <c r="D5" s="484" t="s">
        <v>10257</v>
      </c>
      <c r="E5" s="484" t="s">
        <v>10258</v>
      </c>
      <c r="F5" s="484" t="s">
        <v>10259</v>
      </c>
      <c r="G5" s="484" t="s">
        <v>10260</v>
      </c>
      <c r="H5" s="484" t="s">
        <v>10261</v>
      </c>
      <c r="I5" s="484" t="s">
        <v>10262</v>
      </c>
      <c r="K5" s="486" t="s">
        <v>10278</v>
      </c>
      <c r="L5" s="486">
        <v>2</v>
      </c>
      <c r="N5" s="486" t="s">
        <v>10285</v>
      </c>
      <c r="O5" s="486">
        <v>-2</v>
      </c>
      <c r="Q5" s="486" t="s">
        <v>10291</v>
      </c>
      <c r="R5" s="486">
        <v>2</v>
      </c>
      <c r="T5" s="486" t="s">
        <v>10297</v>
      </c>
      <c r="U5" s="486" t="s">
        <v>10298</v>
      </c>
      <c r="V5" s="486" t="s">
        <v>10265</v>
      </c>
    </row>
    <row r="6" spans="2:22" ht="17.25" thickBot="1">
      <c r="B6" s="486" t="s">
        <v>2505</v>
      </c>
      <c r="C6" s="486" t="s">
        <v>606</v>
      </c>
      <c r="D6" s="486" t="s">
        <v>606</v>
      </c>
      <c r="E6" s="486" t="s">
        <v>606</v>
      </c>
      <c r="F6" s="486" t="s">
        <v>606</v>
      </c>
      <c r="G6" s="486" t="s">
        <v>606</v>
      </c>
      <c r="H6" s="486" t="s">
        <v>606</v>
      </c>
      <c r="I6" s="486" t="s">
        <v>606</v>
      </c>
      <c r="K6" s="487" t="s">
        <v>10279</v>
      </c>
      <c r="L6" s="487">
        <v>1</v>
      </c>
      <c r="N6" s="487" t="s">
        <v>10286</v>
      </c>
      <c r="O6" s="487">
        <v>-1</v>
      </c>
      <c r="Q6" s="487" t="s">
        <v>10292</v>
      </c>
      <c r="R6" s="487">
        <v>-1</v>
      </c>
      <c r="T6" s="487" t="s">
        <v>10299</v>
      </c>
      <c r="U6" s="487" t="s">
        <v>10300</v>
      </c>
      <c r="V6" s="487" t="s">
        <v>10262</v>
      </c>
    </row>
    <row r="7" spans="2:22" ht="17.25" thickBot="1">
      <c r="B7" s="487">
        <v>2</v>
      </c>
      <c r="C7" s="487" t="s">
        <v>10257</v>
      </c>
      <c r="D7" s="487" t="s">
        <v>606</v>
      </c>
      <c r="E7" s="487" t="s">
        <v>606</v>
      </c>
      <c r="F7" s="487" t="s">
        <v>606</v>
      </c>
      <c r="G7" s="487" t="s">
        <v>606</v>
      </c>
      <c r="H7" s="487" t="s">
        <v>606</v>
      </c>
      <c r="I7" s="487" t="s">
        <v>606</v>
      </c>
      <c r="K7" s="486" t="s">
        <v>10280</v>
      </c>
      <c r="L7" s="486">
        <v>1</v>
      </c>
      <c r="N7" s="486" t="s">
        <v>10287</v>
      </c>
      <c r="O7" s="486" t="s">
        <v>10288</v>
      </c>
      <c r="Q7" s="486" t="s">
        <v>10293</v>
      </c>
      <c r="R7" s="486">
        <v>-1</v>
      </c>
      <c r="T7" s="486" t="s">
        <v>10301</v>
      </c>
      <c r="U7" s="486" t="s">
        <v>10300</v>
      </c>
      <c r="V7" s="486" t="s">
        <v>10264</v>
      </c>
    </row>
    <row r="8" spans="2:22" ht="17.25" thickBot="1">
      <c r="B8" s="486">
        <v>3</v>
      </c>
      <c r="C8" s="486" t="s">
        <v>10258</v>
      </c>
      <c r="D8" s="486" t="s">
        <v>606</v>
      </c>
      <c r="E8" s="486" t="s">
        <v>606</v>
      </c>
      <c r="F8" s="486" t="s">
        <v>606</v>
      </c>
      <c r="G8" s="486" t="s">
        <v>606</v>
      </c>
      <c r="H8" s="486" t="s">
        <v>606</v>
      </c>
      <c r="I8" s="486" t="s">
        <v>606</v>
      </c>
      <c r="K8" s="487" t="s">
        <v>822</v>
      </c>
      <c r="L8" s="487">
        <v>-1</v>
      </c>
      <c r="N8" s="487" t="s">
        <v>10289</v>
      </c>
      <c r="O8" s="485"/>
      <c r="T8" s="487" t="s">
        <v>9398</v>
      </c>
      <c r="U8" s="487" t="s">
        <v>79</v>
      </c>
      <c r="V8" s="487" t="s">
        <v>10262</v>
      </c>
    </row>
    <row r="9" spans="2:22" ht="17.25" thickBot="1">
      <c r="B9" s="487">
        <v>4</v>
      </c>
      <c r="C9" s="487" t="s">
        <v>10259</v>
      </c>
      <c r="D9" s="487" t="s">
        <v>606</v>
      </c>
      <c r="E9" s="487" t="s">
        <v>606</v>
      </c>
      <c r="F9" s="487" t="s">
        <v>606</v>
      </c>
      <c r="G9" s="487" t="s">
        <v>606</v>
      </c>
      <c r="H9" s="487" t="s">
        <v>606</v>
      </c>
      <c r="I9" s="487" t="s">
        <v>606</v>
      </c>
      <c r="K9" s="486" t="s">
        <v>10281</v>
      </c>
      <c r="L9" s="486">
        <v>-1</v>
      </c>
      <c r="T9" s="486" t="s">
        <v>10302</v>
      </c>
      <c r="U9" s="486" t="s">
        <v>79</v>
      </c>
      <c r="V9" s="486" t="s">
        <v>10262</v>
      </c>
    </row>
    <row r="10" spans="2:22" ht="17.25" thickBot="1">
      <c r="B10" s="486">
        <v>5</v>
      </c>
      <c r="C10" s="486" t="s">
        <v>10259</v>
      </c>
      <c r="D10" s="486" t="s">
        <v>606</v>
      </c>
      <c r="E10" s="486" t="s">
        <v>606</v>
      </c>
      <c r="F10" s="486" t="s">
        <v>606</v>
      </c>
      <c r="G10" s="486" t="s">
        <v>606</v>
      </c>
      <c r="H10" s="486" t="s">
        <v>606</v>
      </c>
      <c r="I10" s="486" t="s">
        <v>606</v>
      </c>
      <c r="K10" s="487" t="s">
        <v>10282</v>
      </c>
      <c r="L10" s="487">
        <v>-2</v>
      </c>
      <c r="T10" s="487" t="s">
        <v>639</v>
      </c>
      <c r="U10" s="487" t="s">
        <v>79</v>
      </c>
      <c r="V10" s="487" t="s">
        <v>10265</v>
      </c>
    </row>
    <row r="11" spans="2:22" ht="17.25" thickBot="1">
      <c r="B11" s="487">
        <v>6</v>
      </c>
      <c r="C11" s="487" t="s">
        <v>10260</v>
      </c>
      <c r="D11" s="487" t="s">
        <v>606</v>
      </c>
      <c r="E11" s="487" t="s">
        <v>606</v>
      </c>
      <c r="F11" s="487" t="s">
        <v>606</v>
      </c>
      <c r="G11" s="487" t="s">
        <v>606</v>
      </c>
      <c r="H11" s="487" t="s">
        <v>606</v>
      </c>
      <c r="I11" s="487" t="s">
        <v>606</v>
      </c>
      <c r="T11" s="486" t="s">
        <v>10303</v>
      </c>
      <c r="U11" s="486" t="s">
        <v>79</v>
      </c>
      <c r="V11" s="486" t="s">
        <v>10266</v>
      </c>
    </row>
    <row r="12" spans="2:22" ht="17.25" thickBot="1">
      <c r="B12" s="486">
        <v>7</v>
      </c>
      <c r="C12" s="486" t="s">
        <v>10261</v>
      </c>
      <c r="D12" s="486" t="s">
        <v>606</v>
      </c>
      <c r="E12" s="486" t="s">
        <v>606</v>
      </c>
      <c r="F12" s="486" t="s">
        <v>606</v>
      </c>
      <c r="G12" s="486" t="s">
        <v>606</v>
      </c>
      <c r="H12" s="486" t="s">
        <v>606</v>
      </c>
      <c r="I12" s="486" t="s">
        <v>606</v>
      </c>
      <c r="T12" s="487" t="s">
        <v>10304</v>
      </c>
      <c r="U12" s="487" t="s">
        <v>10305</v>
      </c>
      <c r="V12" s="487" t="s">
        <v>10262</v>
      </c>
    </row>
    <row r="13" spans="2:22" ht="17.25" thickBot="1">
      <c r="B13" s="487">
        <v>8</v>
      </c>
      <c r="C13" s="487" t="s">
        <v>10261</v>
      </c>
      <c r="D13" s="487" t="s">
        <v>606</v>
      </c>
      <c r="E13" s="487" t="s">
        <v>606</v>
      </c>
      <c r="F13" s="487" t="s">
        <v>606</v>
      </c>
      <c r="G13" s="487" t="s">
        <v>606</v>
      </c>
      <c r="H13" s="487" t="s">
        <v>606</v>
      </c>
      <c r="I13" s="487" t="s">
        <v>606</v>
      </c>
      <c r="T13" s="486" t="s">
        <v>10306</v>
      </c>
      <c r="U13" s="486" t="s">
        <v>10305</v>
      </c>
      <c r="V13" s="486" t="s">
        <v>10263</v>
      </c>
    </row>
    <row r="14" spans="2:22" ht="17.25" thickBot="1">
      <c r="B14" s="486">
        <v>9</v>
      </c>
      <c r="C14" s="486" t="s">
        <v>10262</v>
      </c>
      <c r="D14" s="486" t="s">
        <v>606</v>
      </c>
      <c r="E14" s="486" t="s">
        <v>606</v>
      </c>
      <c r="F14" s="486" t="s">
        <v>606</v>
      </c>
      <c r="G14" s="486" t="s">
        <v>606</v>
      </c>
      <c r="H14" s="486" t="s">
        <v>606</v>
      </c>
      <c r="I14" s="486" t="s">
        <v>606</v>
      </c>
      <c r="T14" s="487" t="s">
        <v>10307</v>
      </c>
      <c r="U14" s="487" t="s">
        <v>10305</v>
      </c>
      <c r="V14" s="487" t="s">
        <v>10263</v>
      </c>
    </row>
    <row r="15" spans="2:22" ht="17.25" thickBot="1">
      <c r="B15" s="487">
        <v>10</v>
      </c>
      <c r="C15" s="487" t="s">
        <v>10263</v>
      </c>
      <c r="D15" s="487">
        <v>5</v>
      </c>
      <c r="E15" s="487" t="s">
        <v>606</v>
      </c>
      <c r="F15" s="487" t="s">
        <v>606</v>
      </c>
      <c r="G15" s="487" t="s">
        <v>606</v>
      </c>
      <c r="H15" s="487" t="s">
        <v>606</v>
      </c>
      <c r="I15" s="487" t="s">
        <v>606</v>
      </c>
      <c r="T15" s="486" t="s">
        <v>10308</v>
      </c>
      <c r="U15" s="486" t="s">
        <v>10305</v>
      </c>
      <c r="V15" s="486" t="s">
        <v>10265</v>
      </c>
    </row>
    <row r="16" spans="2:22" ht="17.25" thickBot="1">
      <c r="B16" s="486">
        <v>11</v>
      </c>
      <c r="C16" s="486" t="s">
        <v>10263</v>
      </c>
      <c r="D16" s="486">
        <v>6</v>
      </c>
      <c r="E16" s="486" t="s">
        <v>606</v>
      </c>
      <c r="F16" s="486" t="s">
        <v>606</v>
      </c>
      <c r="G16" s="486" t="s">
        <v>606</v>
      </c>
      <c r="H16" s="486" t="s">
        <v>606</v>
      </c>
      <c r="I16" s="486" t="s">
        <v>606</v>
      </c>
      <c r="T16" s="487" t="s">
        <v>10309</v>
      </c>
      <c r="U16" s="487" t="s">
        <v>10305</v>
      </c>
      <c r="V16" s="487" t="s">
        <v>10271</v>
      </c>
    </row>
    <row r="17" spans="2:22" ht="17.25" thickBot="1">
      <c r="B17" s="487">
        <v>12</v>
      </c>
      <c r="C17" s="487" t="s">
        <v>10264</v>
      </c>
      <c r="D17" s="487">
        <v>8</v>
      </c>
      <c r="E17" s="487" t="s">
        <v>606</v>
      </c>
      <c r="F17" s="487" t="s">
        <v>606</v>
      </c>
      <c r="G17" s="487" t="s">
        <v>606</v>
      </c>
      <c r="H17" s="487" t="s">
        <v>606</v>
      </c>
      <c r="I17" s="487" t="s">
        <v>606</v>
      </c>
      <c r="T17" s="486" t="s">
        <v>10310</v>
      </c>
      <c r="U17" s="486" t="s">
        <v>10311</v>
      </c>
      <c r="V17" s="486" t="s">
        <v>10264</v>
      </c>
    </row>
    <row r="18" spans="2:22" ht="17.25" thickBot="1">
      <c r="B18" s="486">
        <v>13</v>
      </c>
      <c r="C18" s="486" t="s">
        <v>10265</v>
      </c>
      <c r="D18" s="486">
        <v>10</v>
      </c>
      <c r="E18" s="486">
        <v>1</v>
      </c>
      <c r="F18" s="486" t="s">
        <v>606</v>
      </c>
      <c r="G18" s="486" t="s">
        <v>606</v>
      </c>
      <c r="H18" s="486" t="s">
        <v>606</v>
      </c>
      <c r="I18" s="486" t="s">
        <v>606</v>
      </c>
      <c r="T18" s="487" t="s">
        <v>9412</v>
      </c>
      <c r="U18" s="487" t="s">
        <v>10311</v>
      </c>
      <c r="V18" s="487" t="s">
        <v>10264</v>
      </c>
    </row>
    <row r="19" spans="2:22" ht="17.25" thickBot="1">
      <c r="B19" s="487">
        <v>14</v>
      </c>
      <c r="C19" s="487" t="s">
        <v>10266</v>
      </c>
      <c r="D19" s="487">
        <v>15</v>
      </c>
      <c r="E19" s="487">
        <v>1</v>
      </c>
      <c r="F19" s="487" t="s">
        <v>606</v>
      </c>
      <c r="G19" s="487" t="s">
        <v>606</v>
      </c>
      <c r="H19" s="487" t="s">
        <v>606</v>
      </c>
      <c r="I19" s="487" t="s">
        <v>606</v>
      </c>
      <c r="T19" s="488" t="s">
        <v>10312</v>
      </c>
      <c r="U19" s="483"/>
      <c r="V19" s="483"/>
    </row>
    <row r="20" spans="2:22" ht="17.25" thickBot="1">
      <c r="B20" s="486">
        <v>15</v>
      </c>
      <c r="C20" s="486" t="s">
        <v>10266</v>
      </c>
      <c r="D20" s="486">
        <v>20</v>
      </c>
      <c r="E20" s="486">
        <v>2</v>
      </c>
      <c r="F20" s="486">
        <v>1</v>
      </c>
      <c r="G20" s="486" t="s">
        <v>606</v>
      </c>
      <c r="H20" s="486" t="s">
        <v>606</v>
      </c>
      <c r="I20" s="486" t="s">
        <v>606</v>
      </c>
      <c r="T20" s="487" t="s">
        <v>10313</v>
      </c>
      <c r="U20" s="487" t="s">
        <v>79</v>
      </c>
      <c r="V20" s="487" t="s">
        <v>10261</v>
      </c>
    </row>
    <row r="21" spans="2:22" ht="17.25" thickBot="1">
      <c r="B21" s="487">
        <v>16</v>
      </c>
      <c r="C21" s="487" t="s">
        <v>10267</v>
      </c>
      <c r="D21" s="487">
        <v>25</v>
      </c>
      <c r="E21" s="487">
        <v>2</v>
      </c>
      <c r="F21" s="487">
        <v>1</v>
      </c>
      <c r="G21" s="487" t="s">
        <v>606</v>
      </c>
      <c r="H21" s="487" t="s">
        <v>606</v>
      </c>
      <c r="I21" s="487" t="s">
        <v>606</v>
      </c>
      <c r="T21" s="486" t="s">
        <v>10314</v>
      </c>
      <c r="U21" s="486" t="s">
        <v>79</v>
      </c>
      <c r="V21" s="486" t="s">
        <v>10264</v>
      </c>
    </row>
    <row r="22" spans="2:22" ht="17.25" thickBot="1">
      <c r="B22" s="486">
        <v>17</v>
      </c>
      <c r="C22" s="486" t="s">
        <v>10268</v>
      </c>
      <c r="D22" s="486">
        <v>30</v>
      </c>
      <c r="E22" s="486">
        <v>3</v>
      </c>
      <c r="F22" s="486">
        <v>1</v>
      </c>
      <c r="G22" s="486">
        <v>1</v>
      </c>
      <c r="H22" s="486" t="s">
        <v>606</v>
      </c>
      <c r="I22" s="486" t="s">
        <v>606</v>
      </c>
      <c r="T22" s="487" t="s">
        <v>10315</v>
      </c>
      <c r="U22" s="487" t="s">
        <v>79</v>
      </c>
      <c r="V22" s="487" t="s">
        <v>10269</v>
      </c>
    </row>
    <row r="23" spans="2:22" ht="17.25" thickBot="1">
      <c r="B23" s="487">
        <v>18</v>
      </c>
      <c r="C23" s="487" t="s">
        <v>10268</v>
      </c>
      <c r="D23" s="487">
        <v>35</v>
      </c>
      <c r="E23" s="487">
        <v>3</v>
      </c>
      <c r="F23" s="487">
        <v>1</v>
      </c>
      <c r="G23" s="487">
        <v>1</v>
      </c>
      <c r="H23" s="487" t="s">
        <v>606</v>
      </c>
      <c r="I23" s="487" t="s">
        <v>606</v>
      </c>
      <c r="T23" s="486" t="s">
        <v>10316</v>
      </c>
      <c r="U23" s="486" t="s">
        <v>79</v>
      </c>
      <c r="V23" s="486" t="s">
        <v>10262</v>
      </c>
    </row>
    <row r="24" spans="2:22" ht="17.25" thickBot="1">
      <c r="B24" s="486">
        <v>19</v>
      </c>
      <c r="C24" s="486" t="s">
        <v>10269</v>
      </c>
      <c r="D24" s="486">
        <v>40</v>
      </c>
      <c r="E24" s="486">
        <v>4</v>
      </c>
      <c r="F24" s="486">
        <v>2</v>
      </c>
      <c r="G24" s="486">
        <v>1</v>
      </c>
      <c r="H24" s="486">
        <v>1</v>
      </c>
      <c r="I24" s="486" t="s">
        <v>606</v>
      </c>
      <c r="T24" s="487" t="s">
        <v>9314</v>
      </c>
      <c r="U24" s="487" t="s">
        <v>10311</v>
      </c>
      <c r="V24" s="487" t="s">
        <v>10265</v>
      </c>
    </row>
    <row r="25" spans="2:22" ht="17.25" thickBot="1">
      <c r="B25" s="487">
        <v>20</v>
      </c>
      <c r="C25" s="487" t="s">
        <v>10270</v>
      </c>
      <c r="D25" s="487">
        <v>50</v>
      </c>
      <c r="E25" s="487">
        <v>5</v>
      </c>
      <c r="F25" s="487">
        <v>3</v>
      </c>
      <c r="G25" s="487">
        <v>2</v>
      </c>
      <c r="H25" s="487">
        <v>1</v>
      </c>
      <c r="I25" s="487" t="s">
        <v>606</v>
      </c>
      <c r="T25" s="486" t="s">
        <v>10317</v>
      </c>
      <c r="U25" s="486" t="s">
        <v>79</v>
      </c>
      <c r="V25" s="486" t="s">
        <v>10263</v>
      </c>
    </row>
    <row r="26" spans="2:22" ht="17.25" thickBot="1">
      <c r="B26" s="486">
        <v>21</v>
      </c>
      <c r="C26" s="486" t="s">
        <v>10271</v>
      </c>
      <c r="D26" s="486">
        <v>60</v>
      </c>
      <c r="E26" s="486">
        <v>6</v>
      </c>
      <c r="F26" s="486">
        <v>3</v>
      </c>
      <c r="G26" s="486">
        <v>2</v>
      </c>
      <c r="H26" s="486">
        <v>1</v>
      </c>
      <c r="I26" s="486">
        <v>1</v>
      </c>
      <c r="T26" s="487" t="s">
        <v>10318</v>
      </c>
      <c r="U26" s="487" t="s">
        <v>79</v>
      </c>
      <c r="V26" s="487" t="s">
        <v>10268</v>
      </c>
    </row>
    <row r="27" spans="2:22" ht="17.25" thickBot="1">
      <c r="B27" s="487">
        <v>22</v>
      </c>
      <c r="C27" s="487" t="s">
        <v>10271</v>
      </c>
      <c r="D27" s="487">
        <v>75</v>
      </c>
      <c r="E27" s="487">
        <v>7</v>
      </c>
      <c r="F27" s="487">
        <v>4</v>
      </c>
      <c r="G27" s="487">
        <v>2</v>
      </c>
      <c r="H27" s="487">
        <v>2</v>
      </c>
      <c r="I27" s="487">
        <v>1</v>
      </c>
      <c r="T27" s="489" t="s">
        <v>10319</v>
      </c>
      <c r="U27" s="661"/>
      <c r="V27" s="661"/>
    </row>
    <row r="28" spans="2:22" ht="17.25" thickBot="1">
      <c r="B28" s="486">
        <v>23</v>
      </c>
      <c r="C28" s="486" t="s">
        <v>10272</v>
      </c>
      <c r="D28" s="486">
        <v>90</v>
      </c>
      <c r="E28" s="486">
        <v>9</v>
      </c>
      <c r="F28" s="486">
        <v>5</v>
      </c>
      <c r="G28" s="486">
        <v>3</v>
      </c>
      <c r="H28" s="486">
        <v>2</v>
      </c>
      <c r="I28" s="486">
        <v>1</v>
      </c>
      <c r="T28" s="490" t="s">
        <v>10320</v>
      </c>
      <c r="U28" s="662"/>
      <c r="V28" s="662"/>
    </row>
    <row r="29" spans="2:22" ht="17.25" thickBot="1">
      <c r="B29" s="487">
        <v>24</v>
      </c>
      <c r="C29" s="487" t="s">
        <v>10273</v>
      </c>
      <c r="D29" s="487">
        <v>110</v>
      </c>
      <c r="E29" s="487">
        <v>11</v>
      </c>
      <c r="F29" s="487">
        <v>6</v>
      </c>
      <c r="G29" s="487">
        <v>3</v>
      </c>
      <c r="H29" s="487">
        <v>2</v>
      </c>
      <c r="I29" s="487">
        <v>1</v>
      </c>
      <c r="T29" s="491" t="s">
        <v>10321</v>
      </c>
      <c r="U29" s="663"/>
      <c r="V29" s="663"/>
    </row>
    <row r="30" spans="2:22" ht="17.25" thickBot="1">
      <c r="B30" s="486" t="s">
        <v>10274</v>
      </c>
      <c r="C30" s="486" t="s">
        <v>10273</v>
      </c>
      <c r="D30" s="486">
        <v>135</v>
      </c>
      <c r="E30" s="486">
        <v>13</v>
      </c>
      <c r="F30" s="486">
        <v>7</v>
      </c>
      <c r="G30" s="486">
        <v>4</v>
      </c>
      <c r="H30" s="486">
        <v>2</v>
      </c>
      <c r="I30" s="486">
        <v>2</v>
      </c>
    </row>
  </sheetData>
  <mergeCells count="2">
    <mergeCell ref="U27:U29"/>
    <mergeCell ref="V27:V29"/>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FE0CB-4B20-4692-8B46-C0417FB6C6B2}">
  <dimension ref="A2:L23"/>
  <sheetViews>
    <sheetView workbookViewId="0">
      <selection activeCell="K4" sqref="K4:L14"/>
    </sheetView>
  </sheetViews>
  <sheetFormatPr defaultRowHeight="16.5"/>
  <cols>
    <col min="4" max="4" width="11.5" customWidth="1"/>
    <col min="6" max="6" width="11.625" customWidth="1"/>
    <col min="12" max="12" width="13.125" customWidth="1"/>
  </cols>
  <sheetData>
    <row r="2" spans="1:12">
      <c r="A2" t="s">
        <v>10518</v>
      </c>
      <c r="C2" t="s">
        <v>10531</v>
      </c>
      <c r="E2" t="s">
        <v>10545</v>
      </c>
      <c r="H2" t="s">
        <v>10633</v>
      </c>
      <c r="K2" t="s">
        <v>10654</v>
      </c>
    </row>
    <row r="3" spans="1:12">
      <c r="A3" t="s">
        <v>1219</v>
      </c>
      <c r="B3" t="s">
        <v>10519</v>
      </c>
      <c r="C3" t="s">
        <v>1219</v>
      </c>
      <c r="D3" t="s">
        <v>10532</v>
      </c>
      <c r="E3" t="s">
        <v>1219</v>
      </c>
      <c r="F3" t="s">
        <v>10546</v>
      </c>
      <c r="H3" t="s">
        <v>2086</v>
      </c>
      <c r="I3" t="s">
        <v>2922</v>
      </c>
      <c r="K3" t="s">
        <v>1221</v>
      </c>
      <c r="L3" t="s">
        <v>10655</v>
      </c>
    </row>
    <row r="4" spans="1:12">
      <c r="A4">
        <v>1</v>
      </c>
      <c r="B4" t="s">
        <v>10520</v>
      </c>
      <c r="C4">
        <v>1</v>
      </c>
      <c r="D4" t="s">
        <v>10533</v>
      </c>
      <c r="E4">
        <v>1</v>
      </c>
      <c r="F4" t="s">
        <v>10547</v>
      </c>
      <c r="H4">
        <v>1</v>
      </c>
      <c r="I4" t="s">
        <v>10634</v>
      </c>
      <c r="K4" s="464" t="s">
        <v>11699</v>
      </c>
      <c r="L4" t="s">
        <v>10656</v>
      </c>
    </row>
    <row r="5" spans="1:12">
      <c r="A5">
        <v>2</v>
      </c>
      <c r="B5" t="s">
        <v>10521</v>
      </c>
      <c r="C5">
        <v>2</v>
      </c>
      <c r="D5" t="s">
        <v>10534</v>
      </c>
      <c r="E5">
        <v>2</v>
      </c>
      <c r="F5" t="s">
        <v>10548</v>
      </c>
      <c r="H5">
        <v>2</v>
      </c>
      <c r="I5" t="s">
        <v>10635</v>
      </c>
      <c r="K5" s="465">
        <v>41579</v>
      </c>
      <c r="L5" t="s">
        <v>10657</v>
      </c>
    </row>
    <row r="6" spans="1:12">
      <c r="A6">
        <v>3</v>
      </c>
      <c r="B6" t="s">
        <v>10522</v>
      </c>
      <c r="C6">
        <v>3</v>
      </c>
      <c r="D6" t="s">
        <v>10535</v>
      </c>
      <c r="E6">
        <v>3</v>
      </c>
      <c r="F6" t="s">
        <v>10549</v>
      </c>
      <c r="H6">
        <v>3</v>
      </c>
      <c r="I6" t="s">
        <v>10636</v>
      </c>
      <c r="K6" t="s">
        <v>10658</v>
      </c>
      <c r="L6" t="s">
        <v>10659</v>
      </c>
    </row>
    <row r="7" spans="1:12">
      <c r="A7">
        <v>4</v>
      </c>
      <c r="B7" t="s">
        <v>10523</v>
      </c>
      <c r="C7">
        <v>4</v>
      </c>
      <c r="D7" t="s">
        <v>10536</v>
      </c>
      <c r="E7">
        <v>4</v>
      </c>
      <c r="F7" t="s">
        <v>10550</v>
      </c>
      <c r="H7">
        <v>4</v>
      </c>
      <c r="I7" t="s">
        <v>10637</v>
      </c>
      <c r="K7" t="s">
        <v>10660</v>
      </c>
      <c r="L7" t="s">
        <v>10661</v>
      </c>
    </row>
    <row r="8" spans="1:12">
      <c r="A8">
        <v>5</v>
      </c>
      <c r="B8" t="s">
        <v>9309</v>
      </c>
      <c r="C8">
        <v>5</v>
      </c>
      <c r="D8" t="s">
        <v>10537</v>
      </c>
      <c r="E8">
        <v>5</v>
      </c>
      <c r="F8" t="s">
        <v>10551</v>
      </c>
      <c r="H8">
        <v>5</v>
      </c>
      <c r="I8" t="s">
        <v>10638</v>
      </c>
      <c r="K8" t="s">
        <v>10662</v>
      </c>
      <c r="L8" t="s">
        <v>10663</v>
      </c>
    </row>
    <row r="9" spans="1:12">
      <c r="A9">
        <v>6</v>
      </c>
      <c r="B9" t="s">
        <v>10524</v>
      </c>
      <c r="C9">
        <v>6</v>
      </c>
      <c r="D9" t="s">
        <v>10538</v>
      </c>
      <c r="E9">
        <v>6</v>
      </c>
      <c r="F9" t="s">
        <v>4051</v>
      </c>
      <c r="H9">
        <v>6</v>
      </c>
      <c r="I9" t="s">
        <v>10639</v>
      </c>
      <c r="K9" t="s">
        <v>10664</v>
      </c>
      <c r="L9" t="s">
        <v>10665</v>
      </c>
    </row>
    <row r="10" spans="1:12">
      <c r="A10">
        <v>7</v>
      </c>
      <c r="B10" t="s">
        <v>10525</v>
      </c>
      <c r="C10">
        <v>7</v>
      </c>
      <c r="D10" t="s">
        <v>10539</v>
      </c>
      <c r="E10">
        <v>7</v>
      </c>
      <c r="F10" t="s">
        <v>10552</v>
      </c>
      <c r="H10">
        <v>7</v>
      </c>
      <c r="I10" t="s">
        <v>10640</v>
      </c>
      <c r="K10" t="s">
        <v>10666</v>
      </c>
      <c r="L10" t="s">
        <v>10667</v>
      </c>
    </row>
    <row r="11" spans="1:12">
      <c r="A11">
        <v>8</v>
      </c>
      <c r="B11" t="s">
        <v>10526</v>
      </c>
      <c r="C11">
        <v>8</v>
      </c>
      <c r="D11" t="s">
        <v>10540</v>
      </c>
      <c r="E11">
        <v>8</v>
      </c>
      <c r="F11" t="s">
        <v>10553</v>
      </c>
      <c r="H11">
        <v>8</v>
      </c>
      <c r="I11" t="s">
        <v>10641</v>
      </c>
      <c r="K11" t="s">
        <v>10668</v>
      </c>
      <c r="L11" t="s">
        <v>10669</v>
      </c>
    </row>
    <row r="12" spans="1:12">
      <c r="A12">
        <v>9</v>
      </c>
      <c r="B12" t="s">
        <v>10527</v>
      </c>
      <c r="C12">
        <v>9</v>
      </c>
      <c r="D12" t="s">
        <v>10541</v>
      </c>
      <c r="E12">
        <v>9</v>
      </c>
      <c r="F12" t="s">
        <v>10554</v>
      </c>
      <c r="H12">
        <v>9</v>
      </c>
      <c r="I12" t="s">
        <v>10642</v>
      </c>
      <c r="K12" t="s">
        <v>10670</v>
      </c>
      <c r="L12" t="s">
        <v>10671</v>
      </c>
    </row>
    <row r="13" spans="1:12">
      <c r="A13">
        <v>10</v>
      </c>
      <c r="B13" t="s">
        <v>10528</v>
      </c>
      <c r="C13">
        <v>10</v>
      </c>
      <c r="D13" t="s">
        <v>10542</v>
      </c>
      <c r="E13">
        <v>10</v>
      </c>
      <c r="F13" t="s">
        <v>10555</v>
      </c>
      <c r="H13">
        <v>10</v>
      </c>
      <c r="I13" t="s">
        <v>10643</v>
      </c>
      <c r="K13" t="s">
        <v>10672</v>
      </c>
      <c r="L13" t="s">
        <v>10673</v>
      </c>
    </row>
    <row r="14" spans="1:12">
      <c r="A14">
        <v>11</v>
      </c>
      <c r="B14" t="s">
        <v>10529</v>
      </c>
      <c r="C14">
        <v>11</v>
      </c>
      <c r="D14" t="s">
        <v>10543</v>
      </c>
      <c r="E14">
        <v>11</v>
      </c>
      <c r="F14" t="s">
        <v>10556</v>
      </c>
      <c r="H14">
        <v>11</v>
      </c>
      <c r="I14" t="s">
        <v>10644</v>
      </c>
      <c r="K14" t="s">
        <v>10674</v>
      </c>
      <c r="L14" t="s">
        <v>10675</v>
      </c>
    </row>
    <row r="15" spans="1:12">
      <c r="A15">
        <v>12</v>
      </c>
      <c r="B15" t="s">
        <v>10530</v>
      </c>
      <c r="C15">
        <v>12</v>
      </c>
      <c r="D15" t="s">
        <v>10544</v>
      </c>
      <c r="E15">
        <v>12</v>
      </c>
      <c r="F15" t="s">
        <v>10557</v>
      </c>
      <c r="H15">
        <v>12</v>
      </c>
      <c r="I15" t="s">
        <v>10645</v>
      </c>
    </row>
    <row r="16" spans="1:12">
      <c r="H16">
        <v>13</v>
      </c>
      <c r="I16" t="s">
        <v>10646</v>
      </c>
    </row>
    <row r="17" spans="8:9">
      <c r="H17">
        <v>14</v>
      </c>
      <c r="I17" t="s">
        <v>10647</v>
      </c>
    </row>
    <row r="18" spans="8:9">
      <c r="H18">
        <v>15</v>
      </c>
      <c r="I18" t="s">
        <v>10648</v>
      </c>
    </row>
    <row r="19" spans="8:9">
      <c r="H19">
        <v>16</v>
      </c>
      <c r="I19" t="s">
        <v>10649</v>
      </c>
    </row>
    <row r="20" spans="8:9">
      <c r="H20">
        <v>17</v>
      </c>
      <c r="I20" t="s">
        <v>10650</v>
      </c>
    </row>
    <row r="21" spans="8:9">
      <c r="H21">
        <v>18</v>
      </c>
      <c r="I21" t="s">
        <v>10651</v>
      </c>
    </row>
    <row r="22" spans="8:9">
      <c r="H22">
        <v>19</v>
      </c>
      <c r="I22" t="s">
        <v>10652</v>
      </c>
    </row>
    <row r="23" spans="8:9">
      <c r="H23">
        <v>20</v>
      </c>
      <c r="I23" t="s">
        <v>10653</v>
      </c>
    </row>
  </sheetData>
  <pageMargins left="0.7" right="0.7" top="0.75" bottom="0.75" header="0.3" footer="0.3"/>
  <tableParts count="5">
    <tablePart r:id="rId1"/>
    <tablePart r:id="rId2"/>
    <tablePart r:id="rId3"/>
    <tablePart r:id="rId4"/>
    <tablePart r:id="rId5"/>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62997-B593-4412-8B04-37ED099EE177}">
  <dimension ref="B2:DP46"/>
  <sheetViews>
    <sheetView topLeftCell="S1" workbookViewId="0">
      <selection activeCell="W2" sqref="W2"/>
    </sheetView>
  </sheetViews>
  <sheetFormatPr defaultRowHeight="16.5"/>
  <sheetData>
    <row r="2" spans="2:120">
      <c r="B2" t="s">
        <v>10558</v>
      </c>
      <c r="D2" t="s">
        <v>10571</v>
      </c>
      <c r="F2" t="s">
        <v>10576</v>
      </c>
      <c r="H2" s="429" t="s">
        <v>10587</v>
      </c>
      <c r="I2" s="429"/>
      <c r="J2" s="429" t="s">
        <v>10597</v>
      </c>
      <c r="K2" s="429"/>
      <c r="L2" s="429" t="s">
        <v>10610</v>
      </c>
      <c r="M2" s="429"/>
      <c r="N2" s="429" t="s">
        <v>10615</v>
      </c>
      <c r="O2" s="429"/>
      <c r="P2" s="429" t="s">
        <v>10624</v>
      </c>
      <c r="Q2" s="429"/>
      <c r="R2" s="429"/>
      <c r="S2" s="429"/>
      <c r="T2" s="429"/>
      <c r="U2" s="429"/>
      <c r="V2" s="429" t="s">
        <v>11369</v>
      </c>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row>
    <row r="3" spans="2:120">
      <c r="B3" t="s">
        <v>1219</v>
      </c>
      <c r="C3" t="s">
        <v>2922</v>
      </c>
      <c r="D3" t="s">
        <v>2489</v>
      </c>
      <c r="E3" t="s">
        <v>10572</v>
      </c>
      <c r="F3" t="s">
        <v>1217</v>
      </c>
      <c r="G3" t="s">
        <v>10576</v>
      </c>
      <c r="H3" s="429" t="s">
        <v>1218</v>
      </c>
      <c r="I3" s="429" t="s">
        <v>10588</v>
      </c>
      <c r="J3" s="429" t="s">
        <v>2086</v>
      </c>
      <c r="K3" s="429" t="s">
        <v>10598</v>
      </c>
      <c r="L3" s="429" t="s">
        <v>2489</v>
      </c>
      <c r="M3" s="429" t="s">
        <v>2922</v>
      </c>
      <c r="N3" s="429" t="s">
        <v>10616</v>
      </c>
      <c r="O3" s="429" t="s">
        <v>10617</v>
      </c>
      <c r="P3" s="429" t="s">
        <v>1219</v>
      </c>
      <c r="Q3" s="429" t="s">
        <v>10624</v>
      </c>
      <c r="R3" s="429"/>
      <c r="S3" s="429"/>
      <c r="T3" s="429"/>
      <c r="U3" s="429"/>
      <c r="V3" s="429" t="s">
        <v>1219</v>
      </c>
      <c r="W3" s="429" t="s">
        <v>11370</v>
      </c>
      <c r="X3" s="429"/>
      <c r="Y3" s="429"/>
      <c r="Z3" s="429"/>
      <c r="AA3" s="429"/>
      <c r="AB3" s="429"/>
      <c r="AC3" s="429"/>
      <c r="AD3" s="429"/>
      <c r="AE3" s="429"/>
      <c r="AF3" s="429"/>
      <c r="AG3" s="429"/>
      <c r="AH3" s="429"/>
      <c r="AI3" s="429"/>
      <c r="AJ3" s="429"/>
      <c r="AK3" s="429"/>
      <c r="AL3" s="429"/>
      <c r="AM3" s="429"/>
      <c r="AN3" s="429"/>
      <c r="AO3" s="429"/>
      <c r="AP3" s="429"/>
      <c r="AQ3" s="429"/>
      <c r="AR3" s="429"/>
      <c r="AS3" s="429"/>
      <c r="AT3" s="429"/>
      <c r="AU3" s="429"/>
      <c r="AV3" s="429"/>
      <c r="AW3" s="429"/>
      <c r="AX3" s="429"/>
      <c r="AY3" s="429"/>
      <c r="AZ3" s="429"/>
      <c r="BA3" s="429"/>
      <c r="BB3" s="429"/>
      <c r="BC3" s="429"/>
      <c r="BD3" s="429"/>
      <c r="BE3" s="429"/>
      <c r="BF3" s="429"/>
      <c r="BG3" s="429"/>
      <c r="BH3" s="429"/>
      <c r="BI3" s="429"/>
      <c r="BJ3" s="429"/>
      <c r="BK3" s="429"/>
      <c r="BL3" s="429"/>
      <c r="BM3" s="429"/>
      <c r="BN3" s="429"/>
      <c r="BO3" s="429"/>
      <c r="BP3" s="429"/>
      <c r="BQ3" s="429"/>
      <c r="BR3" s="429"/>
      <c r="BS3" s="429"/>
      <c r="BT3" s="429"/>
      <c r="BU3" s="429"/>
      <c r="BV3" s="429"/>
      <c r="BW3" s="429"/>
      <c r="BX3" s="429"/>
      <c r="BY3" s="429"/>
      <c r="BZ3" s="429"/>
      <c r="CA3" s="429"/>
      <c r="CB3" s="429"/>
      <c r="CC3" s="429"/>
      <c r="CD3" s="429"/>
      <c r="CE3" s="429"/>
      <c r="CF3" s="429"/>
      <c r="CG3" s="429"/>
      <c r="CH3" s="429"/>
      <c r="CI3" s="429"/>
      <c r="CJ3" s="429"/>
      <c r="CK3" s="429"/>
      <c r="CL3" s="429"/>
      <c r="CM3" s="429"/>
      <c r="CN3" s="429"/>
      <c r="CO3" s="429"/>
      <c r="CP3" s="429"/>
      <c r="CQ3" s="429"/>
      <c r="CR3" s="429"/>
      <c r="CS3" s="429"/>
      <c r="CT3" s="429"/>
      <c r="CU3" s="429"/>
      <c r="CV3" s="429"/>
      <c r="CW3" s="429"/>
      <c r="CX3" s="429"/>
      <c r="CY3" s="429"/>
      <c r="CZ3" s="429"/>
      <c r="DA3" s="429"/>
      <c r="DB3" s="429"/>
      <c r="DC3" s="429"/>
      <c r="DD3" s="429"/>
      <c r="DE3" s="429"/>
      <c r="DF3" s="429"/>
      <c r="DG3" s="429"/>
      <c r="DH3" s="429"/>
      <c r="DI3" s="429"/>
      <c r="DJ3" s="429"/>
      <c r="DK3" s="429"/>
      <c r="DL3" s="429"/>
      <c r="DM3" s="429"/>
      <c r="DN3" s="429"/>
      <c r="DO3" s="429"/>
      <c r="DP3" s="429"/>
    </row>
    <row r="4" spans="2:120">
      <c r="B4">
        <v>1</v>
      </c>
      <c r="C4" t="s">
        <v>10559</v>
      </c>
      <c r="D4">
        <v>1</v>
      </c>
      <c r="E4" t="s">
        <v>10573</v>
      </c>
      <c r="F4">
        <v>1</v>
      </c>
      <c r="G4" t="s">
        <v>10577</v>
      </c>
      <c r="H4" s="429">
        <v>1</v>
      </c>
      <c r="I4" s="429" t="s">
        <v>10589</v>
      </c>
      <c r="J4" s="429">
        <v>1</v>
      </c>
      <c r="K4" s="429" t="s">
        <v>10599</v>
      </c>
      <c r="L4" s="429">
        <v>1</v>
      </c>
      <c r="M4" s="429" t="s">
        <v>5424</v>
      </c>
      <c r="N4" s="429" t="s">
        <v>10618</v>
      </c>
      <c r="O4" s="429" t="s">
        <v>10619</v>
      </c>
      <c r="P4" s="429">
        <v>1</v>
      </c>
      <c r="Q4" s="429" t="s">
        <v>10625</v>
      </c>
      <c r="R4" s="429"/>
      <c r="S4" s="429"/>
      <c r="T4" s="429"/>
      <c r="U4" s="429"/>
      <c r="V4" s="429">
        <v>1</v>
      </c>
      <c r="W4" s="429" t="s">
        <v>11371</v>
      </c>
      <c r="X4" s="429"/>
      <c r="Y4" s="429"/>
      <c r="Z4" s="429"/>
      <c r="AA4" s="429"/>
      <c r="AB4" s="429"/>
      <c r="AC4" s="429"/>
      <c r="AD4" s="429"/>
      <c r="AE4" s="429"/>
      <c r="AF4" s="429"/>
      <c r="AG4" s="429"/>
      <c r="AH4" s="429"/>
      <c r="AI4" s="429"/>
      <c r="AJ4" s="429"/>
      <c r="AK4" s="429"/>
      <c r="AL4" s="429"/>
      <c r="AM4" s="429"/>
      <c r="AN4" s="429"/>
      <c r="AO4" s="429"/>
      <c r="AP4" s="429"/>
      <c r="AQ4" s="429"/>
      <c r="AR4" s="429"/>
      <c r="AS4" s="429"/>
      <c r="AT4" s="429"/>
      <c r="AU4" s="429"/>
      <c r="AV4" s="429"/>
      <c r="AW4" s="429"/>
      <c r="AX4" s="429"/>
      <c r="AY4" s="429"/>
      <c r="AZ4" s="429"/>
      <c r="BA4" s="429"/>
      <c r="BB4" s="429"/>
      <c r="BC4" s="429"/>
      <c r="BD4" s="429"/>
      <c r="BE4" s="429"/>
      <c r="BF4" s="429"/>
      <c r="BG4" s="429"/>
      <c r="BH4" s="429"/>
      <c r="BI4" s="429"/>
      <c r="BJ4" s="429"/>
      <c r="BK4" s="429"/>
      <c r="BL4" s="429"/>
      <c r="BM4" s="429"/>
      <c r="BN4" s="429"/>
      <c r="BO4" s="429"/>
      <c r="BP4" s="429"/>
      <c r="BQ4" s="429"/>
      <c r="BR4" s="429"/>
      <c r="BS4" s="429"/>
      <c r="BT4" s="429"/>
      <c r="BU4" s="429"/>
      <c r="BV4" s="429"/>
      <c r="BW4" s="429"/>
      <c r="BX4" s="429"/>
      <c r="BY4" s="429"/>
      <c r="BZ4" s="429"/>
      <c r="CA4" s="429"/>
      <c r="CB4" s="429"/>
      <c r="CC4" s="429"/>
      <c r="CD4" s="429"/>
      <c r="CE4" s="429"/>
      <c r="CF4" s="429"/>
      <c r="CG4" s="429"/>
      <c r="CH4" s="429"/>
      <c r="CI4" s="429"/>
      <c r="CJ4" s="429"/>
      <c r="CK4" s="429"/>
      <c r="CL4" s="429"/>
      <c r="CM4" s="429"/>
      <c r="CN4" s="429"/>
      <c r="CO4" s="429"/>
      <c r="CP4" s="429"/>
      <c r="CQ4" s="429"/>
      <c r="CR4" s="429"/>
      <c r="CS4" s="429"/>
      <c r="CT4" s="429"/>
      <c r="CU4" s="429"/>
      <c r="CV4" s="429"/>
      <c r="CW4" s="429"/>
      <c r="CX4" s="429"/>
      <c r="CY4" s="429"/>
      <c r="CZ4" s="429"/>
      <c r="DA4" s="429"/>
      <c r="DB4" s="429"/>
      <c r="DC4" s="429"/>
      <c r="DD4" s="429"/>
      <c r="DE4" s="429"/>
      <c r="DF4" s="429"/>
      <c r="DG4" s="429"/>
      <c r="DH4" s="429"/>
      <c r="DI4" s="429"/>
      <c r="DJ4" s="429"/>
      <c r="DK4" s="429"/>
      <c r="DL4" s="429"/>
      <c r="DM4" s="429"/>
      <c r="DN4" s="429"/>
      <c r="DO4" s="429"/>
      <c r="DP4" s="429"/>
    </row>
    <row r="5" spans="2:120">
      <c r="B5">
        <v>2</v>
      </c>
      <c r="C5" t="s">
        <v>10560</v>
      </c>
      <c r="D5" s="464">
        <v>43923</v>
      </c>
      <c r="E5" t="s">
        <v>10574</v>
      </c>
      <c r="F5">
        <v>2</v>
      </c>
      <c r="G5" t="s">
        <v>10578</v>
      </c>
      <c r="H5" s="429">
        <v>2</v>
      </c>
      <c r="I5" s="429" t="s">
        <v>10590</v>
      </c>
      <c r="J5" s="464">
        <v>43953</v>
      </c>
      <c r="K5" s="429" t="s">
        <v>10600</v>
      </c>
      <c r="L5" s="429">
        <v>2</v>
      </c>
      <c r="M5" s="429" t="s">
        <v>9301</v>
      </c>
      <c r="N5" s="429" t="s">
        <v>9561</v>
      </c>
      <c r="O5" s="429" t="s">
        <v>10619</v>
      </c>
      <c r="P5" s="429">
        <v>2</v>
      </c>
      <c r="Q5" s="429" t="s">
        <v>10626</v>
      </c>
      <c r="R5" s="429"/>
      <c r="S5" s="429"/>
      <c r="T5" s="429"/>
      <c r="U5" s="429"/>
      <c r="V5" s="429">
        <v>2</v>
      </c>
      <c r="W5" s="429" t="s">
        <v>11372</v>
      </c>
      <c r="X5" s="429"/>
      <c r="Y5" s="429"/>
      <c r="Z5" s="429"/>
      <c r="AA5" s="429"/>
      <c r="AB5" s="429"/>
      <c r="AC5" s="429"/>
      <c r="AD5" s="429"/>
      <c r="AE5" s="429"/>
      <c r="AF5" s="429"/>
      <c r="AG5" s="429"/>
      <c r="AH5" s="429"/>
      <c r="AI5" s="429"/>
      <c r="AJ5" s="429"/>
      <c r="AK5" s="429"/>
      <c r="AL5" s="429"/>
      <c r="AM5" s="429"/>
      <c r="AN5" s="429"/>
      <c r="AO5" s="429"/>
      <c r="AP5" s="429"/>
      <c r="AQ5" s="429"/>
      <c r="AR5" s="429"/>
      <c r="AS5" s="429"/>
      <c r="AT5" s="429"/>
      <c r="AU5" s="429"/>
      <c r="AV5" s="429"/>
      <c r="AW5" s="429"/>
      <c r="AX5" s="429"/>
      <c r="AY5" s="429"/>
      <c r="AZ5" s="429"/>
      <c r="BA5" s="429"/>
      <c r="BB5" s="429"/>
      <c r="BC5" s="429"/>
      <c r="BD5" s="429"/>
      <c r="BE5" s="429"/>
      <c r="BF5" s="429"/>
      <c r="BG5" s="429"/>
      <c r="BH5" s="429"/>
      <c r="BI5" s="429"/>
      <c r="BJ5" s="429"/>
      <c r="BK5" s="429"/>
      <c r="BL5" s="429"/>
      <c r="BM5" s="429"/>
      <c r="BN5" s="429"/>
      <c r="BO5" s="429"/>
      <c r="BP5" s="429"/>
      <c r="BQ5" s="429"/>
      <c r="BR5" s="429"/>
      <c r="BS5" s="429"/>
      <c r="BT5" s="429"/>
      <c r="BU5" s="429"/>
      <c r="BV5" s="429"/>
      <c r="BW5" s="429"/>
      <c r="BX5" s="429"/>
      <c r="BY5" s="429"/>
      <c r="BZ5" s="429"/>
      <c r="CA5" s="429"/>
      <c r="CB5" s="429"/>
      <c r="CC5" s="429"/>
      <c r="CD5" s="429"/>
      <c r="CE5" s="429"/>
      <c r="CF5" s="429"/>
      <c r="CG5" s="429"/>
      <c r="CH5" s="429"/>
      <c r="CI5" s="429"/>
      <c r="CJ5" s="429"/>
      <c r="CK5" s="429"/>
      <c r="CL5" s="429"/>
      <c r="CM5" s="429"/>
      <c r="CN5" s="429"/>
      <c r="CO5" s="429"/>
      <c r="CP5" s="429"/>
      <c r="CQ5" s="429"/>
      <c r="CR5" s="429"/>
      <c r="CS5" s="429"/>
      <c r="CT5" s="429"/>
      <c r="CU5" s="429"/>
      <c r="CV5" s="429"/>
      <c r="CW5" s="429"/>
      <c r="CX5" s="429"/>
      <c r="CY5" s="429"/>
      <c r="CZ5" s="429"/>
      <c r="DA5" s="429"/>
      <c r="DB5" s="429"/>
      <c r="DC5" s="429"/>
      <c r="DD5" s="429"/>
      <c r="DE5" s="429"/>
      <c r="DF5" s="429"/>
      <c r="DG5" s="429"/>
      <c r="DH5" s="429"/>
      <c r="DI5" s="429"/>
      <c r="DJ5" s="429"/>
      <c r="DK5" s="429"/>
      <c r="DL5" s="429"/>
      <c r="DM5" s="429"/>
      <c r="DN5" s="429"/>
      <c r="DO5" s="429"/>
      <c r="DP5" s="429"/>
    </row>
    <row r="6" spans="2:120">
      <c r="B6">
        <v>3</v>
      </c>
      <c r="C6" t="s">
        <v>10561</v>
      </c>
      <c r="D6" s="464">
        <v>43987</v>
      </c>
      <c r="E6" t="s">
        <v>10575</v>
      </c>
      <c r="F6">
        <v>3</v>
      </c>
      <c r="G6" t="s">
        <v>10579</v>
      </c>
      <c r="H6" s="429">
        <v>3</v>
      </c>
      <c r="I6" s="429" t="s">
        <v>10591</v>
      </c>
      <c r="J6" s="464">
        <v>44049</v>
      </c>
      <c r="K6" s="429" t="s">
        <v>10601</v>
      </c>
      <c r="L6" s="429">
        <v>3</v>
      </c>
      <c r="M6" s="429" t="s">
        <v>10611</v>
      </c>
      <c r="N6" s="429" t="s">
        <v>10620</v>
      </c>
      <c r="O6" s="429" t="s">
        <v>9406</v>
      </c>
      <c r="P6" s="429">
        <v>3</v>
      </c>
      <c r="Q6" s="429" t="s">
        <v>10627</v>
      </c>
      <c r="R6" s="429"/>
      <c r="S6" s="429"/>
      <c r="T6" s="429"/>
      <c r="U6" s="429"/>
      <c r="V6" s="429">
        <v>3</v>
      </c>
      <c r="W6" s="429" t="s">
        <v>11373</v>
      </c>
      <c r="X6" s="429"/>
      <c r="Y6" s="429"/>
      <c r="Z6" s="429"/>
      <c r="AA6" s="429"/>
      <c r="AB6" s="429"/>
      <c r="AC6" s="429"/>
      <c r="AD6" s="429"/>
      <c r="AE6" s="429"/>
      <c r="AF6" s="429"/>
      <c r="AG6" s="429"/>
      <c r="AH6" s="429"/>
      <c r="AI6" s="429"/>
      <c r="AJ6" s="429"/>
      <c r="AK6" s="429"/>
      <c r="AL6" s="429"/>
      <c r="AM6" s="429"/>
      <c r="AN6" s="429"/>
      <c r="AO6" s="429"/>
      <c r="AP6" s="429"/>
      <c r="AQ6" s="429"/>
      <c r="AR6" s="429"/>
      <c r="AS6" s="429"/>
      <c r="AT6" s="429"/>
      <c r="AU6" s="429"/>
      <c r="AV6" s="429"/>
      <c r="AW6" s="429"/>
      <c r="AX6" s="429"/>
      <c r="AY6" s="429"/>
      <c r="AZ6" s="429"/>
      <c r="BA6" s="429"/>
      <c r="BB6" s="429"/>
      <c r="BC6" s="429"/>
      <c r="BD6" s="429"/>
      <c r="BE6" s="429"/>
      <c r="BF6" s="429"/>
      <c r="BG6" s="429"/>
      <c r="BH6" s="429"/>
      <c r="BI6" s="429"/>
      <c r="BJ6" s="429"/>
      <c r="BK6" s="429"/>
      <c r="BL6" s="429"/>
      <c r="BM6" s="429"/>
      <c r="BN6" s="429"/>
      <c r="BO6" s="429"/>
      <c r="BP6" s="429"/>
      <c r="BQ6" s="429"/>
      <c r="BR6" s="429"/>
      <c r="BS6" s="429"/>
      <c r="BT6" s="429"/>
      <c r="BU6" s="429"/>
      <c r="BV6" s="429"/>
      <c r="BW6" s="429"/>
      <c r="BX6" s="429"/>
      <c r="BY6" s="429"/>
      <c r="BZ6" s="429"/>
      <c r="CA6" s="429"/>
      <c r="CB6" s="429"/>
      <c r="CC6" s="429"/>
      <c r="CD6" s="429"/>
      <c r="CE6" s="429"/>
      <c r="CF6" s="429"/>
      <c r="CG6" s="429"/>
      <c r="CH6" s="429"/>
      <c r="CI6" s="429"/>
      <c r="CJ6" s="429"/>
      <c r="CK6" s="429"/>
      <c r="CL6" s="429"/>
      <c r="CM6" s="429"/>
      <c r="CN6" s="429"/>
      <c r="CO6" s="429"/>
      <c r="CP6" s="429"/>
      <c r="CQ6" s="429"/>
      <c r="CR6" s="429"/>
      <c r="CS6" s="429"/>
      <c r="CT6" s="429"/>
      <c r="CU6" s="429"/>
      <c r="CV6" s="429"/>
      <c r="CW6" s="429"/>
      <c r="CX6" s="429"/>
      <c r="CY6" s="429"/>
      <c r="CZ6" s="429"/>
      <c r="DA6" s="429"/>
      <c r="DB6" s="429"/>
      <c r="DC6" s="429"/>
      <c r="DD6" s="429"/>
      <c r="DE6" s="429"/>
      <c r="DF6" s="429"/>
      <c r="DG6" s="429"/>
      <c r="DH6" s="429"/>
      <c r="DI6" s="429"/>
      <c r="DJ6" s="429"/>
      <c r="DK6" s="429"/>
      <c r="DL6" s="429"/>
      <c r="DM6" s="429"/>
      <c r="DN6" s="429"/>
      <c r="DO6" s="429"/>
      <c r="DP6" s="429"/>
    </row>
    <row r="7" spans="2:120">
      <c r="B7">
        <v>4</v>
      </c>
      <c r="C7" t="s">
        <v>10562</v>
      </c>
      <c r="F7">
        <v>4</v>
      </c>
      <c r="G7" t="s">
        <v>10580</v>
      </c>
      <c r="H7" s="429">
        <v>4</v>
      </c>
      <c r="I7" s="429" t="s">
        <v>10592</v>
      </c>
      <c r="J7" s="464">
        <v>44113</v>
      </c>
      <c r="K7" s="429" t="s">
        <v>10602</v>
      </c>
      <c r="L7" s="429">
        <v>4</v>
      </c>
      <c r="M7" s="429" t="s">
        <v>10612</v>
      </c>
      <c r="N7" s="429" t="s">
        <v>10621</v>
      </c>
      <c r="O7" s="429" t="s">
        <v>10622</v>
      </c>
      <c r="P7" s="429">
        <v>4</v>
      </c>
      <c r="Q7" s="429" t="s">
        <v>10628</v>
      </c>
      <c r="R7" s="429"/>
      <c r="S7" s="429"/>
      <c r="T7" s="429"/>
      <c r="U7" s="429"/>
      <c r="V7" s="429">
        <v>4</v>
      </c>
      <c r="W7" s="429" t="s">
        <v>11374</v>
      </c>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c r="BN7" s="429"/>
      <c r="BO7" s="429"/>
      <c r="BP7" s="429"/>
      <c r="BQ7" s="429"/>
      <c r="BR7" s="429"/>
      <c r="BS7" s="429"/>
      <c r="BT7" s="429"/>
      <c r="BU7" s="429"/>
      <c r="BV7" s="429"/>
      <c r="BW7" s="429"/>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29"/>
      <c r="DD7" s="429"/>
      <c r="DE7" s="429"/>
      <c r="DF7" s="429"/>
      <c r="DG7" s="429"/>
      <c r="DH7" s="429"/>
      <c r="DI7" s="429"/>
      <c r="DJ7" s="429"/>
      <c r="DK7" s="429"/>
      <c r="DL7" s="429"/>
      <c r="DM7" s="429"/>
      <c r="DN7" s="429"/>
      <c r="DO7" s="429"/>
      <c r="DP7" s="429"/>
    </row>
    <row r="8" spans="2:120">
      <c r="B8">
        <v>5</v>
      </c>
      <c r="C8" t="s">
        <v>10563</v>
      </c>
      <c r="F8">
        <v>5</v>
      </c>
      <c r="G8" t="s">
        <v>10581</v>
      </c>
      <c r="H8" s="429">
        <v>5</v>
      </c>
      <c r="I8" s="429" t="s">
        <v>10593</v>
      </c>
      <c r="J8" s="429">
        <v>11</v>
      </c>
      <c r="K8" s="429" t="s">
        <v>10603</v>
      </c>
      <c r="L8" s="429">
        <v>5</v>
      </c>
      <c r="M8" s="429" t="s">
        <v>10613</v>
      </c>
      <c r="N8" s="429" t="s">
        <v>10623</v>
      </c>
      <c r="O8" s="429" t="s">
        <v>9548</v>
      </c>
      <c r="P8" s="429">
        <v>5</v>
      </c>
      <c r="Q8" s="429" t="s">
        <v>10629</v>
      </c>
      <c r="R8" s="429"/>
      <c r="S8" s="429"/>
      <c r="T8" s="429"/>
      <c r="U8" s="429"/>
      <c r="V8" s="429">
        <v>5</v>
      </c>
      <c r="W8" s="429" t="s">
        <v>11375</v>
      </c>
      <c r="X8" s="429"/>
      <c r="Y8" s="429"/>
      <c r="Z8" s="429"/>
      <c r="AA8" s="429"/>
      <c r="AB8" s="429"/>
      <c r="AC8" s="429"/>
      <c r="AD8" s="429"/>
      <c r="AE8" s="429"/>
      <c r="AF8" s="429"/>
      <c r="AG8" s="429"/>
      <c r="AH8" s="429"/>
      <c r="AI8" s="429"/>
      <c r="AJ8" s="429"/>
      <c r="AK8" s="429"/>
      <c r="AL8" s="429"/>
      <c r="AM8" s="429"/>
      <c r="AN8" s="429"/>
      <c r="AO8" s="429"/>
      <c r="AP8" s="429"/>
      <c r="AQ8" s="429"/>
      <c r="AR8" s="429"/>
      <c r="AS8" s="429"/>
      <c r="AT8" s="429"/>
      <c r="AU8" s="429"/>
      <c r="AV8" s="429"/>
      <c r="AW8" s="429"/>
      <c r="AX8" s="429"/>
      <c r="AY8" s="429"/>
      <c r="AZ8" s="429"/>
      <c r="BA8" s="429"/>
      <c r="BB8" s="429"/>
      <c r="BC8" s="429"/>
      <c r="BD8" s="429"/>
      <c r="BE8" s="429"/>
      <c r="BF8" s="429"/>
      <c r="BG8" s="429"/>
      <c r="BH8" s="429"/>
      <c r="BI8" s="429"/>
      <c r="BJ8" s="429"/>
      <c r="BK8" s="429"/>
      <c r="BL8" s="429"/>
      <c r="BM8" s="429"/>
      <c r="BN8" s="429"/>
      <c r="BO8" s="429"/>
      <c r="BP8" s="429"/>
      <c r="BQ8" s="429"/>
      <c r="BR8" s="429"/>
      <c r="BS8" s="429"/>
      <c r="BT8" s="429"/>
      <c r="BU8" s="429"/>
      <c r="BV8" s="429"/>
      <c r="BW8" s="429"/>
      <c r="BX8" s="429"/>
      <c r="BY8" s="429"/>
      <c r="BZ8" s="429"/>
      <c r="CA8" s="429"/>
      <c r="CB8" s="429"/>
      <c r="CC8" s="429"/>
      <c r="CD8" s="429"/>
      <c r="CE8" s="429"/>
      <c r="CF8" s="429"/>
      <c r="CG8" s="429"/>
      <c r="CH8" s="429"/>
      <c r="CI8" s="429"/>
      <c r="CJ8" s="429"/>
      <c r="CK8" s="429"/>
      <c r="CL8" s="429"/>
      <c r="CM8" s="429"/>
      <c r="CN8" s="429"/>
      <c r="CO8" s="429"/>
      <c r="CP8" s="429"/>
      <c r="CQ8" s="429"/>
      <c r="CR8" s="429"/>
      <c r="CS8" s="429"/>
      <c r="CT8" s="429"/>
      <c r="CU8" s="429"/>
      <c r="CV8" s="429"/>
      <c r="CW8" s="429"/>
      <c r="CX8" s="429"/>
      <c r="CY8" s="429"/>
      <c r="CZ8" s="429"/>
      <c r="DA8" s="429"/>
      <c r="DB8" s="429"/>
      <c r="DC8" s="429"/>
      <c r="DD8" s="429"/>
      <c r="DE8" s="429"/>
      <c r="DF8" s="429"/>
      <c r="DG8" s="429"/>
      <c r="DH8" s="429"/>
      <c r="DI8" s="429"/>
      <c r="DJ8" s="429"/>
      <c r="DK8" s="429"/>
      <c r="DL8" s="429"/>
      <c r="DM8" s="429"/>
      <c r="DN8" s="429"/>
      <c r="DO8" s="429"/>
      <c r="DP8" s="429"/>
    </row>
    <row r="9" spans="2:120">
      <c r="B9">
        <v>6</v>
      </c>
      <c r="C9" t="s">
        <v>10564</v>
      </c>
      <c r="F9">
        <v>6</v>
      </c>
      <c r="G9" t="s">
        <v>10582</v>
      </c>
      <c r="H9" s="429">
        <v>6</v>
      </c>
      <c r="I9" s="429" t="s">
        <v>10594</v>
      </c>
      <c r="J9" s="465">
        <v>41609</v>
      </c>
      <c r="K9" s="429" t="s">
        <v>10604</v>
      </c>
      <c r="L9" s="429">
        <v>6</v>
      </c>
      <c r="M9" s="429" t="s">
        <v>10614</v>
      </c>
      <c r="P9" s="429">
        <v>6</v>
      </c>
      <c r="Q9" s="429" t="s">
        <v>10630</v>
      </c>
      <c r="R9" s="429"/>
      <c r="S9" s="429"/>
      <c r="T9" s="429"/>
      <c r="U9" s="429"/>
      <c r="V9" s="429">
        <v>6</v>
      </c>
      <c r="W9" s="429" t="s">
        <v>11376</v>
      </c>
      <c r="X9" s="429"/>
      <c r="Y9" s="429"/>
      <c r="Z9" s="429"/>
      <c r="AA9" s="429"/>
      <c r="AB9" s="429"/>
      <c r="AC9" s="429"/>
      <c r="AD9" s="429"/>
      <c r="AE9" s="429"/>
      <c r="AF9" s="429"/>
      <c r="AG9" s="429"/>
      <c r="AH9" s="429"/>
      <c r="AI9" s="429"/>
      <c r="AJ9" s="429"/>
      <c r="AK9" s="429"/>
      <c r="AL9" s="429"/>
      <c r="AM9" s="429"/>
      <c r="AN9" s="429"/>
      <c r="AO9" s="429"/>
      <c r="AP9" s="429"/>
      <c r="AQ9" s="429"/>
      <c r="AR9" s="429"/>
      <c r="AS9" s="429"/>
      <c r="AT9" s="429"/>
      <c r="AU9" s="429"/>
      <c r="AV9" s="429"/>
      <c r="AW9" s="429"/>
      <c r="AX9" s="429"/>
      <c r="AY9" s="429"/>
      <c r="AZ9" s="429"/>
      <c r="BA9" s="429"/>
      <c r="BB9" s="429"/>
      <c r="BC9" s="429"/>
      <c r="BD9" s="429"/>
      <c r="BE9" s="429"/>
      <c r="BF9" s="429"/>
      <c r="BG9" s="429"/>
      <c r="BH9" s="429"/>
      <c r="BI9" s="429"/>
      <c r="BJ9" s="429"/>
      <c r="BK9" s="429"/>
      <c r="BL9" s="429"/>
      <c r="BM9" s="429"/>
      <c r="BN9" s="429"/>
      <c r="BO9" s="429"/>
      <c r="BP9" s="429"/>
      <c r="BQ9" s="429"/>
      <c r="BR9" s="429"/>
      <c r="BS9" s="429"/>
      <c r="BT9" s="429"/>
      <c r="BU9" s="429"/>
      <c r="BV9" s="429"/>
      <c r="BW9" s="429"/>
      <c r="BX9" s="429"/>
      <c r="BY9" s="429"/>
      <c r="BZ9" s="429"/>
      <c r="CA9" s="429"/>
      <c r="CB9" s="429"/>
      <c r="CC9" s="429"/>
      <c r="CD9" s="429"/>
      <c r="CE9" s="429"/>
      <c r="CF9" s="429"/>
      <c r="CG9" s="429"/>
      <c r="CH9" s="429"/>
      <c r="CI9" s="429"/>
      <c r="CJ9" s="429"/>
      <c r="CK9" s="429"/>
      <c r="CL9" s="429"/>
      <c r="CM9" s="429"/>
      <c r="CN9" s="429"/>
      <c r="CO9" s="429"/>
      <c r="CP9" s="429"/>
      <c r="CQ9" s="429"/>
      <c r="CR9" s="429"/>
      <c r="CS9" s="429"/>
      <c r="CT9" s="429"/>
      <c r="CU9" s="429"/>
      <c r="CV9" s="429"/>
      <c r="CW9" s="429"/>
      <c r="CX9" s="429"/>
      <c r="CY9" s="429"/>
      <c r="CZ9" s="429"/>
      <c r="DA9" s="429"/>
      <c r="DB9" s="429"/>
      <c r="DC9" s="429"/>
      <c r="DD9" s="429"/>
      <c r="DE9" s="429"/>
      <c r="DF9" s="429"/>
      <c r="DG9" s="429"/>
      <c r="DH9" s="429"/>
      <c r="DI9" s="429"/>
      <c r="DJ9" s="429"/>
      <c r="DK9" s="429"/>
      <c r="DL9" s="429"/>
      <c r="DM9" s="429"/>
      <c r="DN9" s="429"/>
      <c r="DO9" s="429"/>
      <c r="DP9" s="429"/>
    </row>
    <row r="10" spans="2:120">
      <c r="B10">
        <v>7</v>
      </c>
      <c r="C10" t="s">
        <v>10565</v>
      </c>
      <c r="F10">
        <v>7</v>
      </c>
      <c r="G10" t="s">
        <v>10583</v>
      </c>
      <c r="H10" s="429">
        <v>7</v>
      </c>
      <c r="I10" s="429" t="s">
        <v>10595</v>
      </c>
      <c r="J10" s="429" t="s">
        <v>10605</v>
      </c>
      <c r="K10" s="429" t="s">
        <v>10606</v>
      </c>
      <c r="L10" s="429"/>
      <c r="M10" s="429"/>
      <c r="P10" s="429">
        <v>7</v>
      </c>
      <c r="Q10" s="429" t="s">
        <v>10631</v>
      </c>
      <c r="R10" s="429"/>
      <c r="S10" s="429"/>
      <c r="T10" s="429"/>
      <c r="U10" s="429"/>
      <c r="V10" s="429">
        <v>7</v>
      </c>
      <c r="W10" s="429" t="s">
        <v>11377</v>
      </c>
      <c r="X10" s="429"/>
      <c r="Y10" s="429"/>
      <c r="Z10" s="429"/>
      <c r="AA10" s="429"/>
      <c r="AB10" s="429"/>
      <c r="AC10" s="429"/>
      <c r="AD10" s="429"/>
      <c r="AE10" s="429"/>
      <c r="AF10" s="429"/>
      <c r="AG10" s="429"/>
      <c r="AH10" s="429"/>
      <c r="AI10" s="429"/>
      <c r="AJ10" s="429"/>
      <c r="AK10" s="429"/>
      <c r="AL10" s="429"/>
      <c r="AM10" s="429"/>
      <c r="AN10" s="429"/>
      <c r="AO10" s="429"/>
      <c r="AP10" s="429"/>
      <c r="AQ10" s="429"/>
      <c r="AR10" s="429"/>
      <c r="AS10" s="429"/>
      <c r="AT10" s="429"/>
      <c r="AU10" s="429"/>
      <c r="AV10" s="429"/>
      <c r="AW10" s="429"/>
      <c r="AX10" s="429"/>
      <c r="AY10" s="429"/>
      <c r="AZ10" s="429"/>
      <c r="BA10" s="429"/>
      <c r="BB10" s="429"/>
      <c r="BC10" s="429"/>
      <c r="BD10" s="429"/>
      <c r="BE10" s="429"/>
      <c r="BF10" s="429"/>
      <c r="BG10" s="429"/>
      <c r="BH10" s="429"/>
      <c r="BI10" s="429"/>
      <c r="BJ10" s="429"/>
      <c r="BK10" s="429"/>
      <c r="BL10" s="429"/>
      <c r="BM10" s="429"/>
      <c r="BN10" s="429"/>
      <c r="BO10" s="429"/>
      <c r="BP10" s="429"/>
      <c r="BQ10" s="429"/>
      <c r="BR10" s="429"/>
      <c r="BS10" s="429"/>
      <c r="BT10" s="429"/>
      <c r="BU10" s="429"/>
      <c r="BV10" s="429"/>
      <c r="BW10" s="429"/>
      <c r="BX10" s="429"/>
      <c r="BY10" s="429"/>
      <c r="BZ10" s="429"/>
      <c r="CA10" s="429"/>
      <c r="CB10" s="429"/>
      <c r="CC10" s="429"/>
      <c r="CD10" s="429"/>
      <c r="CE10" s="429"/>
      <c r="CF10" s="429"/>
      <c r="CG10" s="429"/>
      <c r="CH10" s="429"/>
      <c r="CI10" s="429"/>
      <c r="CJ10" s="429"/>
      <c r="CK10" s="429"/>
      <c r="CL10" s="429"/>
      <c r="CM10" s="429"/>
      <c r="CN10" s="429"/>
      <c r="CO10" s="429"/>
      <c r="CP10" s="429"/>
      <c r="CQ10" s="429"/>
      <c r="CR10" s="429"/>
      <c r="CS10" s="429"/>
      <c r="CT10" s="429"/>
      <c r="CU10" s="429"/>
      <c r="CV10" s="429"/>
      <c r="CW10" s="429"/>
      <c r="CX10" s="429"/>
      <c r="CY10" s="429"/>
      <c r="CZ10" s="429"/>
      <c r="DA10" s="429"/>
      <c r="DB10" s="429"/>
      <c r="DC10" s="429"/>
      <c r="DD10" s="429"/>
      <c r="DE10" s="429"/>
      <c r="DF10" s="429"/>
      <c r="DG10" s="429"/>
      <c r="DH10" s="429"/>
      <c r="DI10" s="429"/>
      <c r="DJ10" s="429"/>
      <c r="DK10" s="429"/>
      <c r="DL10" s="429"/>
      <c r="DM10" s="429"/>
      <c r="DN10" s="429"/>
      <c r="DO10" s="429"/>
      <c r="DP10" s="429"/>
    </row>
    <row r="11" spans="2:120">
      <c r="B11">
        <v>8</v>
      </c>
      <c r="C11" t="s">
        <v>10566</v>
      </c>
      <c r="F11">
        <v>8</v>
      </c>
      <c r="G11" t="s">
        <v>10584</v>
      </c>
      <c r="H11" s="429">
        <v>8</v>
      </c>
      <c r="I11" s="429" t="s">
        <v>10596</v>
      </c>
      <c r="J11" s="429" t="s">
        <v>6555</v>
      </c>
      <c r="K11" s="429" t="s">
        <v>10607</v>
      </c>
      <c r="L11" s="429"/>
      <c r="M11" s="429"/>
      <c r="P11" s="429">
        <v>8</v>
      </c>
      <c r="Q11" s="429" t="s">
        <v>10632</v>
      </c>
      <c r="R11" s="429"/>
      <c r="S11" s="429"/>
      <c r="T11" s="429"/>
      <c r="U11" s="429"/>
      <c r="V11" s="429">
        <v>8</v>
      </c>
      <c r="W11" s="429" t="s">
        <v>11378</v>
      </c>
      <c r="X11" s="429"/>
      <c r="Y11" s="429"/>
      <c r="Z11" s="429"/>
      <c r="AA11" s="429"/>
      <c r="AB11" s="429"/>
      <c r="AC11" s="429"/>
      <c r="AD11" s="429"/>
      <c r="AE11" s="429"/>
      <c r="AF11" s="429"/>
      <c r="AG11" s="429"/>
      <c r="AH11" s="429"/>
      <c r="AI11" s="429"/>
      <c r="AJ11" s="429"/>
      <c r="AK11" s="429"/>
      <c r="AL11" s="429"/>
      <c r="AM11" s="429"/>
      <c r="AN11" s="429"/>
      <c r="AO11" s="429"/>
      <c r="AP11" s="429"/>
      <c r="AQ11" s="429"/>
      <c r="AR11" s="429"/>
      <c r="AS11" s="429"/>
      <c r="AT11" s="429"/>
      <c r="AU11" s="429"/>
      <c r="AV11" s="429"/>
      <c r="AW11" s="429"/>
      <c r="AX11" s="429"/>
      <c r="AY11" s="429"/>
      <c r="AZ11" s="429"/>
      <c r="BA11" s="429"/>
      <c r="BB11" s="429"/>
      <c r="BC11" s="429"/>
      <c r="BD11" s="429"/>
      <c r="BE11" s="429"/>
      <c r="BF11" s="429"/>
      <c r="BG11" s="429"/>
      <c r="BH11" s="429"/>
      <c r="BI11" s="429"/>
      <c r="BJ11" s="429"/>
      <c r="BK11" s="429"/>
      <c r="BL11" s="429"/>
      <c r="BM11" s="429"/>
      <c r="BN11" s="429"/>
      <c r="BO11" s="429"/>
      <c r="BP11" s="429"/>
      <c r="BQ11" s="429"/>
      <c r="BR11" s="429"/>
      <c r="BS11" s="429"/>
      <c r="BT11" s="429"/>
      <c r="BU11" s="429"/>
      <c r="BV11" s="429"/>
      <c r="BW11" s="429"/>
      <c r="BX11" s="429"/>
      <c r="BY11" s="429"/>
      <c r="BZ11" s="429"/>
      <c r="CA11" s="429"/>
      <c r="CB11" s="429"/>
      <c r="CC11" s="429"/>
      <c r="CD11" s="429"/>
      <c r="CE11" s="429"/>
      <c r="CF11" s="429"/>
      <c r="CG11" s="429"/>
      <c r="CH11" s="429"/>
      <c r="CI11" s="429"/>
      <c r="CJ11" s="429"/>
      <c r="CK11" s="429"/>
      <c r="CL11" s="429"/>
      <c r="CM11" s="429"/>
      <c r="CN11" s="429"/>
      <c r="CO11" s="429"/>
      <c r="CP11" s="429"/>
      <c r="CQ11" s="429"/>
      <c r="CR11" s="429"/>
      <c r="CS11" s="429"/>
      <c r="CT11" s="429"/>
      <c r="CU11" s="429"/>
      <c r="CV11" s="429"/>
      <c r="CW11" s="429"/>
      <c r="CX11" s="429"/>
      <c r="CY11" s="429"/>
      <c r="CZ11" s="429"/>
      <c r="DA11" s="429"/>
      <c r="DB11" s="429"/>
      <c r="DC11" s="429"/>
      <c r="DD11" s="429"/>
      <c r="DE11" s="429"/>
      <c r="DF11" s="429"/>
      <c r="DG11" s="429"/>
      <c r="DH11" s="429"/>
      <c r="DI11" s="429"/>
      <c r="DJ11" s="429"/>
      <c r="DK11" s="429"/>
      <c r="DL11" s="429"/>
      <c r="DM11" s="429"/>
      <c r="DN11" s="429"/>
      <c r="DO11" s="429"/>
      <c r="DP11" s="429"/>
    </row>
    <row r="12" spans="2:120">
      <c r="B12">
        <v>9</v>
      </c>
      <c r="C12" t="s">
        <v>10567</v>
      </c>
      <c r="F12">
        <v>9</v>
      </c>
      <c r="G12" t="s">
        <v>10585</v>
      </c>
      <c r="J12" s="429">
        <v>19</v>
      </c>
      <c r="K12" s="429" t="s">
        <v>10608</v>
      </c>
      <c r="P12" s="464">
        <v>44174</v>
      </c>
      <c r="Q12" s="429" t="s">
        <v>8668</v>
      </c>
      <c r="R12" s="429"/>
      <c r="S12" s="429"/>
      <c r="T12" s="429"/>
      <c r="U12" s="429"/>
      <c r="V12" s="429">
        <v>9</v>
      </c>
      <c r="W12" s="429" t="s">
        <v>11379</v>
      </c>
      <c r="X12" s="429"/>
      <c r="Y12" s="429"/>
      <c r="Z12" s="429"/>
      <c r="AA12" s="429"/>
      <c r="AB12" s="429"/>
      <c r="AC12" s="429"/>
      <c r="AD12" s="429"/>
      <c r="AE12" s="429"/>
      <c r="AF12" s="429"/>
      <c r="AG12" s="429"/>
      <c r="AH12" s="429"/>
      <c r="AI12" s="429"/>
      <c r="AJ12" s="429"/>
      <c r="AK12" s="429"/>
      <c r="AL12" s="429"/>
      <c r="AM12" s="429"/>
      <c r="AN12" s="429"/>
      <c r="AO12" s="429"/>
      <c r="AP12" s="429"/>
      <c r="AQ12" s="429"/>
      <c r="AR12" s="429"/>
      <c r="AS12" s="429"/>
      <c r="AT12" s="429"/>
      <c r="AU12" s="429"/>
      <c r="AV12" s="429"/>
      <c r="AW12" s="429"/>
      <c r="AX12" s="429"/>
      <c r="AY12" s="429"/>
      <c r="AZ12" s="429"/>
      <c r="BA12" s="429"/>
      <c r="BB12" s="429"/>
      <c r="BC12" s="429"/>
      <c r="BD12" s="429"/>
      <c r="BE12" s="429"/>
      <c r="BF12" s="429"/>
      <c r="BG12" s="429"/>
      <c r="BH12" s="429"/>
      <c r="BI12" s="429"/>
      <c r="BJ12" s="429"/>
      <c r="BK12" s="429"/>
      <c r="BL12" s="429"/>
      <c r="BM12" s="429"/>
      <c r="BN12" s="429"/>
      <c r="BO12" s="429"/>
      <c r="BP12" s="429"/>
      <c r="BQ12" s="429"/>
      <c r="BR12" s="429"/>
      <c r="BS12" s="429"/>
      <c r="BT12" s="429"/>
      <c r="BU12" s="429"/>
      <c r="BV12" s="429"/>
      <c r="BW12" s="429"/>
      <c r="BX12" s="429"/>
      <c r="BY12" s="429"/>
      <c r="BZ12" s="429"/>
      <c r="CA12" s="429"/>
      <c r="CB12" s="429"/>
      <c r="CC12" s="429"/>
      <c r="CD12" s="429"/>
      <c r="CE12" s="429"/>
      <c r="CF12" s="429"/>
      <c r="CG12" s="429"/>
      <c r="CH12" s="429"/>
      <c r="CI12" s="429"/>
      <c r="CJ12" s="429"/>
      <c r="CK12" s="429"/>
      <c r="CL12" s="429"/>
      <c r="CM12" s="429"/>
      <c r="CN12" s="429"/>
      <c r="CO12" s="429"/>
      <c r="CP12" s="429"/>
      <c r="CQ12" s="429"/>
      <c r="CR12" s="429"/>
      <c r="CS12" s="429"/>
      <c r="CT12" s="429"/>
      <c r="CU12" s="429"/>
      <c r="CV12" s="429"/>
      <c r="CW12" s="429"/>
      <c r="CX12" s="429"/>
      <c r="CY12" s="429"/>
      <c r="CZ12" s="429"/>
      <c r="DA12" s="429"/>
      <c r="DB12" s="429"/>
      <c r="DC12" s="429"/>
      <c r="DD12" s="429"/>
      <c r="DE12" s="429"/>
      <c r="DF12" s="429"/>
      <c r="DG12" s="429"/>
      <c r="DH12" s="429"/>
      <c r="DI12" s="429"/>
      <c r="DJ12" s="429"/>
      <c r="DK12" s="429"/>
      <c r="DL12" s="429"/>
      <c r="DM12" s="429"/>
      <c r="DN12" s="429"/>
      <c r="DO12" s="429"/>
      <c r="DP12" s="429"/>
    </row>
    <row r="13" spans="2:120">
      <c r="B13">
        <v>10</v>
      </c>
      <c r="C13" t="s">
        <v>10568</v>
      </c>
      <c r="F13">
        <v>10</v>
      </c>
      <c r="G13" t="s">
        <v>10586</v>
      </c>
      <c r="J13" s="429">
        <v>20</v>
      </c>
      <c r="K13" s="429" t="s">
        <v>10609</v>
      </c>
      <c r="V13" s="429">
        <v>10</v>
      </c>
      <c r="W13" s="429" t="s">
        <v>11380</v>
      </c>
      <c r="X13" s="429"/>
      <c r="Y13" s="429"/>
      <c r="Z13" s="429"/>
      <c r="AA13" s="429"/>
      <c r="AB13" s="429"/>
      <c r="AC13" s="429"/>
      <c r="AD13" s="429"/>
      <c r="AE13" s="429"/>
      <c r="AF13" s="429"/>
      <c r="AG13" s="429"/>
      <c r="AH13" s="429"/>
      <c r="AI13" s="429"/>
      <c r="AJ13" s="429"/>
      <c r="AK13" s="429"/>
      <c r="AL13" s="429"/>
      <c r="AM13" s="429"/>
      <c r="AN13" s="429"/>
      <c r="AO13" s="429"/>
      <c r="AP13" s="429"/>
      <c r="AQ13" s="429"/>
      <c r="AR13" s="429"/>
      <c r="AS13" s="429"/>
      <c r="AT13" s="429"/>
      <c r="AU13" s="429"/>
      <c r="AV13" s="429"/>
      <c r="AW13" s="429"/>
      <c r="AX13" s="429"/>
      <c r="AY13" s="429"/>
      <c r="AZ13" s="429"/>
      <c r="BA13" s="429"/>
      <c r="BB13" s="429"/>
      <c r="BC13" s="429"/>
      <c r="BD13" s="429"/>
      <c r="BE13" s="429"/>
      <c r="BF13" s="429"/>
      <c r="BG13" s="429"/>
      <c r="BH13" s="429"/>
      <c r="BI13" s="429"/>
      <c r="BJ13" s="429"/>
      <c r="BK13" s="429"/>
      <c r="BL13" s="429"/>
      <c r="BM13" s="429"/>
      <c r="BN13" s="429"/>
      <c r="BO13" s="429"/>
      <c r="BP13" s="429"/>
      <c r="BQ13" s="429"/>
      <c r="BR13" s="429"/>
      <c r="BS13" s="429"/>
      <c r="BT13" s="429"/>
      <c r="BU13" s="429"/>
      <c r="BV13" s="429"/>
      <c r="BW13" s="429"/>
      <c r="BX13" s="429"/>
      <c r="BY13" s="429"/>
      <c r="BZ13" s="429"/>
      <c r="CA13" s="429"/>
      <c r="CB13" s="429"/>
      <c r="CC13" s="429"/>
      <c r="CD13" s="429"/>
      <c r="CE13" s="429"/>
      <c r="CF13" s="429"/>
      <c r="CG13" s="429"/>
      <c r="CH13" s="429"/>
      <c r="CI13" s="429"/>
      <c r="CJ13" s="429"/>
      <c r="CK13" s="429"/>
      <c r="CL13" s="429"/>
      <c r="CM13" s="429"/>
      <c r="CN13" s="429"/>
      <c r="CO13" s="429"/>
      <c r="CP13" s="429"/>
      <c r="CQ13" s="429"/>
      <c r="CR13" s="429"/>
      <c r="CS13" s="429"/>
      <c r="CT13" s="429"/>
      <c r="CU13" s="429"/>
      <c r="CV13" s="429"/>
      <c r="CW13" s="429"/>
      <c r="CX13" s="429"/>
      <c r="CY13" s="429"/>
      <c r="CZ13" s="429"/>
      <c r="DA13" s="429"/>
      <c r="DB13" s="429"/>
      <c r="DC13" s="429"/>
      <c r="DD13" s="429"/>
      <c r="DE13" s="429"/>
      <c r="DF13" s="429"/>
      <c r="DG13" s="429"/>
      <c r="DH13" s="429"/>
      <c r="DI13" s="429"/>
      <c r="DJ13" s="429"/>
      <c r="DK13" s="429"/>
      <c r="DL13" s="429"/>
      <c r="DM13" s="429"/>
      <c r="DN13" s="429"/>
      <c r="DO13" s="429"/>
      <c r="DP13" s="429"/>
    </row>
    <row r="14" spans="2:120">
      <c r="B14">
        <v>11</v>
      </c>
      <c r="C14" t="s">
        <v>10569</v>
      </c>
      <c r="V14" s="429">
        <v>11</v>
      </c>
      <c r="W14" s="429" t="s">
        <v>11381</v>
      </c>
      <c r="X14" s="429"/>
      <c r="Y14" s="429"/>
      <c r="Z14" s="429"/>
      <c r="AA14" s="429"/>
      <c r="AB14" s="429"/>
      <c r="AC14" s="429"/>
      <c r="AD14" s="429"/>
      <c r="AE14" s="429"/>
      <c r="AF14" s="429"/>
      <c r="AG14" s="429"/>
      <c r="AH14" s="429"/>
      <c r="AI14" s="429"/>
      <c r="AJ14" s="429"/>
      <c r="AK14" s="429"/>
      <c r="AL14" s="429"/>
      <c r="AM14" s="429"/>
      <c r="AN14" s="429"/>
      <c r="AO14" s="429"/>
      <c r="AP14" s="429"/>
      <c r="AQ14" s="429"/>
      <c r="AR14" s="429"/>
      <c r="AS14" s="429"/>
      <c r="AT14" s="429"/>
      <c r="AU14" s="429"/>
      <c r="AV14" s="429"/>
      <c r="AW14" s="429"/>
      <c r="AX14" s="429"/>
      <c r="AY14" s="429"/>
      <c r="AZ14" s="429"/>
      <c r="BA14" s="429"/>
      <c r="BB14" s="429"/>
      <c r="BC14" s="429"/>
      <c r="BD14" s="429"/>
      <c r="BE14" s="429"/>
      <c r="BF14" s="429"/>
      <c r="BG14" s="429"/>
      <c r="BH14" s="429"/>
      <c r="BI14" s="429"/>
      <c r="BJ14" s="429"/>
      <c r="BK14" s="429"/>
      <c r="BL14" s="429"/>
      <c r="BM14" s="429"/>
      <c r="BN14" s="429"/>
      <c r="BO14" s="429"/>
      <c r="BP14" s="429"/>
      <c r="BQ14" s="429"/>
      <c r="BR14" s="429"/>
      <c r="BS14" s="429"/>
      <c r="BT14" s="429"/>
      <c r="BU14" s="429"/>
      <c r="BV14" s="429"/>
      <c r="BW14" s="429"/>
      <c r="BX14" s="429"/>
      <c r="BY14" s="429"/>
      <c r="BZ14" s="429"/>
      <c r="CA14" s="429"/>
      <c r="CB14" s="429"/>
      <c r="CC14" s="429"/>
      <c r="CD14" s="429"/>
      <c r="CE14" s="429"/>
      <c r="CF14" s="429"/>
      <c r="CG14" s="429"/>
      <c r="CH14" s="429"/>
      <c r="CI14" s="429"/>
      <c r="CJ14" s="429"/>
      <c r="CK14" s="429"/>
      <c r="CL14" s="429"/>
      <c r="CM14" s="429"/>
      <c r="CN14" s="429"/>
      <c r="CO14" s="429"/>
      <c r="CP14" s="429"/>
      <c r="CQ14" s="429"/>
      <c r="CR14" s="429"/>
      <c r="CS14" s="429"/>
      <c r="CT14" s="429"/>
      <c r="CU14" s="429"/>
      <c r="CV14" s="429"/>
      <c r="CW14" s="429"/>
      <c r="CX14" s="429"/>
      <c r="CY14" s="429"/>
      <c r="CZ14" s="429"/>
      <c r="DA14" s="429"/>
      <c r="DB14" s="429"/>
      <c r="DC14" s="429"/>
      <c r="DD14" s="429"/>
      <c r="DE14" s="429"/>
      <c r="DF14" s="429"/>
      <c r="DG14" s="429"/>
      <c r="DH14" s="429"/>
      <c r="DI14" s="429"/>
      <c r="DJ14" s="429"/>
      <c r="DK14" s="429"/>
      <c r="DL14" s="429"/>
      <c r="DM14" s="429"/>
      <c r="DN14" s="429"/>
      <c r="DO14" s="429"/>
      <c r="DP14" s="429"/>
    </row>
    <row r="15" spans="2:120">
      <c r="B15">
        <v>12</v>
      </c>
      <c r="C15" t="s">
        <v>10570</v>
      </c>
      <c r="V15" s="429">
        <v>12</v>
      </c>
      <c r="W15" s="429" t="s">
        <v>11382</v>
      </c>
      <c r="X15" s="429"/>
      <c r="Y15" s="429"/>
      <c r="Z15" s="429"/>
      <c r="AA15" s="429"/>
      <c r="AB15" s="429"/>
      <c r="AC15" s="429"/>
      <c r="AD15" s="429"/>
      <c r="AE15" s="429"/>
      <c r="AF15" s="429"/>
      <c r="AG15" s="429"/>
      <c r="AH15" s="429"/>
      <c r="AI15" s="429"/>
      <c r="AJ15" s="429"/>
      <c r="AK15" s="429"/>
      <c r="AL15" s="429"/>
      <c r="AM15" s="429"/>
      <c r="AN15" s="429"/>
      <c r="AO15" s="429"/>
      <c r="AP15" s="429"/>
      <c r="AQ15" s="429"/>
      <c r="AR15" s="429"/>
      <c r="AS15" s="429"/>
      <c r="AT15" s="429"/>
      <c r="AU15" s="429"/>
      <c r="AV15" s="429"/>
      <c r="AW15" s="429"/>
      <c r="AX15" s="429"/>
      <c r="AY15" s="429"/>
      <c r="AZ15" s="429"/>
      <c r="BA15" s="429"/>
      <c r="BB15" s="429"/>
      <c r="BC15" s="429"/>
      <c r="BD15" s="429"/>
      <c r="BE15" s="429"/>
      <c r="BF15" s="429"/>
      <c r="BG15" s="429"/>
      <c r="BH15" s="429"/>
      <c r="BI15" s="429"/>
      <c r="BJ15" s="429"/>
      <c r="BK15" s="429"/>
      <c r="BL15" s="429"/>
      <c r="BM15" s="429"/>
      <c r="BN15" s="429"/>
      <c r="BO15" s="429"/>
      <c r="BP15" s="429"/>
      <c r="BQ15" s="429"/>
      <c r="BR15" s="429"/>
      <c r="BS15" s="429"/>
      <c r="BT15" s="429"/>
      <c r="BU15" s="429"/>
      <c r="BV15" s="429"/>
      <c r="BW15" s="429"/>
      <c r="BX15" s="429"/>
      <c r="BY15" s="429"/>
      <c r="BZ15" s="429"/>
      <c r="CA15" s="429"/>
      <c r="CB15" s="429"/>
      <c r="CC15" s="429"/>
      <c r="CD15" s="429"/>
      <c r="CE15" s="429"/>
      <c r="CF15" s="429"/>
      <c r="CG15" s="429"/>
      <c r="CH15" s="429"/>
      <c r="CI15" s="429"/>
      <c r="CJ15" s="429"/>
      <c r="CK15" s="429"/>
      <c r="CL15" s="429"/>
      <c r="CM15" s="429"/>
      <c r="CN15" s="429"/>
      <c r="CO15" s="429"/>
      <c r="CP15" s="429"/>
      <c r="CQ15" s="429"/>
      <c r="CR15" s="429"/>
      <c r="CS15" s="429"/>
      <c r="CT15" s="429"/>
      <c r="CU15" s="429"/>
      <c r="CV15" s="429"/>
      <c r="CW15" s="429"/>
      <c r="CX15" s="429"/>
      <c r="CY15" s="429"/>
      <c r="CZ15" s="429"/>
      <c r="DA15" s="429"/>
      <c r="DB15" s="429"/>
      <c r="DC15" s="429"/>
      <c r="DD15" s="429"/>
      <c r="DE15" s="429"/>
      <c r="DF15" s="429"/>
      <c r="DG15" s="429"/>
      <c r="DH15" s="429"/>
      <c r="DI15" s="429"/>
      <c r="DJ15" s="429"/>
      <c r="DK15" s="429"/>
      <c r="DL15" s="429"/>
      <c r="DM15" s="429"/>
      <c r="DN15" s="429"/>
      <c r="DO15" s="429"/>
      <c r="DP15" s="429"/>
    </row>
    <row r="16" spans="2:120">
      <c r="V16" s="429" t="s">
        <v>11383</v>
      </c>
      <c r="W16" s="429"/>
      <c r="X16" s="429"/>
      <c r="Y16" s="429"/>
      <c r="Z16" s="429"/>
      <c r="AA16" s="429"/>
      <c r="AB16" s="429"/>
      <c r="AC16" s="429"/>
      <c r="AD16" s="429"/>
      <c r="AE16" s="429"/>
      <c r="AF16" s="429"/>
      <c r="AG16" s="429"/>
      <c r="AH16" s="429"/>
      <c r="AI16" s="429"/>
      <c r="AJ16" s="429"/>
      <c r="AK16" s="429"/>
      <c r="AL16" s="429"/>
      <c r="AM16" s="429"/>
      <c r="AN16" s="429"/>
      <c r="AO16" s="429"/>
      <c r="AP16" s="429"/>
      <c r="AQ16" s="429"/>
      <c r="AR16" s="429"/>
      <c r="AS16" s="429"/>
      <c r="AT16" s="429"/>
      <c r="AU16" s="429"/>
      <c r="AV16" s="429"/>
      <c r="AW16" s="429"/>
      <c r="AX16" s="429"/>
      <c r="AY16" s="429"/>
      <c r="AZ16" s="429"/>
      <c r="BA16" s="429"/>
      <c r="BB16" s="429"/>
      <c r="BC16" s="429"/>
      <c r="BD16" s="429"/>
      <c r="BE16" s="429"/>
      <c r="BF16" s="429"/>
      <c r="BG16" s="429"/>
      <c r="BH16" s="429"/>
      <c r="BI16" s="429"/>
      <c r="BJ16" s="429"/>
      <c r="BK16" s="429"/>
      <c r="BL16" s="429"/>
      <c r="BM16" s="429"/>
      <c r="BN16" s="429"/>
      <c r="BO16" s="429"/>
      <c r="BP16" s="429"/>
      <c r="BQ16" s="429"/>
      <c r="BR16" s="429"/>
      <c r="BS16" s="429"/>
      <c r="BT16" s="429"/>
      <c r="BU16" s="429"/>
      <c r="BV16" s="429"/>
      <c r="BW16" s="429"/>
      <c r="BX16" s="429"/>
      <c r="BY16" s="429"/>
      <c r="BZ16" s="429"/>
      <c r="CA16" s="429"/>
      <c r="CB16" s="429"/>
      <c r="CC16" s="429"/>
      <c r="CD16" s="429"/>
      <c r="CE16" s="429"/>
      <c r="CF16" s="429"/>
      <c r="CG16" s="429"/>
      <c r="CH16" s="429"/>
      <c r="CI16" s="429"/>
      <c r="CJ16" s="429"/>
      <c r="CK16" s="429"/>
      <c r="CL16" s="429"/>
      <c r="CM16" s="429"/>
      <c r="CN16" s="429"/>
      <c r="CO16" s="429"/>
      <c r="CP16" s="429"/>
      <c r="CQ16" s="429"/>
      <c r="CR16" s="429"/>
      <c r="CS16" s="429"/>
      <c r="CT16" s="429"/>
      <c r="CU16" s="429"/>
      <c r="CV16" s="429"/>
      <c r="CW16" s="429"/>
      <c r="CX16" s="429"/>
      <c r="CY16" s="429"/>
      <c r="CZ16" s="429"/>
      <c r="DA16" s="429"/>
      <c r="DB16" s="429"/>
      <c r="DC16" s="429"/>
      <c r="DD16" s="429"/>
      <c r="DE16" s="429"/>
      <c r="DF16" s="429"/>
      <c r="DG16" s="429"/>
      <c r="DH16" s="429"/>
      <c r="DI16" s="429"/>
      <c r="DJ16" s="429"/>
      <c r="DK16" s="429"/>
      <c r="DL16" s="429"/>
      <c r="DM16" s="429"/>
      <c r="DN16" s="429"/>
      <c r="DO16" s="429"/>
      <c r="DP16" s="429"/>
    </row>
    <row r="17" spans="22:120">
      <c r="V17" s="429" t="s">
        <v>2489</v>
      </c>
      <c r="W17" s="429" t="s">
        <v>10685</v>
      </c>
      <c r="X17" s="429"/>
      <c r="Y17" s="429"/>
      <c r="Z17" s="429"/>
      <c r="AA17" s="429"/>
      <c r="AB17" s="429"/>
      <c r="AC17" s="429"/>
      <c r="AD17" s="429"/>
      <c r="AE17" s="429"/>
      <c r="AF17" s="429"/>
      <c r="AG17" s="429"/>
      <c r="AH17" s="429"/>
      <c r="AI17" s="429"/>
      <c r="AJ17" s="429"/>
      <c r="AK17" s="429"/>
      <c r="AL17" s="429"/>
      <c r="AM17" s="429"/>
      <c r="AN17" s="429"/>
      <c r="AO17" s="429"/>
      <c r="AP17" s="429"/>
      <c r="AQ17" s="429"/>
      <c r="AR17" s="429"/>
      <c r="AS17" s="429"/>
      <c r="AT17" s="429"/>
      <c r="AU17" s="429"/>
      <c r="AV17" s="429"/>
      <c r="AW17" s="429"/>
      <c r="AX17" s="429"/>
      <c r="AY17" s="429"/>
      <c r="AZ17" s="429"/>
      <c r="BA17" s="429"/>
      <c r="BB17" s="429"/>
      <c r="BC17" s="429"/>
      <c r="BD17" s="429"/>
      <c r="BE17" s="429"/>
      <c r="BF17" s="429"/>
      <c r="BG17" s="429"/>
      <c r="BH17" s="429"/>
      <c r="BI17" s="429"/>
      <c r="BJ17" s="429"/>
      <c r="BK17" s="429"/>
      <c r="BL17" s="429"/>
      <c r="BM17" s="429"/>
      <c r="BN17" s="429"/>
      <c r="BO17" s="429"/>
      <c r="BP17" s="429"/>
      <c r="BQ17" s="429"/>
      <c r="BR17" s="429"/>
      <c r="BS17" s="429"/>
      <c r="BT17" s="429"/>
      <c r="BU17" s="429"/>
      <c r="BV17" s="429"/>
      <c r="BW17" s="429"/>
      <c r="BX17" s="429"/>
      <c r="BY17" s="429"/>
      <c r="BZ17" s="429"/>
      <c r="CA17" s="429"/>
      <c r="CB17" s="429"/>
      <c r="CC17" s="429"/>
      <c r="CD17" s="429"/>
      <c r="CE17" s="429"/>
      <c r="CF17" s="429"/>
      <c r="CG17" s="429"/>
      <c r="CH17" s="429"/>
      <c r="CI17" s="429"/>
      <c r="CJ17" s="429"/>
      <c r="CK17" s="429"/>
      <c r="CL17" s="429"/>
      <c r="CM17" s="429"/>
      <c r="CN17" s="429"/>
      <c r="CO17" s="429"/>
      <c r="CP17" s="429"/>
      <c r="CQ17" s="429"/>
      <c r="CR17" s="429"/>
      <c r="CS17" s="429"/>
      <c r="CT17" s="429"/>
      <c r="CU17" s="429"/>
      <c r="CV17" s="429"/>
      <c r="CW17" s="429"/>
      <c r="CX17" s="429"/>
      <c r="CY17" s="429"/>
      <c r="CZ17" s="429"/>
      <c r="DA17" s="429"/>
      <c r="DB17" s="429"/>
      <c r="DC17" s="429"/>
      <c r="DD17" s="429"/>
      <c r="DE17" s="429"/>
      <c r="DF17" s="429"/>
      <c r="DG17" s="429"/>
      <c r="DH17" s="429"/>
      <c r="DI17" s="429"/>
      <c r="DJ17" s="429"/>
      <c r="DK17" s="429"/>
      <c r="DL17" s="429"/>
      <c r="DM17" s="429"/>
      <c r="DN17" s="429"/>
      <c r="DO17" s="429"/>
      <c r="DP17" s="429"/>
    </row>
    <row r="18" spans="22:120">
      <c r="V18" s="429">
        <v>1</v>
      </c>
      <c r="W18" s="429" t="s">
        <v>11384</v>
      </c>
      <c r="X18" s="429"/>
      <c r="Y18" s="429"/>
      <c r="Z18" s="429"/>
      <c r="AA18" s="429"/>
      <c r="AB18" s="429"/>
      <c r="AC18" s="429"/>
      <c r="AD18" s="429"/>
      <c r="AE18" s="429"/>
      <c r="AF18" s="429"/>
      <c r="AG18" s="429"/>
      <c r="AH18" s="429"/>
      <c r="AI18" s="429"/>
      <c r="AJ18" s="429"/>
      <c r="AK18" s="429"/>
      <c r="AL18" s="429"/>
      <c r="AM18" s="429"/>
      <c r="AN18" s="429"/>
      <c r="AO18" s="429"/>
      <c r="AP18" s="429"/>
      <c r="AQ18" s="429"/>
      <c r="AR18" s="429"/>
      <c r="AS18" s="429"/>
      <c r="AT18" s="429"/>
      <c r="AU18" s="429"/>
      <c r="AV18" s="429"/>
      <c r="AW18" s="429"/>
      <c r="AX18" s="429"/>
      <c r="AY18" s="429"/>
      <c r="AZ18" s="429"/>
      <c r="BA18" s="429"/>
      <c r="BB18" s="429"/>
      <c r="BC18" s="429"/>
      <c r="BD18" s="429"/>
      <c r="BE18" s="429"/>
      <c r="BF18" s="429"/>
      <c r="BG18" s="429"/>
      <c r="BH18" s="429"/>
      <c r="BI18" s="429"/>
      <c r="BJ18" s="429"/>
      <c r="BK18" s="429"/>
      <c r="BL18" s="429"/>
      <c r="BM18" s="429"/>
      <c r="BN18" s="429"/>
      <c r="BO18" s="429"/>
      <c r="BP18" s="429"/>
      <c r="BQ18" s="429"/>
      <c r="BR18" s="429"/>
      <c r="BS18" s="429"/>
      <c r="BT18" s="429"/>
      <c r="BU18" s="429"/>
      <c r="BV18" s="429"/>
      <c r="BW18" s="429"/>
      <c r="BX18" s="429"/>
      <c r="BY18" s="429"/>
      <c r="BZ18" s="429"/>
      <c r="CA18" s="429"/>
      <c r="CB18" s="429"/>
      <c r="CC18" s="429"/>
      <c r="CD18" s="429"/>
      <c r="CE18" s="429"/>
      <c r="CF18" s="429"/>
      <c r="CG18" s="429"/>
      <c r="CH18" s="429"/>
      <c r="CI18" s="429"/>
      <c r="CJ18" s="429"/>
      <c r="CK18" s="429"/>
      <c r="CL18" s="429"/>
      <c r="CM18" s="429"/>
      <c r="CN18" s="429"/>
      <c r="CO18" s="429"/>
      <c r="CP18" s="429"/>
      <c r="CQ18" s="429"/>
      <c r="CR18" s="429"/>
      <c r="CS18" s="429"/>
      <c r="CT18" s="429"/>
      <c r="CU18" s="429"/>
      <c r="CV18" s="429"/>
      <c r="CW18" s="429"/>
      <c r="CX18" s="429"/>
      <c r="CY18" s="429"/>
      <c r="CZ18" s="429"/>
      <c r="DA18" s="429"/>
      <c r="DB18" s="429"/>
      <c r="DC18" s="429"/>
      <c r="DD18" s="429"/>
      <c r="DE18" s="429"/>
      <c r="DF18" s="429"/>
      <c r="DG18" s="429"/>
      <c r="DH18" s="429"/>
      <c r="DI18" s="429"/>
      <c r="DJ18" s="429"/>
      <c r="DK18" s="429"/>
      <c r="DL18" s="429"/>
      <c r="DM18" s="429"/>
      <c r="DN18" s="429"/>
      <c r="DO18" s="429"/>
      <c r="DP18" s="429"/>
    </row>
    <row r="19" spans="22:120">
      <c r="V19" s="429">
        <v>2</v>
      </c>
      <c r="W19" s="429" t="s">
        <v>11385</v>
      </c>
      <c r="X19" s="429"/>
      <c r="Y19" s="429"/>
      <c r="Z19" s="429"/>
      <c r="AA19" s="429"/>
      <c r="AB19" s="429"/>
      <c r="AC19" s="429"/>
      <c r="AD19" s="429"/>
      <c r="AE19" s="429"/>
      <c r="AF19" s="429"/>
      <c r="AG19" s="429"/>
      <c r="AH19" s="429"/>
      <c r="AI19" s="429"/>
      <c r="AJ19" s="429"/>
      <c r="AK19" s="429"/>
      <c r="AL19" s="429"/>
      <c r="AM19" s="429"/>
      <c r="AN19" s="429"/>
      <c r="AO19" s="429"/>
      <c r="AP19" s="429"/>
      <c r="AQ19" s="429"/>
      <c r="AR19" s="429"/>
      <c r="AS19" s="429"/>
      <c r="AT19" s="429"/>
      <c r="AU19" s="429"/>
      <c r="AV19" s="429"/>
      <c r="AW19" s="429"/>
      <c r="AX19" s="429"/>
      <c r="AY19" s="429"/>
      <c r="AZ19" s="429"/>
      <c r="BA19" s="429"/>
      <c r="BB19" s="429"/>
      <c r="BC19" s="429"/>
      <c r="BD19" s="429"/>
      <c r="BE19" s="429"/>
      <c r="BF19" s="429"/>
      <c r="BG19" s="429"/>
      <c r="BH19" s="429"/>
      <c r="BI19" s="429"/>
      <c r="BJ19" s="429"/>
      <c r="BK19" s="429"/>
      <c r="BL19" s="429"/>
      <c r="BM19" s="429"/>
      <c r="BN19" s="429"/>
      <c r="BO19" s="429"/>
      <c r="BP19" s="429"/>
      <c r="BQ19" s="429"/>
      <c r="BR19" s="429"/>
      <c r="BS19" s="429"/>
      <c r="BT19" s="429"/>
      <c r="BU19" s="429"/>
      <c r="BV19" s="429"/>
      <c r="BW19" s="429"/>
      <c r="BX19" s="429"/>
      <c r="BY19" s="429"/>
      <c r="BZ19" s="429"/>
      <c r="CA19" s="429"/>
      <c r="CB19" s="429"/>
      <c r="CC19" s="429"/>
      <c r="CD19" s="429"/>
      <c r="CE19" s="429"/>
      <c r="CF19" s="429"/>
      <c r="CG19" s="429"/>
      <c r="CH19" s="429"/>
      <c r="CI19" s="429"/>
      <c r="CJ19" s="429"/>
      <c r="CK19" s="429"/>
      <c r="CL19" s="429"/>
      <c r="CM19" s="429"/>
      <c r="CN19" s="429"/>
      <c r="CO19" s="429"/>
      <c r="CP19" s="429"/>
      <c r="CQ19" s="429"/>
      <c r="CR19" s="429"/>
      <c r="CS19" s="429"/>
      <c r="CT19" s="429"/>
      <c r="CU19" s="429"/>
      <c r="CV19" s="429"/>
      <c r="CW19" s="429"/>
      <c r="CX19" s="429"/>
      <c r="CY19" s="429"/>
      <c r="CZ19" s="429"/>
      <c r="DA19" s="429"/>
      <c r="DB19" s="429"/>
      <c r="DC19" s="429"/>
      <c r="DD19" s="429"/>
      <c r="DE19" s="429"/>
      <c r="DF19" s="429"/>
      <c r="DG19" s="429"/>
      <c r="DH19" s="429"/>
      <c r="DI19" s="429"/>
      <c r="DJ19" s="429"/>
      <c r="DK19" s="429"/>
      <c r="DL19" s="429"/>
      <c r="DM19" s="429"/>
      <c r="DN19" s="429"/>
      <c r="DO19" s="429"/>
      <c r="DP19" s="429"/>
    </row>
    <row r="20" spans="22:120">
      <c r="V20" s="429">
        <v>3</v>
      </c>
      <c r="W20" s="429" t="s">
        <v>11386</v>
      </c>
      <c r="X20" s="429"/>
      <c r="Y20" s="429"/>
      <c r="Z20" s="429"/>
      <c r="AA20" s="429"/>
      <c r="AB20" s="429"/>
      <c r="AC20" s="429"/>
      <c r="AD20" s="429"/>
      <c r="AE20" s="429"/>
      <c r="AF20" s="429"/>
      <c r="AG20" s="429"/>
      <c r="AH20" s="429"/>
      <c r="AI20" s="429"/>
      <c r="AJ20" s="429"/>
      <c r="AK20" s="429"/>
      <c r="AL20" s="429"/>
      <c r="AM20" s="429"/>
      <c r="AN20" s="429"/>
      <c r="AO20" s="429"/>
      <c r="AP20" s="429"/>
      <c r="AQ20" s="429"/>
      <c r="AR20" s="429"/>
      <c r="AS20" s="429"/>
      <c r="AT20" s="429"/>
      <c r="AU20" s="429"/>
      <c r="AV20" s="429"/>
      <c r="AW20" s="429"/>
      <c r="AX20" s="429"/>
      <c r="AY20" s="429"/>
      <c r="AZ20" s="429"/>
      <c r="BA20" s="429"/>
      <c r="BB20" s="429"/>
      <c r="BC20" s="429"/>
      <c r="BD20" s="429"/>
      <c r="BE20" s="429"/>
      <c r="BF20" s="429"/>
      <c r="BG20" s="429"/>
      <c r="BH20" s="429"/>
      <c r="BI20" s="429"/>
      <c r="BJ20" s="429"/>
      <c r="BK20" s="429"/>
      <c r="BL20" s="429"/>
      <c r="BM20" s="429"/>
      <c r="BN20" s="429"/>
      <c r="BO20" s="429"/>
      <c r="BP20" s="429"/>
      <c r="BQ20" s="429"/>
      <c r="BR20" s="429"/>
      <c r="BS20" s="429"/>
      <c r="BT20" s="429"/>
      <c r="BU20" s="429"/>
      <c r="BV20" s="429"/>
      <c r="BW20" s="429"/>
      <c r="BX20" s="429"/>
      <c r="BY20" s="429"/>
      <c r="BZ20" s="429"/>
      <c r="CA20" s="429"/>
      <c r="CB20" s="429"/>
      <c r="CC20" s="429"/>
      <c r="CD20" s="429"/>
      <c r="CE20" s="429"/>
      <c r="CF20" s="429"/>
      <c r="CG20" s="429"/>
      <c r="CH20" s="429"/>
      <c r="CI20" s="429"/>
      <c r="CJ20" s="429"/>
      <c r="CK20" s="429"/>
      <c r="CL20" s="429"/>
      <c r="CM20" s="429"/>
      <c r="CN20" s="429"/>
      <c r="CO20" s="429"/>
      <c r="CP20" s="429"/>
      <c r="CQ20" s="429"/>
      <c r="CR20" s="429"/>
      <c r="CS20" s="429"/>
      <c r="CT20" s="429"/>
      <c r="CU20" s="429"/>
      <c r="CV20" s="429"/>
      <c r="CW20" s="429"/>
      <c r="CX20" s="429"/>
      <c r="CY20" s="429"/>
      <c r="CZ20" s="429"/>
      <c r="DA20" s="429"/>
      <c r="DB20" s="429"/>
      <c r="DC20" s="429"/>
      <c r="DD20" s="429"/>
      <c r="DE20" s="429"/>
      <c r="DF20" s="429"/>
      <c r="DG20" s="429"/>
      <c r="DH20" s="429"/>
      <c r="DI20" s="429"/>
      <c r="DJ20" s="429"/>
      <c r="DK20" s="429"/>
      <c r="DL20" s="429"/>
      <c r="DM20" s="429"/>
      <c r="DN20" s="429"/>
      <c r="DO20" s="429"/>
      <c r="DP20" s="429"/>
    </row>
    <row r="21" spans="22:120">
      <c r="V21" s="429">
        <v>4</v>
      </c>
      <c r="W21" s="429" t="s">
        <v>11387</v>
      </c>
    </row>
    <row r="22" spans="22:120">
      <c r="V22" s="429">
        <v>5</v>
      </c>
      <c r="W22" s="429" t="s">
        <v>11388</v>
      </c>
    </row>
    <row r="23" spans="22:120">
      <c r="V23" s="429">
        <v>6</v>
      </c>
      <c r="W23" s="429" t="s">
        <v>11389</v>
      </c>
    </row>
    <row r="24" spans="22:120">
      <c r="V24" s="429" t="s">
        <v>11390</v>
      </c>
      <c r="W24" s="429"/>
    </row>
    <row r="25" spans="22:120">
      <c r="V25" s="429" t="s">
        <v>2489</v>
      </c>
      <c r="W25" s="429" t="s">
        <v>10891</v>
      </c>
    </row>
    <row r="26" spans="22:120">
      <c r="V26" s="429">
        <v>1</v>
      </c>
      <c r="W26" s="429" t="s">
        <v>11391</v>
      </c>
    </row>
    <row r="27" spans="22:120">
      <c r="V27" s="429">
        <v>2</v>
      </c>
      <c r="W27" s="429" t="s">
        <v>11392</v>
      </c>
    </row>
    <row r="28" spans="22:120">
      <c r="V28" s="429">
        <v>3</v>
      </c>
      <c r="W28" s="429" t="s">
        <v>11393</v>
      </c>
    </row>
    <row r="29" spans="22:120">
      <c r="V29" s="429">
        <v>4</v>
      </c>
      <c r="W29" s="429" t="s">
        <v>11394</v>
      </c>
    </row>
    <row r="30" spans="22:120">
      <c r="V30" s="429">
        <v>5</v>
      </c>
      <c r="W30" s="429" t="s">
        <v>11395</v>
      </c>
    </row>
    <row r="31" spans="22:120">
      <c r="V31" s="429">
        <v>6</v>
      </c>
      <c r="W31" s="429" t="s">
        <v>11396</v>
      </c>
    </row>
    <row r="32" spans="22:120">
      <c r="V32" s="429" t="s">
        <v>11397</v>
      </c>
      <c r="W32" s="429"/>
    </row>
    <row r="33" spans="22:23">
      <c r="V33" s="429" t="s">
        <v>2489</v>
      </c>
      <c r="W33" s="429" t="s">
        <v>10700</v>
      </c>
    </row>
    <row r="34" spans="22:23">
      <c r="V34" s="429">
        <v>1</v>
      </c>
      <c r="W34" s="429" t="s">
        <v>11398</v>
      </c>
    </row>
    <row r="35" spans="22:23">
      <c r="V35" s="429">
        <v>2</v>
      </c>
      <c r="W35" s="429" t="s">
        <v>11399</v>
      </c>
    </row>
    <row r="36" spans="22:23">
      <c r="V36" s="429">
        <v>3</v>
      </c>
      <c r="W36" s="429" t="s">
        <v>11400</v>
      </c>
    </row>
    <row r="37" spans="22:23">
      <c r="V37" s="429">
        <v>4</v>
      </c>
      <c r="W37" s="429" t="s">
        <v>11401</v>
      </c>
    </row>
    <row r="38" spans="22:23">
      <c r="V38" s="429">
        <v>5</v>
      </c>
      <c r="W38" s="429" t="s">
        <v>11402</v>
      </c>
    </row>
    <row r="39" spans="22:23">
      <c r="V39" s="429">
        <v>6</v>
      </c>
      <c r="W39" s="429" t="s">
        <v>11403</v>
      </c>
    </row>
    <row r="40" spans="22:23">
      <c r="V40" s="429" t="s">
        <v>11404</v>
      </c>
      <c r="W40" s="429"/>
    </row>
    <row r="41" spans="22:23">
      <c r="V41" s="429" t="s">
        <v>2489</v>
      </c>
      <c r="W41" s="429" t="s">
        <v>10446</v>
      </c>
    </row>
    <row r="42" spans="22:23">
      <c r="V42" s="429">
        <v>1</v>
      </c>
      <c r="W42" s="429" t="s">
        <v>11405</v>
      </c>
    </row>
    <row r="43" spans="22:23">
      <c r="V43" s="429">
        <v>2</v>
      </c>
      <c r="W43" s="429" t="s">
        <v>11406</v>
      </c>
    </row>
    <row r="44" spans="22:23">
      <c r="V44" s="429">
        <v>3</v>
      </c>
      <c r="W44" s="429" t="s">
        <v>11407</v>
      </c>
    </row>
    <row r="45" spans="22:23">
      <c r="V45" s="429">
        <v>4</v>
      </c>
      <c r="W45" s="429" t="s">
        <v>11408</v>
      </c>
    </row>
    <row r="46" spans="22:23">
      <c r="V46" s="429">
        <v>5</v>
      </c>
      <c r="W46" s="429" t="s">
        <v>11409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985B-44FE-4395-8181-9177D9377575}">
  <dimension ref="A2:J41"/>
  <sheetViews>
    <sheetView workbookViewId="0">
      <selection activeCell="K48" sqref="J5:K48"/>
    </sheetView>
  </sheetViews>
  <sheetFormatPr defaultRowHeight="16.5"/>
  <sheetData>
    <row r="2" spans="1:10">
      <c r="A2" t="s">
        <v>10676</v>
      </c>
      <c r="D2" t="s">
        <v>10739</v>
      </c>
      <c r="G2" t="s">
        <v>10749</v>
      </c>
      <c r="J2" t="s">
        <v>10770</v>
      </c>
    </row>
    <row r="3" spans="1:10">
      <c r="A3" t="s">
        <v>2489</v>
      </c>
      <c r="B3" t="s">
        <v>10677</v>
      </c>
      <c r="D3" t="s">
        <v>1218</v>
      </c>
      <c r="E3" t="s">
        <v>10740</v>
      </c>
      <c r="G3" t="s">
        <v>1217</v>
      </c>
      <c r="H3" t="s">
        <v>10750</v>
      </c>
    </row>
    <row r="4" spans="1:10">
      <c r="A4">
        <v>1</v>
      </c>
      <c r="B4" t="s">
        <v>10678</v>
      </c>
      <c r="D4">
        <v>1</v>
      </c>
      <c r="E4" t="s">
        <v>10741</v>
      </c>
      <c r="G4">
        <v>1</v>
      </c>
      <c r="H4" t="s">
        <v>10751</v>
      </c>
    </row>
    <row r="5" spans="1:10">
      <c r="A5">
        <v>2</v>
      </c>
      <c r="B5" t="s">
        <v>10679</v>
      </c>
      <c r="D5">
        <v>2</v>
      </c>
      <c r="E5" t="s">
        <v>10742</v>
      </c>
      <c r="G5">
        <v>2</v>
      </c>
      <c r="H5" t="s">
        <v>10752</v>
      </c>
    </row>
    <row r="6" spans="1:10">
      <c r="A6">
        <v>3</v>
      </c>
      <c r="B6" t="s">
        <v>10680</v>
      </c>
      <c r="D6">
        <v>3</v>
      </c>
      <c r="E6" t="s">
        <v>10743</v>
      </c>
      <c r="G6">
        <v>3</v>
      </c>
      <c r="H6" t="s">
        <v>10753</v>
      </c>
    </row>
    <row r="7" spans="1:10">
      <c r="A7">
        <v>4</v>
      </c>
      <c r="B7" t="s">
        <v>10681</v>
      </c>
      <c r="D7">
        <v>4</v>
      </c>
      <c r="E7" t="s">
        <v>10744</v>
      </c>
      <c r="G7">
        <v>4</v>
      </c>
      <c r="H7" t="s">
        <v>10754</v>
      </c>
    </row>
    <row r="8" spans="1:10">
      <c r="A8">
        <v>5</v>
      </c>
      <c r="B8" t="s">
        <v>10682</v>
      </c>
      <c r="D8">
        <v>5</v>
      </c>
      <c r="E8" t="s">
        <v>10745</v>
      </c>
      <c r="G8">
        <v>5</v>
      </c>
      <c r="H8" t="s">
        <v>10755</v>
      </c>
    </row>
    <row r="9" spans="1:10">
      <c r="A9">
        <v>6</v>
      </c>
      <c r="B9" t="s">
        <v>10683</v>
      </c>
      <c r="D9">
        <v>6</v>
      </c>
      <c r="E9" t="s">
        <v>10746</v>
      </c>
      <c r="G9">
        <v>6</v>
      </c>
      <c r="H9" t="s">
        <v>10756</v>
      </c>
    </row>
    <row r="10" spans="1:10">
      <c r="A10" t="s">
        <v>10684</v>
      </c>
      <c r="D10">
        <v>7</v>
      </c>
      <c r="E10" t="s">
        <v>10747</v>
      </c>
      <c r="G10">
        <v>7</v>
      </c>
      <c r="H10" t="s">
        <v>10757</v>
      </c>
    </row>
    <row r="11" spans="1:10">
      <c r="A11" t="s">
        <v>2489</v>
      </c>
      <c r="B11" t="s">
        <v>10685</v>
      </c>
      <c r="D11">
        <v>8</v>
      </c>
      <c r="E11" t="s">
        <v>10748</v>
      </c>
      <c r="G11">
        <v>8</v>
      </c>
      <c r="H11" t="s">
        <v>10758</v>
      </c>
    </row>
    <row r="12" spans="1:10">
      <c r="A12">
        <v>1</v>
      </c>
      <c r="B12" t="s">
        <v>10686</v>
      </c>
      <c r="G12">
        <v>9</v>
      </c>
      <c r="H12" t="s">
        <v>10759</v>
      </c>
    </row>
    <row r="13" spans="1:10">
      <c r="A13">
        <v>2</v>
      </c>
      <c r="B13" t="s">
        <v>10687</v>
      </c>
      <c r="G13">
        <v>10</v>
      </c>
      <c r="H13" t="s">
        <v>10760</v>
      </c>
    </row>
    <row r="14" spans="1:10">
      <c r="A14">
        <v>3</v>
      </c>
      <c r="B14" t="s">
        <v>10688</v>
      </c>
      <c r="G14" t="s">
        <v>10761</v>
      </c>
    </row>
    <row r="15" spans="1:10">
      <c r="A15">
        <v>4</v>
      </c>
      <c r="B15" t="s">
        <v>10689</v>
      </c>
      <c r="G15" t="s">
        <v>1218</v>
      </c>
      <c r="H15" t="s">
        <v>10740</v>
      </c>
    </row>
    <row r="16" spans="1:10">
      <c r="A16">
        <v>5</v>
      </c>
      <c r="B16" t="s">
        <v>10690</v>
      </c>
      <c r="G16">
        <v>1</v>
      </c>
      <c r="H16" t="s">
        <v>10762</v>
      </c>
    </row>
    <row r="17" spans="1:8">
      <c r="A17">
        <v>6</v>
      </c>
      <c r="B17" t="s">
        <v>10691</v>
      </c>
      <c r="G17">
        <v>2</v>
      </c>
      <c r="H17" t="s">
        <v>10763</v>
      </c>
    </row>
    <row r="18" spans="1:8">
      <c r="A18" t="s">
        <v>10684</v>
      </c>
      <c r="G18">
        <v>3</v>
      </c>
      <c r="H18" t="s">
        <v>10764</v>
      </c>
    </row>
    <row r="19" spans="1:8">
      <c r="A19" t="s">
        <v>2489</v>
      </c>
      <c r="B19" t="s">
        <v>10685</v>
      </c>
      <c r="G19">
        <v>4</v>
      </c>
      <c r="H19" t="s">
        <v>10765</v>
      </c>
    </row>
    <row r="20" spans="1:8">
      <c r="A20">
        <v>1</v>
      </c>
      <c r="B20" t="s">
        <v>10686</v>
      </c>
      <c r="G20">
        <v>5</v>
      </c>
      <c r="H20" t="s">
        <v>10766</v>
      </c>
    </row>
    <row r="21" spans="1:8">
      <c r="A21">
        <v>2</v>
      </c>
      <c r="B21" t="s">
        <v>10687</v>
      </c>
      <c r="G21">
        <v>6</v>
      </c>
      <c r="H21" t="s">
        <v>10767</v>
      </c>
    </row>
    <row r="22" spans="1:8">
      <c r="A22">
        <v>3</v>
      </c>
      <c r="B22" t="s">
        <v>10688</v>
      </c>
      <c r="G22">
        <v>7</v>
      </c>
      <c r="H22" t="s">
        <v>10768</v>
      </c>
    </row>
    <row r="23" spans="1:8">
      <c r="A23">
        <v>4</v>
      </c>
      <c r="B23" t="s">
        <v>10689</v>
      </c>
      <c r="G23">
        <v>8</v>
      </c>
      <c r="H23" t="s">
        <v>10769</v>
      </c>
    </row>
    <row r="24" spans="1:8">
      <c r="A24">
        <v>5</v>
      </c>
      <c r="B24" t="s">
        <v>10690</v>
      </c>
    </row>
    <row r="25" spans="1:8">
      <c r="A25">
        <v>6</v>
      </c>
      <c r="B25" t="s">
        <v>10691</v>
      </c>
    </row>
    <row r="26" spans="1:8">
      <c r="A26" t="s">
        <v>10692</v>
      </c>
    </row>
    <row r="27" spans="1:8">
      <c r="A27" t="s">
        <v>2489</v>
      </c>
      <c r="B27" t="s">
        <v>10446</v>
      </c>
    </row>
    <row r="28" spans="1:8">
      <c r="A28">
        <v>1</v>
      </c>
      <c r="B28" t="s">
        <v>10693</v>
      </c>
    </row>
    <row r="29" spans="1:8">
      <c r="A29">
        <v>2</v>
      </c>
      <c r="B29" t="s">
        <v>10694</v>
      </c>
    </row>
    <row r="30" spans="1:8">
      <c r="A30">
        <v>3</v>
      </c>
      <c r="B30" t="s">
        <v>10695</v>
      </c>
    </row>
    <row r="31" spans="1:8">
      <c r="A31">
        <v>4</v>
      </c>
      <c r="B31" t="s">
        <v>10696</v>
      </c>
    </row>
    <row r="32" spans="1:8">
      <c r="A32">
        <v>5</v>
      </c>
      <c r="B32" t="s">
        <v>10697</v>
      </c>
    </row>
    <row r="33" spans="1:2">
      <c r="A33">
        <v>6</v>
      </c>
      <c r="B33" t="s">
        <v>10698</v>
      </c>
    </row>
    <row r="34" spans="1:2">
      <c r="A34" t="s">
        <v>10699</v>
      </c>
    </row>
    <row r="35" spans="1:2">
      <c r="A35" t="s">
        <v>2489</v>
      </c>
      <c r="B35" t="s">
        <v>10700</v>
      </c>
    </row>
    <row r="36" spans="1:2">
      <c r="A36">
        <v>1</v>
      </c>
      <c r="B36" t="s">
        <v>10701</v>
      </c>
    </row>
    <row r="37" spans="1:2">
      <c r="A37">
        <v>2</v>
      </c>
      <c r="B37" t="s">
        <v>10702</v>
      </c>
    </row>
    <row r="38" spans="1:2">
      <c r="A38">
        <v>3</v>
      </c>
      <c r="B38" t="s">
        <v>10703</v>
      </c>
    </row>
    <row r="39" spans="1:2">
      <c r="A39">
        <v>4</v>
      </c>
      <c r="B39" t="s">
        <v>10704</v>
      </c>
    </row>
    <row r="40" spans="1:2">
      <c r="A40">
        <v>5</v>
      </c>
      <c r="B40" t="s">
        <v>10705</v>
      </c>
    </row>
    <row r="41" spans="1:2">
      <c r="A41">
        <v>6</v>
      </c>
      <c r="B41" t="s">
        <v>10706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D9BCD-7885-4B2F-A35F-BD74C92D50DF}">
  <dimension ref="A1:T25"/>
  <sheetViews>
    <sheetView topLeftCell="D1" zoomScale="85" zoomScaleNormal="85" workbookViewId="0">
      <selection activeCell="M17" sqref="M17"/>
    </sheetView>
  </sheetViews>
  <sheetFormatPr defaultRowHeight="16.5"/>
  <cols>
    <col min="6" max="6" width="9.125" customWidth="1"/>
    <col min="8" max="8" width="13.5" customWidth="1"/>
    <col min="9" max="9" width="10.125" customWidth="1"/>
    <col min="10" max="10" width="15.5" customWidth="1"/>
  </cols>
  <sheetData>
    <row r="1" spans="1:20">
      <c r="B1" s="429"/>
    </row>
    <row r="2" spans="1:20">
      <c r="A2" t="s">
        <v>10787</v>
      </c>
      <c r="B2" s="429" t="str" cm="1">
        <f t="array" aca="1" ref="B2" ca="1">INDEX(B4:B9,RANDBETWEEN(1,6),1)</f>
        <v>Duergar Warlord</v>
      </c>
      <c r="C2" t="s">
        <v>10797</v>
      </c>
      <c r="D2" s="429" t="str" cm="1">
        <f t="array" aca="1" ref="D2" ca="1">INDEX(D4:D23,RANDBETWEEN(1,20),1)</f>
        <v>1d3 duergar screamers</v>
      </c>
      <c r="E2" t="s">
        <v>10791</v>
      </c>
      <c r="F2" s="429" t="str" cm="1">
        <f t="array" aca="1" ref="F2" ca="1">INDEX(F4:F9,RANDBETWEEN(1,6),1)</f>
        <v>Collecting slaves</v>
      </c>
      <c r="G2" s="429" t="s">
        <v>10855</v>
      </c>
      <c r="H2" s="429" t="str" cm="1">
        <f t="array" aca="1" ref="H2" ca="1">INDEX(H4:H7,RANDBETWEEN(1,4),1)</f>
        <v>Exiles, willing to bargain</v>
      </c>
      <c r="M2" t="s">
        <v>10804</v>
      </c>
      <c r="N2" s="429" t="str" cm="1">
        <f t="array" aca="1" ref="N2" ca="1">INDEX(N4:N9,RANDBETWEEN(1,6),1)</f>
        <v>Your gear must be perfectly arranged, otherwise someone must bleed.</v>
      </c>
      <c r="O2" t="s">
        <v>10827</v>
      </c>
      <c r="P2" t="str" cm="1">
        <f t="array" aca="1" ref="P2" ca="1">INDEX(P4:P15,RANDBETWEEN(1,12),1)</f>
        <v>Earthlord</v>
      </c>
      <c r="Q2" t="s">
        <v>10840</v>
      </c>
      <c r="R2" s="429" t="str" cm="1">
        <f t="array" aca="1" ref="R2" ca="1">INDEX(R4:R15,RANDBETWEEN(1,12),1)</f>
        <v>Notable for defeating many dwarves</v>
      </c>
      <c r="S2" s="429" t="s">
        <v>10819</v>
      </c>
      <c r="T2" s="429" t="str" cm="1">
        <f t="array" aca="1" ref="T2" ca="1">INDEX(T4:T9,RANDBETWEEN(1,6),1)</f>
        <v>Mighty. Conquered several dwarven strongholds, dominates Underdark region</v>
      </c>
    </row>
    <row r="3" spans="1:20">
      <c r="A3" t="s">
        <v>2489</v>
      </c>
      <c r="B3" t="s">
        <v>10572</v>
      </c>
      <c r="C3" t="s">
        <v>2086</v>
      </c>
      <c r="D3" t="s">
        <v>10771</v>
      </c>
      <c r="E3" t="s">
        <v>2489</v>
      </c>
      <c r="F3" t="s">
        <v>10792</v>
      </c>
      <c r="G3" s="429" t="s">
        <v>10856</v>
      </c>
      <c r="H3" s="429" t="s">
        <v>10857</v>
      </c>
      <c r="I3" t="s">
        <v>10798</v>
      </c>
      <c r="J3" t="s">
        <v>10799</v>
      </c>
      <c r="M3" t="s">
        <v>2489</v>
      </c>
      <c r="N3" t="s">
        <v>10805</v>
      </c>
      <c r="O3" t="s">
        <v>1219</v>
      </c>
      <c r="P3" t="s">
        <v>2922</v>
      </c>
      <c r="Q3" t="s">
        <v>1219</v>
      </c>
      <c r="R3" t="s">
        <v>10841</v>
      </c>
      <c r="S3" s="429" t="s">
        <v>2489</v>
      </c>
      <c r="T3" s="429" t="s">
        <v>10820</v>
      </c>
    </row>
    <row r="4" spans="1:20">
      <c r="A4">
        <v>1</v>
      </c>
      <c r="B4" t="s">
        <v>10788</v>
      </c>
      <c r="C4" s="429">
        <v>1</v>
      </c>
      <c r="D4" t="s">
        <v>10772</v>
      </c>
      <c r="E4" s="429">
        <v>1</v>
      </c>
      <c r="F4" t="s">
        <v>10793</v>
      </c>
      <c r="G4" s="429">
        <v>1</v>
      </c>
      <c r="H4" s="429" t="s">
        <v>10854</v>
      </c>
      <c r="I4" t="s">
        <v>10800</v>
      </c>
      <c r="J4" s="429">
        <f ca="1">RANDBETWEEN(1,6)+RANDBETWEEN(1,6)+5</f>
        <v>12</v>
      </c>
      <c r="M4">
        <v>1</v>
      </c>
      <c r="N4" t="s">
        <v>10806</v>
      </c>
      <c r="O4">
        <v>1</v>
      </c>
      <c r="P4" t="s">
        <v>10828</v>
      </c>
      <c r="Q4">
        <v>1</v>
      </c>
      <c r="R4" t="s">
        <v>10842</v>
      </c>
      <c r="S4" s="429">
        <v>1</v>
      </c>
      <c r="T4" s="429" t="s">
        <v>10821</v>
      </c>
    </row>
    <row r="5" spans="1:20">
      <c r="A5" s="429">
        <v>2</v>
      </c>
      <c r="B5" t="s">
        <v>10789</v>
      </c>
      <c r="C5" s="429">
        <v>2</v>
      </c>
      <c r="D5" s="429" t="s">
        <v>10772</v>
      </c>
      <c r="E5">
        <v>2</v>
      </c>
      <c r="F5" s="429" t="s">
        <v>10793</v>
      </c>
      <c r="G5" s="429">
        <v>2</v>
      </c>
      <c r="H5" s="429" t="s">
        <v>10858</v>
      </c>
      <c r="I5" t="s">
        <v>10801</v>
      </c>
      <c r="J5" s="429">
        <f ca="1">RANDBETWEEN(1,4)+1</f>
        <v>4</v>
      </c>
      <c r="M5">
        <v>2</v>
      </c>
      <c r="N5" t="s">
        <v>10807</v>
      </c>
      <c r="O5">
        <v>2</v>
      </c>
      <c r="P5" t="s">
        <v>10829</v>
      </c>
      <c r="Q5">
        <v>2</v>
      </c>
      <c r="R5" t="s">
        <v>10843</v>
      </c>
      <c r="S5" s="429">
        <v>2</v>
      </c>
      <c r="T5" s="429" t="s">
        <v>10822</v>
      </c>
    </row>
    <row r="6" spans="1:20">
      <c r="A6" s="429">
        <v>3</v>
      </c>
      <c r="B6" s="429" t="s">
        <v>10789</v>
      </c>
      <c r="C6" s="429">
        <v>3</v>
      </c>
      <c r="D6" s="429" t="s">
        <v>10772</v>
      </c>
      <c r="E6">
        <v>3</v>
      </c>
      <c r="F6" s="429" t="s">
        <v>10793</v>
      </c>
      <c r="G6" s="429">
        <v>3</v>
      </c>
      <c r="H6" s="429" t="s">
        <v>10859</v>
      </c>
      <c r="I6" t="s">
        <v>10802</v>
      </c>
      <c r="J6">
        <f ca="1">RANDBETWEEN(1,4)</f>
        <v>3</v>
      </c>
      <c r="M6">
        <v>3</v>
      </c>
      <c r="N6" t="s">
        <v>10808</v>
      </c>
      <c r="O6">
        <v>3</v>
      </c>
      <c r="P6" t="s">
        <v>10830</v>
      </c>
      <c r="Q6">
        <v>3</v>
      </c>
      <c r="R6" t="s">
        <v>10844</v>
      </c>
      <c r="S6" s="429">
        <v>3</v>
      </c>
      <c r="T6" s="429" t="s">
        <v>10823</v>
      </c>
    </row>
    <row r="7" spans="1:20">
      <c r="A7" s="429">
        <v>4</v>
      </c>
      <c r="B7" s="429" t="s">
        <v>10789</v>
      </c>
      <c r="C7" s="429">
        <v>4</v>
      </c>
      <c r="D7" t="s">
        <v>10773</v>
      </c>
      <c r="E7">
        <v>4</v>
      </c>
      <c r="F7" t="s">
        <v>10794</v>
      </c>
      <c r="G7" s="429">
        <v>4</v>
      </c>
      <c r="H7" s="429" t="s">
        <v>10860</v>
      </c>
      <c r="I7" t="s">
        <v>10803</v>
      </c>
      <c r="J7" s="429">
        <f ca="1">RANDBETWEEN(1,4)</f>
        <v>2</v>
      </c>
      <c r="M7">
        <v>4</v>
      </c>
      <c r="N7" t="s">
        <v>10809</v>
      </c>
      <c r="O7">
        <v>4</v>
      </c>
      <c r="P7" t="s">
        <v>10831</v>
      </c>
      <c r="Q7">
        <v>4</v>
      </c>
      <c r="R7" t="s">
        <v>10845</v>
      </c>
      <c r="S7" s="429">
        <v>4</v>
      </c>
      <c r="T7" s="429" t="s">
        <v>10824</v>
      </c>
    </row>
    <row r="8" spans="1:20">
      <c r="A8" s="429">
        <v>5</v>
      </c>
      <c r="B8" s="429" t="s">
        <v>10790</v>
      </c>
      <c r="C8" s="429">
        <v>5</v>
      </c>
      <c r="D8" s="429" t="s">
        <v>10773</v>
      </c>
      <c r="E8">
        <v>5</v>
      </c>
      <c r="F8" t="s">
        <v>10795</v>
      </c>
      <c r="M8">
        <v>5</v>
      </c>
      <c r="N8" t="s">
        <v>10810</v>
      </c>
      <c r="O8">
        <v>5</v>
      </c>
      <c r="P8" t="s">
        <v>10832</v>
      </c>
      <c r="Q8">
        <v>5</v>
      </c>
      <c r="R8" t="s">
        <v>10846</v>
      </c>
      <c r="S8" s="429">
        <v>5</v>
      </c>
      <c r="T8" s="429" t="s">
        <v>10825</v>
      </c>
    </row>
    <row r="9" spans="1:20">
      <c r="A9" s="429">
        <v>6</v>
      </c>
      <c r="B9" t="s">
        <v>10790</v>
      </c>
      <c r="C9" s="429">
        <v>6</v>
      </c>
      <c r="D9" s="429" t="s">
        <v>10773</v>
      </c>
      <c r="E9">
        <v>6</v>
      </c>
      <c r="F9" t="s">
        <v>10796</v>
      </c>
      <c r="M9">
        <v>6</v>
      </c>
      <c r="N9" t="s">
        <v>10811</v>
      </c>
      <c r="O9">
        <v>6</v>
      </c>
      <c r="P9" t="s">
        <v>10833</v>
      </c>
      <c r="Q9">
        <v>6</v>
      </c>
      <c r="R9" t="s">
        <v>10847</v>
      </c>
      <c r="S9" s="429">
        <v>6</v>
      </c>
      <c r="T9" s="429" t="s">
        <v>10826</v>
      </c>
    </row>
    <row r="10" spans="1:20">
      <c r="A10" s="429"/>
      <c r="C10" s="429">
        <v>7</v>
      </c>
      <c r="D10" t="s">
        <v>10774</v>
      </c>
      <c r="M10" t="s">
        <v>10812</v>
      </c>
      <c r="N10" s="429" t="str" cm="1">
        <f t="array" aca="1" ref="N10" ca="1">INDEX(N12:N17,RANDBETWEEN(1,6),1)</f>
        <v>You seek only to test yourself in battle with monsters.</v>
      </c>
      <c r="O10">
        <v>7</v>
      </c>
      <c r="P10" t="s">
        <v>10834</v>
      </c>
      <c r="Q10">
        <v>7</v>
      </c>
      <c r="R10" t="s">
        <v>10848</v>
      </c>
    </row>
    <row r="11" spans="1:20">
      <c r="A11" s="429"/>
      <c r="C11" s="429">
        <v>8</v>
      </c>
      <c r="D11" t="s">
        <v>10775</v>
      </c>
      <c r="M11" t="s">
        <v>2489</v>
      </c>
      <c r="N11" t="s">
        <v>10740</v>
      </c>
      <c r="O11">
        <v>8</v>
      </c>
      <c r="P11" t="s">
        <v>10835</v>
      </c>
      <c r="Q11">
        <v>8</v>
      </c>
      <c r="R11" t="s">
        <v>10849</v>
      </c>
    </row>
    <row r="12" spans="1:20">
      <c r="A12" s="429"/>
      <c r="B12" s="429"/>
      <c r="C12" s="429">
        <v>9</v>
      </c>
      <c r="D12" t="s">
        <v>10776</v>
      </c>
      <c r="M12">
        <v>1</v>
      </c>
      <c r="N12" t="s">
        <v>10813</v>
      </c>
      <c r="O12">
        <v>9</v>
      </c>
      <c r="P12" t="s">
        <v>10836</v>
      </c>
      <c r="Q12">
        <v>9</v>
      </c>
      <c r="R12" t="s">
        <v>10850</v>
      </c>
    </row>
    <row r="13" spans="1:20">
      <c r="A13" s="429"/>
      <c r="C13" s="429">
        <v>10</v>
      </c>
      <c r="D13" s="429" t="s">
        <v>10776</v>
      </c>
      <c r="M13">
        <v>2</v>
      </c>
      <c r="N13" t="s">
        <v>10814</v>
      </c>
      <c r="O13">
        <v>10</v>
      </c>
      <c r="P13" t="s">
        <v>10837</v>
      </c>
      <c r="Q13">
        <v>10</v>
      </c>
      <c r="R13" t="s">
        <v>10851</v>
      </c>
    </row>
    <row r="14" spans="1:20">
      <c r="A14" s="429"/>
      <c r="C14" s="429">
        <v>11</v>
      </c>
      <c r="D14" t="s">
        <v>10777</v>
      </c>
      <c r="M14">
        <v>3</v>
      </c>
      <c r="N14" t="s">
        <v>10815</v>
      </c>
      <c r="O14">
        <v>11</v>
      </c>
      <c r="P14" t="s">
        <v>10838</v>
      </c>
      <c r="Q14">
        <v>11</v>
      </c>
      <c r="R14" t="s">
        <v>10852</v>
      </c>
    </row>
    <row r="15" spans="1:20">
      <c r="A15" s="429"/>
      <c r="C15" s="429">
        <v>12</v>
      </c>
      <c r="D15" t="s">
        <v>10778</v>
      </c>
      <c r="M15">
        <v>4</v>
      </c>
      <c r="N15" t="s">
        <v>10816</v>
      </c>
      <c r="O15">
        <v>12</v>
      </c>
      <c r="P15" t="s">
        <v>10839</v>
      </c>
      <c r="Q15">
        <v>12</v>
      </c>
      <c r="R15" t="s">
        <v>10853</v>
      </c>
    </row>
    <row r="16" spans="1:20">
      <c r="A16" s="429"/>
      <c r="C16" s="429">
        <v>13</v>
      </c>
      <c r="D16" t="s">
        <v>10779</v>
      </c>
      <c r="M16">
        <v>5</v>
      </c>
      <c r="N16" t="s">
        <v>10817</v>
      </c>
    </row>
    <row r="17" spans="1:14">
      <c r="A17" s="429"/>
      <c r="C17" s="429">
        <v>14</v>
      </c>
      <c r="D17" t="s">
        <v>10780</v>
      </c>
      <c r="M17">
        <v>6</v>
      </c>
      <c r="N17" t="s">
        <v>10818</v>
      </c>
    </row>
    <row r="18" spans="1:14">
      <c r="A18" s="429"/>
      <c r="C18" s="429">
        <v>15</v>
      </c>
      <c r="D18" t="s">
        <v>10781</v>
      </c>
      <c r="M18" t="s">
        <v>10819</v>
      </c>
      <c r="N18" s="429" t="str" cm="1">
        <f t="array" aca="1" ref="N18" ca="1">INDEX(N20:N25,RANDBETWEEN(1,6),1)</f>
        <v>Declining. Clan growing stale, population falling</v>
      </c>
    </row>
    <row r="19" spans="1:14">
      <c r="A19" s="429"/>
      <c r="C19" s="429">
        <v>16</v>
      </c>
      <c r="D19" t="s">
        <v>10782</v>
      </c>
      <c r="M19" t="s">
        <v>2489</v>
      </c>
      <c r="N19" t="s">
        <v>10820</v>
      </c>
    </row>
    <row r="20" spans="1:14">
      <c r="A20" s="429"/>
      <c r="C20" s="429">
        <v>17</v>
      </c>
      <c r="D20" t="s">
        <v>10783</v>
      </c>
      <c r="M20">
        <v>1</v>
      </c>
      <c r="N20" t="s">
        <v>10821</v>
      </c>
    </row>
    <row r="21" spans="1:14">
      <c r="A21" s="429"/>
      <c r="C21" s="429">
        <v>18</v>
      </c>
      <c r="D21" t="s">
        <v>10784</v>
      </c>
      <c r="M21">
        <v>2</v>
      </c>
      <c r="N21" t="s">
        <v>10822</v>
      </c>
    </row>
    <row r="22" spans="1:14">
      <c r="C22" s="429">
        <v>19</v>
      </c>
      <c r="D22" t="s">
        <v>10785</v>
      </c>
      <c r="M22">
        <v>3</v>
      </c>
      <c r="N22" t="s">
        <v>10823</v>
      </c>
    </row>
    <row r="23" spans="1:14">
      <c r="C23">
        <v>20</v>
      </c>
      <c r="D23" t="s">
        <v>10786</v>
      </c>
      <c r="M23">
        <v>4</v>
      </c>
      <c r="N23" t="s">
        <v>10824</v>
      </c>
    </row>
    <row r="24" spans="1:14">
      <c r="M24">
        <v>5</v>
      </c>
      <c r="N24" t="s">
        <v>10825</v>
      </c>
    </row>
    <row r="25" spans="1:14">
      <c r="M25">
        <v>6</v>
      </c>
      <c r="N25" t="s">
        <v>10826</v>
      </c>
    </row>
  </sheetData>
  <pageMargins left="0.7" right="0.7" top="0.75" bottom="0.75" header="0.3" footer="0.3"/>
  <tableParts count="11">
    <tablePart r:id="rId1"/>
    <tablePart r:id="rId2"/>
    <tablePart r:id="rId3"/>
    <tablePart r:id="rId4"/>
    <tablePart r:id="rId5"/>
    <tablePart r:id="rId6"/>
    <tablePart r:id="rId7"/>
    <tablePart r:id="rId8"/>
    <tablePart r:id="rId9"/>
    <tablePart r:id="rId10"/>
    <tablePart r:id="rId1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2C02-BD78-4C53-9882-9762B19C21BB}">
  <dimension ref="A2:N24"/>
  <sheetViews>
    <sheetView workbookViewId="0">
      <selection activeCell="I5" sqref="I5:N12"/>
    </sheetView>
  </sheetViews>
  <sheetFormatPr defaultRowHeight="16.5"/>
  <sheetData>
    <row r="2" spans="1:14">
      <c r="A2" t="s">
        <v>10861</v>
      </c>
      <c r="C2" t="s">
        <v>10883</v>
      </c>
      <c r="E2" t="s">
        <v>10890</v>
      </c>
      <c r="G2" t="s">
        <v>10898</v>
      </c>
      <c r="I2" s="429" t="s">
        <v>10905</v>
      </c>
      <c r="J2" s="429"/>
      <c r="K2" s="429"/>
      <c r="L2" s="429"/>
      <c r="M2" s="429"/>
      <c r="N2" s="429"/>
    </row>
    <row r="3" spans="1:14">
      <c r="A3" t="s">
        <v>2086</v>
      </c>
      <c r="B3" t="s">
        <v>2490</v>
      </c>
      <c r="C3" t="s">
        <v>2489</v>
      </c>
      <c r="D3" t="s">
        <v>10841</v>
      </c>
      <c r="E3" t="s">
        <v>2489</v>
      </c>
      <c r="F3" t="s">
        <v>10891</v>
      </c>
      <c r="G3" t="s">
        <v>2489</v>
      </c>
      <c r="H3" t="s">
        <v>10446</v>
      </c>
      <c r="I3" s="429" t="s">
        <v>2489</v>
      </c>
      <c r="J3" s="429" t="s">
        <v>10700</v>
      </c>
      <c r="K3" s="429"/>
      <c r="L3" s="429"/>
      <c r="M3" s="429"/>
      <c r="N3" s="429"/>
    </row>
    <row r="4" spans="1:14">
      <c r="A4">
        <v>1</v>
      </c>
      <c r="B4" t="s">
        <v>10862</v>
      </c>
      <c r="C4">
        <v>1</v>
      </c>
      <c r="D4" t="s">
        <v>10884</v>
      </c>
      <c r="E4">
        <v>1</v>
      </c>
      <c r="F4" t="s">
        <v>10892</v>
      </c>
      <c r="G4">
        <v>1</v>
      </c>
      <c r="H4" t="s">
        <v>10899</v>
      </c>
      <c r="I4" s="464">
        <v>43983</v>
      </c>
      <c r="J4" s="429" t="s">
        <v>10906</v>
      </c>
      <c r="K4" s="429"/>
      <c r="L4" s="429"/>
      <c r="M4" s="429"/>
      <c r="N4" s="429"/>
    </row>
    <row r="5" spans="1:14">
      <c r="A5">
        <v>2</v>
      </c>
      <c r="B5" t="s">
        <v>10863</v>
      </c>
      <c r="C5">
        <v>2</v>
      </c>
      <c r="D5" t="s">
        <v>10885</v>
      </c>
      <c r="E5">
        <v>2</v>
      </c>
      <c r="F5" t="s">
        <v>10893</v>
      </c>
      <c r="G5">
        <v>2</v>
      </c>
      <c r="H5" t="s">
        <v>10900</v>
      </c>
      <c r="I5" s="429"/>
      <c r="J5" s="429"/>
      <c r="K5" s="429"/>
      <c r="L5" s="429"/>
      <c r="M5" s="429"/>
      <c r="N5" s="429"/>
    </row>
    <row r="6" spans="1:14">
      <c r="A6">
        <v>3</v>
      </c>
      <c r="B6" t="s">
        <v>10864</v>
      </c>
      <c r="C6">
        <v>3</v>
      </c>
      <c r="D6" t="s">
        <v>10886</v>
      </c>
      <c r="E6">
        <v>3</v>
      </c>
      <c r="F6" t="s">
        <v>10894</v>
      </c>
      <c r="G6">
        <v>3</v>
      </c>
      <c r="H6" t="s">
        <v>10901</v>
      </c>
      <c r="K6" s="429"/>
      <c r="L6" s="429"/>
      <c r="M6" s="429"/>
      <c r="N6" s="429"/>
    </row>
    <row r="7" spans="1:14">
      <c r="A7">
        <v>4</v>
      </c>
      <c r="B7" t="s">
        <v>10865</v>
      </c>
      <c r="C7">
        <v>4</v>
      </c>
      <c r="D7" t="s">
        <v>10887</v>
      </c>
      <c r="E7">
        <v>4</v>
      </c>
      <c r="F7" t="s">
        <v>10895</v>
      </c>
      <c r="G7">
        <v>4</v>
      </c>
      <c r="H7" t="s">
        <v>10902</v>
      </c>
      <c r="K7" s="429"/>
      <c r="L7" s="429"/>
      <c r="M7" s="429"/>
      <c r="N7" s="429"/>
    </row>
    <row r="8" spans="1:14">
      <c r="A8">
        <v>5</v>
      </c>
      <c r="B8" t="s">
        <v>10866</v>
      </c>
      <c r="C8">
        <v>5</v>
      </c>
      <c r="D8" t="s">
        <v>10888</v>
      </c>
      <c r="E8">
        <v>5</v>
      </c>
      <c r="F8" t="s">
        <v>10896</v>
      </c>
      <c r="G8">
        <v>5</v>
      </c>
      <c r="H8" t="s">
        <v>10903</v>
      </c>
      <c r="K8" s="429"/>
      <c r="L8" s="429"/>
      <c r="M8" s="429"/>
      <c r="N8" s="429"/>
    </row>
    <row r="9" spans="1:14">
      <c r="A9">
        <v>6</v>
      </c>
      <c r="B9" t="s">
        <v>10867</v>
      </c>
      <c r="C9">
        <v>6</v>
      </c>
      <c r="D9" t="s">
        <v>10889</v>
      </c>
      <c r="E9">
        <v>6</v>
      </c>
      <c r="F9" t="s">
        <v>10897</v>
      </c>
      <c r="G9">
        <v>6</v>
      </c>
      <c r="H9" t="s">
        <v>10904</v>
      </c>
      <c r="I9" s="429"/>
      <c r="J9" s="429"/>
      <c r="K9" s="429"/>
      <c r="L9" s="429"/>
      <c r="M9" s="429"/>
      <c r="N9" s="429"/>
    </row>
    <row r="10" spans="1:14">
      <c r="A10">
        <v>7</v>
      </c>
      <c r="B10" t="s">
        <v>10868</v>
      </c>
      <c r="G10" t="s">
        <v>10882</v>
      </c>
    </row>
    <row r="11" spans="1:14">
      <c r="A11">
        <v>8</v>
      </c>
      <c r="B11" t="s">
        <v>10869</v>
      </c>
    </row>
    <row r="12" spans="1:14">
      <c r="A12">
        <v>9</v>
      </c>
      <c r="B12" t="s">
        <v>10870</v>
      </c>
    </row>
    <row r="13" spans="1:14">
      <c r="A13">
        <v>10</v>
      </c>
      <c r="B13" t="s">
        <v>10871</v>
      </c>
    </row>
    <row r="14" spans="1:14">
      <c r="A14">
        <v>11</v>
      </c>
      <c r="B14" t="s">
        <v>10872</v>
      </c>
    </row>
    <row r="15" spans="1:14">
      <c r="A15">
        <v>12</v>
      </c>
      <c r="B15" t="s">
        <v>10873</v>
      </c>
    </row>
    <row r="16" spans="1:14">
      <c r="A16">
        <v>13</v>
      </c>
      <c r="B16" t="s">
        <v>10874</v>
      </c>
    </row>
    <row r="17" spans="1:2">
      <c r="A17">
        <v>14</v>
      </c>
      <c r="B17" t="s">
        <v>10875</v>
      </c>
    </row>
    <row r="18" spans="1:2">
      <c r="A18">
        <v>15</v>
      </c>
      <c r="B18" t="s">
        <v>10876</v>
      </c>
    </row>
    <row r="19" spans="1:2">
      <c r="A19">
        <v>16</v>
      </c>
      <c r="B19" t="s">
        <v>10877</v>
      </c>
    </row>
    <row r="20" spans="1:2">
      <c r="A20">
        <v>17</v>
      </c>
      <c r="B20" t="s">
        <v>10878</v>
      </c>
    </row>
    <row r="21" spans="1:2">
      <c r="A21">
        <v>18</v>
      </c>
      <c r="B21" t="s">
        <v>10879</v>
      </c>
    </row>
    <row r="22" spans="1:2">
      <c r="A22">
        <v>19</v>
      </c>
      <c r="B22" t="s">
        <v>10880</v>
      </c>
    </row>
    <row r="23" spans="1:2">
      <c r="A23">
        <v>20</v>
      </c>
      <c r="B23" t="s">
        <v>10881</v>
      </c>
    </row>
    <row r="24" spans="1:2">
      <c r="A24" t="s">
        <v>10882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D07E-BFD1-45CC-9FEC-FFFC0AC42EEF}">
  <dimension ref="A1:R22"/>
  <sheetViews>
    <sheetView topLeftCell="D1" workbookViewId="0">
      <selection activeCell="G1" sqref="G1"/>
    </sheetView>
  </sheetViews>
  <sheetFormatPr defaultRowHeight="16.5"/>
  <cols>
    <col min="2" max="2" width="13.75" customWidth="1"/>
    <col min="6" max="6" width="9.375" customWidth="1"/>
    <col min="18" max="18" width="10.125" customWidth="1"/>
  </cols>
  <sheetData>
    <row r="1" spans="1:18">
      <c r="A1" t="s">
        <v>10907</v>
      </c>
      <c r="C1" t="s">
        <v>10912</v>
      </c>
      <c r="E1" t="s">
        <v>10919</v>
      </c>
      <c r="G1" s="429" t="s">
        <v>10926</v>
      </c>
      <c r="H1" s="429"/>
    </row>
    <row r="2" spans="1:18">
      <c r="A2" t="s">
        <v>10856</v>
      </c>
      <c r="B2" t="s">
        <v>10857</v>
      </c>
      <c r="C2" t="s">
        <v>1218</v>
      </c>
      <c r="D2" t="s">
        <v>10913</v>
      </c>
      <c r="E2" t="s">
        <v>2489</v>
      </c>
      <c r="F2" t="s">
        <v>10792</v>
      </c>
      <c r="G2" s="429" t="s">
        <v>2489</v>
      </c>
      <c r="H2" s="429" t="s">
        <v>10572</v>
      </c>
      <c r="I2" s="429" t="s">
        <v>1218</v>
      </c>
      <c r="J2" s="429" t="s">
        <v>10805</v>
      </c>
      <c r="K2" s="429" t="s">
        <v>2489</v>
      </c>
      <c r="L2" s="429" t="s">
        <v>10740</v>
      </c>
      <c r="M2" t="s">
        <v>2489</v>
      </c>
      <c r="N2" t="s">
        <v>10820</v>
      </c>
      <c r="O2" s="429" t="s">
        <v>1217</v>
      </c>
      <c r="P2" s="429" t="s">
        <v>10841</v>
      </c>
      <c r="Q2" s="429" t="s">
        <v>2086</v>
      </c>
      <c r="R2" s="429" t="s">
        <v>10959</v>
      </c>
    </row>
    <row r="3" spans="1:18">
      <c r="A3">
        <v>1</v>
      </c>
      <c r="B3" t="s">
        <v>10908</v>
      </c>
      <c r="C3" s="429">
        <v>1</v>
      </c>
      <c r="D3" t="s">
        <v>10914</v>
      </c>
      <c r="E3">
        <v>1</v>
      </c>
      <c r="F3" t="s">
        <v>10920</v>
      </c>
      <c r="G3" s="429">
        <v>1</v>
      </c>
      <c r="H3" s="429" t="s">
        <v>10927</v>
      </c>
      <c r="I3" s="429">
        <v>1</v>
      </c>
      <c r="J3" s="429" t="s">
        <v>10930</v>
      </c>
      <c r="K3" s="429">
        <v>1</v>
      </c>
      <c r="L3" s="429" t="s">
        <v>10938</v>
      </c>
      <c r="M3">
        <v>1</v>
      </c>
      <c r="N3" s="429" t="s">
        <v>10944</v>
      </c>
      <c r="O3" s="429">
        <v>1</v>
      </c>
      <c r="P3" s="429" t="s">
        <v>10949</v>
      </c>
      <c r="Q3" s="429">
        <v>1</v>
      </c>
      <c r="R3" s="429" t="s">
        <v>10960</v>
      </c>
    </row>
    <row r="4" spans="1:18">
      <c r="A4">
        <v>2</v>
      </c>
      <c r="B4" t="s">
        <v>10909</v>
      </c>
      <c r="C4" s="429">
        <v>2</v>
      </c>
      <c r="D4" s="429" t="s">
        <v>10914</v>
      </c>
      <c r="E4">
        <v>2</v>
      </c>
      <c r="F4" t="s">
        <v>10921</v>
      </c>
      <c r="G4" s="429">
        <v>2</v>
      </c>
      <c r="H4" s="429" t="s">
        <v>10928</v>
      </c>
      <c r="I4" s="429">
        <v>2</v>
      </c>
      <c r="J4" s="429" t="s">
        <v>10931</v>
      </c>
      <c r="K4" s="429">
        <v>2</v>
      </c>
      <c r="L4" s="429" t="s">
        <v>10939</v>
      </c>
      <c r="M4">
        <v>2</v>
      </c>
      <c r="N4" t="s">
        <v>10945</v>
      </c>
      <c r="O4" s="429">
        <v>2</v>
      </c>
      <c r="P4" s="429" t="s">
        <v>10950</v>
      </c>
      <c r="Q4" s="429">
        <v>2</v>
      </c>
      <c r="R4" s="429" t="s">
        <v>10961</v>
      </c>
    </row>
    <row r="5" spans="1:18">
      <c r="A5">
        <v>3</v>
      </c>
      <c r="B5" t="s">
        <v>10910</v>
      </c>
      <c r="C5">
        <v>3</v>
      </c>
      <c r="D5" s="429" t="s">
        <v>10914</v>
      </c>
      <c r="E5">
        <v>3</v>
      </c>
      <c r="F5" t="s">
        <v>10922</v>
      </c>
      <c r="G5" s="429">
        <v>3</v>
      </c>
      <c r="H5" s="429" t="s">
        <v>10928</v>
      </c>
      <c r="I5" s="429">
        <v>3</v>
      </c>
      <c r="J5" s="429" t="s">
        <v>10932</v>
      </c>
      <c r="K5" s="429">
        <v>3</v>
      </c>
      <c r="L5" s="429" t="s">
        <v>10940</v>
      </c>
      <c r="M5">
        <v>3</v>
      </c>
      <c r="N5" s="429" t="s">
        <v>10946</v>
      </c>
      <c r="O5" s="429">
        <v>3</v>
      </c>
      <c r="P5" s="429" t="s">
        <v>10951</v>
      </c>
      <c r="Q5" s="429">
        <v>3</v>
      </c>
      <c r="R5" s="429" t="s">
        <v>10962</v>
      </c>
    </row>
    <row r="6" spans="1:18">
      <c r="A6">
        <v>4</v>
      </c>
      <c r="B6" t="s">
        <v>10911</v>
      </c>
      <c r="C6">
        <v>4</v>
      </c>
      <c r="D6" s="429" t="s">
        <v>10914</v>
      </c>
      <c r="E6">
        <v>4</v>
      </c>
      <c r="F6" t="s">
        <v>10923</v>
      </c>
      <c r="G6">
        <v>4</v>
      </c>
      <c r="H6" s="429" t="s">
        <v>10928</v>
      </c>
      <c r="I6" s="429">
        <v>4</v>
      </c>
      <c r="J6" s="429" t="s">
        <v>10933</v>
      </c>
      <c r="K6" s="429">
        <v>4</v>
      </c>
      <c r="L6" s="429" t="s">
        <v>10941</v>
      </c>
      <c r="M6">
        <v>4</v>
      </c>
      <c r="N6" s="429" t="s">
        <v>10948</v>
      </c>
      <c r="O6" s="429">
        <v>4</v>
      </c>
      <c r="P6" s="429" t="s">
        <v>10952</v>
      </c>
      <c r="Q6" s="429">
        <v>4</v>
      </c>
      <c r="R6" s="429" t="s">
        <v>10963</v>
      </c>
    </row>
    <row r="7" spans="1:18">
      <c r="C7">
        <v>5</v>
      </c>
      <c r="D7" t="s">
        <v>10915</v>
      </c>
      <c r="E7">
        <v>5</v>
      </c>
      <c r="F7" t="s">
        <v>10924</v>
      </c>
      <c r="G7" s="429">
        <v>5</v>
      </c>
      <c r="H7" s="429" t="s">
        <v>10929</v>
      </c>
      <c r="I7" s="429">
        <v>5</v>
      </c>
      <c r="J7" s="429" t="s">
        <v>10934</v>
      </c>
      <c r="K7" s="429">
        <v>5</v>
      </c>
      <c r="L7" s="429" t="s">
        <v>10942</v>
      </c>
      <c r="M7">
        <v>5</v>
      </c>
      <c r="N7" s="429" t="s">
        <v>10947</v>
      </c>
      <c r="O7" s="429">
        <v>5</v>
      </c>
      <c r="P7" s="429" t="s">
        <v>10953</v>
      </c>
      <c r="Q7" s="429">
        <v>5</v>
      </c>
      <c r="R7" s="429" t="s">
        <v>6597</v>
      </c>
    </row>
    <row r="8" spans="1:18">
      <c r="C8">
        <v>6</v>
      </c>
      <c r="D8" t="s">
        <v>10916</v>
      </c>
      <c r="E8">
        <v>6</v>
      </c>
      <c r="F8" t="s">
        <v>10925</v>
      </c>
      <c r="G8">
        <v>6</v>
      </c>
      <c r="H8" s="429" t="s">
        <v>10929</v>
      </c>
      <c r="I8" s="429">
        <v>6</v>
      </c>
      <c r="J8" s="429" t="s">
        <v>10935</v>
      </c>
      <c r="K8" s="429">
        <v>6</v>
      </c>
      <c r="L8" s="429" t="s">
        <v>10943</v>
      </c>
      <c r="M8">
        <v>6</v>
      </c>
      <c r="N8" s="429" t="s">
        <v>10822</v>
      </c>
      <c r="O8" s="429">
        <v>6</v>
      </c>
      <c r="P8" s="429" t="s">
        <v>10954</v>
      </c>
      <c r="Q8" s="429">
        <v>6</v>
      </c>
      <c r="R8" s="429" t="s">
        <v>10964</v>
      </c>
    </row>
    <row r="9" spans="1:18">
      <c r="C9">
        <v>7</v>
      </c>
      <c r="D9" t="s">
        <v>10917</v>
      </c>
      <c r="I9" s="429">
        <v>7</v>
      </c>
      <c r="J9" s="429" t="s">
        <v>10936</v>
      </c>
      <c r="O9" s="429">
        <v>7</v>
      </c>
      <c r="P9" s="429" t="s">
        <v>10955</v>
      </c>
      <c r="Q9" s="429">
        <v>7</v>
      </c>
      <c r="R9" s="429" t="s">
        <v>10965</v>
      </c>
    </row>
    <row r="10" spans="1:18">
      <c r="C10">
        <v>8</v>
      </c>
      <c r="D10" t="s">
        <v>10918</v>
      </c>
      <c r="I10" s="429">
        <v>8</v>
      </c>
      <c r="J10" s="429" t="s">
        <v>10937</v>
      </c>
      <c r="O10" s="429">
        <v>8</v>
      </c>
      <c r="P10" s="429" t="s">
        <v>10956</v>
      </c>
      <c r="Q10" s="429">
        <v>8</v>
      </c>
      <c r="R10" s="429" t="s">
        <v>10966</v>
      </c>
    </row>
    <row r="11" spans="1:18">
      <c r="O11" s="429">
        <v>9</v>
      </c>
      <c r="P11" s="429" t="s">
        <v>10957</v>
      </c>
      <c r="Q11" s="429">
        <v>9</v>
      </c>
      <c r="R11" s="429" t="s">
        <v>10967</v>
      </c>
    </row>
    <row r="12" spans="1:18">
      <c r="O12" s="429">
        <v>10</v>
      </c>
      <c r="P12" s="429" t="s">
        <v>10958</v>
      </c>
      <c r="Q12" s="429">
        <v>10</v>
      </c>
      <c r="R12" s="429" t="s">
        <v>10968</v>
      </c>
    </row>
    <row r="13" spans="1:18">
      <c r="Q13" s="429">
        <v>11</v>
      </c>
      <c r="R13" s="429" t="s">
        <v>10969</v>
      </c>
    </row>
    <row r="14" spans="1:18">
      <c r="Q14" s="429">
        <v>12</v>
      </c>
      <c r="R14" s="429" t="s">
        <v>10970</v>
      </c>
    </row>
    <row r="15" spans="1:18">
      <c r="Q15" s="429">
        <v>13</v>
      </c>
      <c r="R15" s="429" t="s">
        <v>59</v>
      </c>
    </row>
    <row r="16" spans="1:18">
      <c r="Q16" s="429">
        <v>14</v>
      </c>
      <c r="R16" s="429" t="s">
        <v>10971</v>
      </c>
    </row>
    <row r="17" spans="17:18">
      <c r="Q17" s="429">
        <v>15</v>
      </c>
      <c r="R17" s="429" t="s">
        <v>10972</v>
      </c>
    </row>
    <row r="18" spans="17:18">
      <c r="Q18" s="429">
        <v>16</v>
      </c>
      <c r="R18" s="429" t="s">
        <v>10973</v>
      </c>
    </row>
    <row r="19" spans="17:18">
      <c r="Q19" s="429">
        <v>17</v>
      </c>
      <c r="R19" s="429" t="s">
        <v>10974</v>
      </c>
    </row>
    <row r="20" spans="17:18">
      <c r="Q20" s="429">
        <v>18</v>
      </c>
      <c r="R20" s="429" t="s">
        <v>10975</v>
      </c>
    </row>
    <row r="21" spans="17:18">
      <c r="Q21" s="429">
        <v>19</v>
      </c>
      <c r="R21" s="429" t="s">
        <v>10976</v>
      </c>
    </row>
    <row r="22" spans="17:18">
      <c r="Q22" s="429">
        <v>20</v>
      </c>
      <c r="R22" s="429" t="s">
        <v>10977</v>
      </c>
    </row>
  </sheetData>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91D25-EB4C-4DED-8893-6D4D2593967C}">
  <dimension ref="A2:H9"/>
  <sheetViews>
    <sheetView workbookViewId="0">
      <selection activeCell="G3" sqref="G3:H9"/>
    </sheetView>
  </sheetViews>
  <sheetFormatPr defaultRowHeight="16.5"/>
  <cols>
    <col min="2" max="2" width="10.25" customWidth="1"/>
    <col min="4" max="4" width="13.5" customWidth="1"/>
    <col min="6" max="6" width="10.25" customWidth="1"/>
  </cols>
  <sheetData>
    <row r="2" spans="1:8">
      <c r="A2" t="s">
        <v>10707</v>
      </c>
      <c r="B2" t="str" cm="1">
        <f t="array" aca="1" ref="B2" ca="1">INDEX(B4:B9,RANDBETWEEN(1,6),1)</f>
        <v>The cult controls the local officers of the law.</v>
      </c>
      <c r="C2" t="s">
        <v>10715</v>
      </c>
      <c r="D2" s="429" t="str" cm="1">
        <f t="array" aca="1" ref="D2" ca="1">INDEX(D4:D9,RANDBETWEEN(1,6),1)</f>
        <v>Conspiracy. Members use passwords and double-blind communication.</v>
      </c>
      <c r="E2" t="s">
        <v>10723</v>
      </c>
      <c r="F2" s="429" t="str" cm="1">
        <f t="array" aca="1" ref="F2" ca="1">INDEX(F4:F9,RANDBETWEEN(1,6),1)</f>
        <v>The cult is a disposable pawn manipulated by its master.</v>
      </c>
      <c r="G2" t="s">
        <v>10731</v>
      </c>
      <c r="H2" s="429" t="str" cm="1">
        <f t="array" aca="1" ref="H2" ca="1">INDEX(H4:H9,RANDBETWEEN(1,6),1)</f>
        <v>Control of a guild or similar institution</v>
      </c>
    </row>
    <row r="3" spans="1:8">
      <c r="A3" t="s">
        <v>2489</v>
      </c>
      <c r="B3" t="s">
        <v>10708</v>
      </c>
      <c r="C3" t="s">
        <v>2489</v>
      </c>
      <c r="D3" t="s">
        <v>10716</v>
      </c>
      <c r="E3" t="s">
        <v>2489</v>
      </c>
      <c r="F3" t="s">
        <v>10724</v>
      </c>
      <c r="G3" t="s">
        <v>2489</v>
      </c>
      <c r="H3" t="s">
        <v>10732</v>
      </c>
    </row>
    <row r="4" spans="1:8">
      <c r="A4">
        <v>1</v>
      </c>
      <c r="B4" t="s">
        <v>10709</v>
      </c>
      <c r="C4">
        <v>1</v>
      </c>
      <c r="D4" t="s">
        <v>10717</v>
      </c>
      <c r="E4">
        <v>1</v>
      </c>
      <c r="F4" t="s">
        <v>10725</v>
      </c>
      <c r="G4">
        <v>1</v>
      </c>
      <c r="H4" t="s">
        <v>10733</v>
      </c>
    </row>
    <row r="5" spans="1:8">
      <c r="A5">
        <v>2</v>
      </c>
      <c r="B5" t="s">
        <v>10710</v>
      </c>
      <c r="C5">
        <v>2</v>
      </c>
      <c r="D5" t="s">
        <v>10718</v>
      </c>
      <c r="E5">
        <v>2</v>
      </c>
      <c r="F5" t="s">
        <v>10726</v>
      </c>
      <c r="G5">
        <v>2</v>
      </c>
      <c r="H5" t="s">
        <v>10734</v>
      </c>
    </row>
    <row r="6" spans="1:8">
      <c r="A6">
        <v>3</v>
      </c>
      <c r="B6" t="s">
        <v>10711</v>
      </c>
      <c r="C6">
        <v>3</v>
      </c>
      <c r="D6" t="s">
        <v>10719</v>
      </c>
      <c r="E6">
        <v>3</v>
      </c>
      <c r="F6" t="s">
        <v>10727</v>
      </c>
      <c r="G6">
        <v>3</v>
      </c>
      <c r="H6" t="s">
        <v>10735</v>
      </c>
    </row>
    <row r="7" spans="1:8">
      <c r="A7">
        <v>4</v>
      </c>
      <c r="B7" t="s">
        <v>10712</v>
      </c>
      <c r="C7">
        <v>4</v>
      </c>
      <c r="D7" t="s">
        <v>10720</v>
      </c>
      <c r="E7">
        <v>4</v>
      </c>
      <c r="F7" t="s">
        <v>10728</v>
      </c>
      <c r="G7">
        <v>4</v>
      </c>
      <c r="H7" t="s">
        <v>10736</v>
      </c>
    </row>
    <row r="8" spans="1:8">
      <c r="A8">
        <v>5</v>
      </c>
      <c r="B8" t="s">
        <v>10713</v>
      </c>
      <c r="C8">
        <v>5</v>
      </c>
      <c r="D8" t="s">
        <v>10721</v>
      </c>
      <c r="E8">
        <v>5</v>
      </c>
      <c r="F8" t="s">
        <v>10729</v>
      </c>
      <c r="G8">
        <v>5</v>
      </c>
      <c r="H8" t="s">
        <v>10737</v>
      </c>
    </row>
    <row r="9" spans="1:8">
      <c r="A9">
        <v>6</v>
      </c>
      <c r="B9" t="s">
        <v>10714</v>
      </c>
      <c r="C9">
        <v>6</v>
      </c>
      <c r="D9" t="s">
        <v>10722</v>
      </c>
      <c r="E9">
        <v>6</v>
      </c>
      <c r="F9" t="s">
        <v>10730</v>
      </c>
      <c r="G9">
        <v>6</v>
      </c>
      <c r="H9" t="s">
        <v>10738</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9606-ACC7-4CE3-9A42-AF8AD7585341}">
  <sheetPr>
    <tabColor rgb="FFFF0000"/>
  </sheetPr>
  <dimension ref="B1:AA52"/>
  <sheetViews>
    <sheetView workbookViewId="0">
      <selection activeCell="G38" sqref="G38"/>
    </sheetView>
  </sheetViews>
  <sheetFormatPr defaultRowHeight="16.5"/>
  <cols>
    <col min="2" max="2" width="21.125" customWidth="1"/>
    <col min="3" max="3" width="12" customWidth="1"/>
    <col min="6" max="8" width="12" customWidth="1"/>
    <col min="11" max="11" width="10" customWidth="1"/>
    <col min="12" max="12" width="14.375" customWidth="1"/>
    <col min="14" max="14" width="12" customWidth="1"/>
    <col min="15" max="15" width="15.625" customWidth="1"/>
    <col min="16" max="16" width="19.75" customWidth="1"/>
    <col min="17" max="18" width="12.125" customWidth="1"/>
    <col min="20" max="21" width="12.125" customWidth="1"/>
    <col min="23" max="24" width="12.125" customWidth="1"/>
    <col min="26" max="26" width="12" customWidth="1"/>
    <col min="27" max="27" width="12.125" customWidth="1"/>
  </cols>
  <sheetData>
    <row r="1" spans="2:19">
      <c r="B1" t="s">
        <v>53</v>
      </c>
    </row>
    <row r="2" spans="2:19" ht="17.25" customHeight="1">
      <c r="B2" t="s">
        <v>2751</v>
      </c>
      <c r="C2" t="s">
        <v>2752</v>
      </c>
      <c r="F2" t="s">
        <v>1215</v>
      </c>
      <c r="G2" t="s">
        <v>1216</v>
      </c>
      <c r="H2" t="s">
        <v>1228</v>
      </c>
      <c r="J2" t="s">
        <v>73</v>
      </c>
      <c r="K2" t="s">
        <v>74</v>
      </c>
      <c r="L2" t="s">
        <v>75</v>
      </c>
      <c r="N2" t="s">
        <v>1215</v>
      </c>
      <c r="O2" t="s">
        <v>86</v>
      </c>
      <c r="P2" t="s">
        <v>87</v>
      </c>
      <c r="Q2" t="s">
        <v>88</v>
      </c>
    </row>
    <row r="3" spans="2:19">
      <c r="B3" t="s">
        <v>0</v>
      </c>
      <c r="C3" t="s">
        <v>2719</v>
      </c>
      <c r="F3" t="s">
        <v>54</v>
      </c>
      <c r="G3" t="s">
        <v>606</v>
      </c>
      <c r="H3">
        <v>1000</v>
      </c>
      <c r="J3" t="s">
        <v>76</v>
      </c>
      <c r="K3" t="s">
        <v>77</v>
      </c>
      <c r="L3">
        <v>0.5</v>
      </c>
      <c r="N3" t="s">
        <v>85</v>
      </c>
      <c r="O3">
        <v>0.5</v>
      </c>
      <c r="P3">
        <v>0.1</v>
      </c>
      <c r="Q3">
        <v>0</v>
      </c>
    </row>
    <row r="4" spans="2:19" ht="18">
      <c r="B4" s="89" t="s">
        <v>1</v>
      </c>
      <c r="C4" s="89" t="s">
        <v>2754</v>
      </c>
      <c r="F4" t="s">
        <v>55</v>
      </c>
      <c r="G4" t="s">
        <v>606</v>
      </c>
      <c r="H4">
        <v>100</v>
      </c>
      <c r="J4" s="55" t="s">
        <v>2733</v>
      </c>
      <c r="K4" t="s">
        <v>78</v>
      </c>
      <c r="L4">
        <v>0.2</v>
      </c>
      <c r="N4" t="s">
        <v>89</v>
      </c>
      <c r="O4">
        <v>0.75</v>
      </c>
      <c r="P4">
        <v>0.5</v>
      </c>
      <c r="Q4">
        <v>0.25</v>
      </c>
    </row>
    <row r="5" spans="2:19" ht="18">
      <c r="B5" s="89" t="s">
        <v>2755</v>
      </c>
      <c r="C5" s="89" t="s">
        <v>2750</v>
      </c>
      <c r="F5" t="s">
        <v>56</v>
      </c>
      <c r="G5" t="s">
        <v>606</v>
      </c>
      <c r="H5">
        <v>500</v>
      </c>
      <c r="J5" s="55" t="s">
        <v>2734</v>
      </c>
      <c r="K5" t="s">
        <v>79</v>
      </c>
      <c r="L5" t="s">
        <v>80</v>
      </c>
      <c r="N5" t="s">
        <v>90</v>
      </c>
      <c r="O5">
        <v>0.9</v>
      </c>
      <c r="P5">
        <v>0.75</v>
      </c>
      <c r="Q5">
        <v>0.5</v>
      </c>
    </row>
    <row r="6" spans="2:19" ht="18">
      <c r="B6" s="89" t="s">
        <v>2756</v>
      </c>
      <c r="C6" s="89" t="s">
        <v>2750</v>
      </c>
      <c r="F6" t="s">
        <v>57</v>
      </c>
      <c r="G6" t="s">
        <v>606</v>
      </c>
      <c r="H6">
        <v>750</v>
      </c>
      <c r="J6" t="s">
        <v>81</v>
      </c>
      <c r="K6" t="s">
        <v>82</v>
      </c>
      <c r="L6">
        <v>-0.1</v>
      </c>
      <c r="N6" t="s">
        <v>91</v>
      </c>
      <c r="O6">
        <v>1</v>
      </c>
      <c r="P6">
        <v>0.9</v>
      </c>
      <c r="Q6">
        <v>0.75</v>
      </c>
    </row>
    <row r="7" spans="2:19">
      <c r="B7" t="s">
        <v>2</v>
      </c>
      <c r="C7">
        <v>2</v>
      </c>
      <c r="F7" t="s">
        <v>58</v>
      </c>
      <c r="G7" t="s">
        <v>606</v>
      </c>
      <c r="H7">
        <v>150</v>
      </c>
      <c r="J7" t="s">
        <v>83</v>
      </c>
      <c r="K7" t="s">
        <v>84</v>
      </c>
      <c r="L7">
        <v>-0.2</v>
      </c>
    </row>
    <row r="8" spans="2:19">
      <c r="B8" t="s">
        <v>3</v>
      </c>
      <c r="C8">
        <v>3</v>
      </c>
      <c r="F8" t="s">
        <v>59</v>
      </c>
      <c r="G8" t="s">
        <v>60</v>
      </c>
      <c r="H8">
        <v>80</v>
      </c>
      <c r="N8" t="s">
        <v>92</v>
      </c>
      <c r="O8" t="s">
        <v>93</v>
      </c>
      <c r="P8" t="s">
        <v>94</v>
      </c>
    </row>
    <row r="9" spans="2:19">
      <c r="B9" t="s">
        <v>4</v>
      </c>
      <c r="C9">
        <v>5</v>
      </c>
      <c r="F9" t="s">
        <v>59</v>
      </c>
      <c r="G9" t="s">
        <v>61</v>
      </c>
      <c r="H9">
        <v>20</v>
      </c>
      <c r="N9">
        <v>2</v>
      </c>
      <c r="O9">
        <v>1</v>
      </c>
      <c r="P9">
        <v>1</v>
      </c>
      <c r="R9" t="s">
        <v>92</v>
      </c>
      <c r="S9">
        <f ca="1">RANDBETWEEN(1,6)+RANDBETWEEN(1,6)</f>
        <v>6</v>
      </c>
    </row>
    <row r="10" spans="2:19">
      <c r="B10" t="s">
        <v>5</v>
      </c>
      <c r="C10">
        <v>4</v>
      </c>
      <c r="F10" t="s">
        <v>59</v>
      </c>
      <c r="G10" t="s">
        <v>62</v>
      </c>
      <c r="H10">
        <v>8</v>
      </c>
      <c r="N10">
        <v>3</v>
      </c>
      <c r="O10">
        <v>1</v>
      </c>
      <c r="P10">
        <v>2</v>
      </c>
      <c r="R10" t="s">
        <v>93</v>
      </c>
      <c r="S10">
        <f ca="1">INDEX(O9:O19,MATCH(S9,N9:N19,0),1)</f>
        <v>2</v>
      </c>
    </row>
    <row r="11" spans="2:19">
      <c r="B11" t="s">
        <v>6</v>
      </c>
      <c r="C11">
        <v>10</v>
      </c>
      <c r="F11" t="s">
        <v>63</v>
      </c>
      <c r="G11" t="s">
        <v>606</v>
      </c>
      <c r="H11">
        <v>2000</v>
      </c>
      <c r="N11">
        <v>4</v>
      </c>
      <c r="O11">
        <v>1</v>
      </c>
      <c r="P11">
        <v>3</v>
      </c>
      <c r="R11" t="s">
        <v>94</v>
      </c>
      <c r="S11">
        <f ca="1">INDEX(P9:P19,MATCH(S9,N9:N19,0),1)</f>
        <v>2</v>
      </c>
    </row>
    <row r="12" spans="2:19">
      <c r="B12" t="s">
        <v>8</v>
      </c>
      <c r="C12">
        <v>10</v>
      </c>
      <c r="F12" t="s">
        <v>64</v>
      </c>
      <c r="G12" t="s">
        <v>65</v>
      </c>
      <c r="H12">
        <v>2</v>
      </c>
      <c r="N12">
        <v>5</v>
      </c>
      <c r="O12">
        <v>1</v>
      </c>
      <c r="P12">
        <v>4</v>
      </c>
    </row>
    <row r="13" spans="2:19">
      <c r="B13" t="s">
        <v>9</v>
      </c>
      <c r="C13">
        <v>15</v>
      </c>
      <c r="F13" t="s">
        <v>64</v>
      </c>
      <c r="G13" t="s">
        <v>66</v>
      </c>
      <c r="H13">
        <v>10</v>
      </c>
      <c r="N13">
        <v>6</v>
      </c>
      <c r="O13">
        <v>2</v>
      </c>
      <c r="P13">
        <v>2</v>
      </c>
    </row>
    <row r="14" spans="2:19">
      <c r="B14" t="s">
        <v>11</v>
      </c>
      <c r="C14">
        <v>20</v>
      </c>
      <c r="F14" t="s">
        <v>64</v>
      </c>
      <c r="G14" t="s">
        <v>67</v>
      </c>
      <c r="H14">
        <v>250</v>
      </c>
      <c r="N14">
        <v>7</v>
      </c>
      <c r="O14">
        <v>2</v>
      </c>
      <c r="P14">
        <v>3</v>
      </c>
    </row>
    <row r="15" spans="2:19">
      <c r="B15" t="s">
        <v>13</v>
      </c>
      <c r="C15">
        <v>15</v>
      </c>
      <c r="F15" t="s">
        <v>64</v>
      </c>
      <c r="G15" t="s">
        <v>68</v>
      </c>
      <c r="H15">
        <v>150</v>
      </c>
      <c r="N15">
        <v>8</v>
      </c>
      <c r="O15">
        <v>2</v>
      </c>
      <c r="P15">
        <v>4</v>
      </c>
    </row>
    <row r="16" spans="2:19">
      <c r="B16" t="s">
        <v>14</v>
      </c>
      <c r="C16">
        <v>5</v>
      </c>
      <c r="F16" t="s">
        <v>69</v>
      </c>
      <c r="G16" t="s">
        <v>606</v>
      </c>
      <c r="H16">
        <v>2000</v>
      </c>
      <c r="N16">
        <v>9</v>
      </c>
      <c r="O16">
        <v>3</v>
      </c>
      <c r="P16">
        <v>2</v>
      </c>
    </row>
    <row r="17" spans="2:27">
      <c r="B17" t="s">
        <v>15</v>
      </c>
      <c r="C17">
        <v>7</v>
      </c>
      <c r="F17" t="s">
        <v>70</v>
      </c>
      <c r="G17" t="s">
        <v>606</v>
      </c>
      <c r="H17">
        <v>8</v>
      </c>
      <c r="N17">
        <v>10</v>
      </c>
      <c r="O17">
        <v>3</v>
      </c>
      <c r="P17">
        <v>3</v>
      </c>
    </row>
    <row r="18" spans="2:27">
      <c r="B18" t="s">
        <v>16</v>
      </c>
      <c r="C18">
        <v>4</v>
      </c>
      <c r="F18" t="s">
        <v>71</v>
      </c>
      <c r="G18" t="s">
        <v>72</v>
      </c>
      <c r="H18">
        <v>500</v>
      </c>
      <c r="N18">
        <v>11</v>
      </c>
      <c r="O18">
        <v>3</v>
      </c>
      <c r="P18">
        <v>4</v>
      </c>
    </row>
    <row r="19" spans="2:27">
      <c r="B19" t="s">
        <v>17</v>
      </c>
      <c r="C19">
        <v>6</v>
      </c>
      <c r="N19">
        <v>12</v>
      </c>
      <c r="O19">
        <v>3</v>
      </c>
      <c r="P19">
        <v>5</v>
      </c>
    </row>
    <row r="20" spans="2:27">
      <c r="B20" t="s">
        <v>18</v>
      </c>
      <c r="C20">
        <v>10</v>
      </c>
    </row>
    <row r="21" spans="2:27">
      <c r="B21" t="s">
        <v>19</v>
      </c>
      <c r="C21">
        <v>20</v>
      </c>
      <c r="N21" t="s">
        <v>1214</v>
      </c>
      <c r="O21" t="str" cm="1">
        <f t="array" aca="1" ref="O21" ca="1">INDEX(U23:U32,RANDBETWEEN(1,10))</f>
        <v>Insects</v>
      </c>
      <c r="Q21" t="s">
        <v>97</v>
      </c>
      <c r="R21" t="str" cm="1">
        <f t="array" aca="1" ref="R21" ca="1">INDEX(R23:R30,RANDBETWEEN(1,8))</f>
        <v>Trees</v>
      </c>
      <c r="T21" t="s">
        <v>98</v>
      </c>
      <c r="U21" t="str" cm="1">
        <f t="array" aca="1" ref="U21" ca="1">INDEX(U23:U32,RANDBETWEEN(1,10))</f>
        <v>Mammals</v>
      </c>
      <c r="W21" t="s">
        <v>99</v>
      </c>
      <c r="X21" t="str" cm="1">
        <f t="array" aca="1" ref="X21" ca="1">INDEX(X23:X30,RANDBETWEEN(1,8))</f>
        <v>Medicine</v>
      </c>
      <c r="Z21" t="s">
        <v>100</v>
      </c>
      <c r="AA21" t="str" cm="1">
        <f t="array" aca="1" ref="AA21" ca="1">INDEX(AA23:AA34,RANDBETWEEN(1,12))</f>
        <v>Business and Economics</v>
      </c>
    </row>
    <row r="22" spans="2:27">
      <c r="B22" t="s">
        <v>20</v>
      </c>
      <c r="C22">
        <v>30</v>
      </c>
      <c r="F22" t="s">
        <v>1056</v>
      </c>
      <c r="G22" t="s">
        <v>2753</v>
      </c>
      <c r="H22" t="s">
        <v>2752</v>
      </c>
      <c r="I22" t="s">
        <v>1215</v>
      </c>
      <c r="N22" t="s">
        <v>1217</v>
      </c>
      <c r="O22" t="s">
        <v>1214</v>
      </c>
      <c r="Q22" t="s">
        <v>1218</v>
      </c>
      <c r="R22" t="s">
        <v>97</v>
      </c>
      <c r="T22" t="s">
        <v>1217</v>
      </c>
      <c r="U22" t="s">
        <v>98</v>
      </c>
      <c r="W22" t="s">
        <v>1218</v>
      </c>
      <c r="X22" t="s">
        <v>99</v>
      </c>
      <c r="Z22" t="s">
        <v>1219</v>
      </c>
      <c r="AA22" t="s">
        <v>100</v>
      </c>
    </row>
    <row r="23" spans="2:27">
      <c r="B23" t="s">
        <v>22</v>
      </c>
      <c r="C23">
        <v>5</v>
      </c>
      <c r="F23">
        <f>1/8</f>
        <v>0.125</v>
      </c>
      <c r="G23">
        <v>1</v>
      </c>
      <c r="H23">
        <f>Таблиця21[[#This Row],[GP / DAY]]*30</f>
        <v>30</v>
      </c>
      <c r="I23" t="s">
        <v>2760</v>
      </c>
      <c r="N23">
        <v>1</v>
      </c>
      <c r="O23" t="s">
        <v>95</v>
      </c>
      <c r="Q23">
        <v>1</v>
      </c>
      <c r="R23" t="s">
        <v>108</v>
      </c>
      <c r="T23">
        <v>1</v>
      </c>
      <c r="U23" t="s">
        <v>109</v>
      </c>
      <c r="W23">
        <v>1</v>
      </c>
      <c r="X23" t="s">
        <v>119</v>
      </c>
      <c r="Z23">
        <v>1</v>
      </c>
      <c r="AA23" t="s">
        <v>136</v>
      </c>
    </row>
    <row r="24" spans="2:27">
      <c r="B24" t="s">
        <v>23</v>
      </c>
      <c r="C24">
        <v>6</v>
      </c>
      <c r="F24" t="s">
        <v>1057</v>
      </c>
      <c r="G24">
        <v>1.5</v>
      </c>
      <c r="H24">
        <f>Таблиця21[[#This Row],[GP / DAY]]*30</f>
        <v>45</v>
      </c>
      <c r="I24" t="s">
        <v>2761</v>
      </c>
      <c r="N24">
        <v>2</v>
      </c>
      <c r="O24" t="s">
        <v>95</v>
      </c>
      <c r="Q24">
        <v>2</v>
      </c>
      <c r="R24" t="s">
        <v>101</v>
      </c>
      <c r="T24">
        <v>2</v>
      </c>
      <c r="U24" t="s">
        <v>110</v>
      </c>
      <c r="W24">
        <v>2</v>
      </c>
      <c r="X24" t="s">
        <v>120</v>
      </c>
      <c r="Z24">
        <v>2</v>
      </c>
      <c r="AA24" t="s">
        <v>136</v>
      </c>
    </row>
    <row r="25" spans="2:27">
      <c r="B25" t="s">
        <v>24</v>
      </c>
      <c r="C25">
        <v>15</v>
      </c>
      <c r="F25">
        <v>1</v>
      </c>
      <c r="G25">
        <v>2</v>
      </c>
      <c r="H25">
        <f>Таблиця21[[#This Row],[GP / DAY]]*30</f>
        <v>60</v>
      </c>
      <c r="I25" t="s">
        <v>2762</v>
      </c>
      <c r="N25">
        <v>3</v>
      </c>
      <c r="O25" t="s">
        <v>95</v>
      </c>
      <c r="Q25">
        <v>3</v>
      </c>
      <c r="R25" t="s">
        <v>102</v>
      </c>
      <c r="T25">
        <v>3</v>
      </c>
      <c r="U25" t="s">
        <v>111</v>
      </c>
      <c r="W25">
        <v>3</v>
      </c>
      <c r="X25" t="s">
        <v>121</v>
      </c>
      <c r="Z25">
        <v>3</v>
      </c>
      <c r="AA25" t="s">
        <v>126</v>
      </c>
    </row>
    <row r="26" spans="2:27">
      <c r="B26" t="s">
        <v>25</v>
      </c>
      <c r="C26">
        <v>5</v>
      </c>
      <c r="F26">
        <v>2</v>
      </c>
      <c r="G26">
        <v>3</v>
      </c>
      <c r="H26">
        <f>Таблиця21[[#This Row],[GP / DAY]]*30</f>
        <v>90</v>
      </c>
      <c r="I26" t="s">
        <v>2763</v>
      </c>
      <c r="N26">
        <v>4</v>
      </c>
      <c r="O26" t="s">
        <v>96</v>
      </c>
      <c r="Q26">
        <v>4</v>
      </c>
      <c r="R26" t="s">
        <v>103</v>
      </c>
      <c r="T26">
        <v>4</v>
      </c>
      <c r="U26" t="s">
        <v>112</v>
      </c>
      <c r="W26">
        <v>4</v>
      </c>
      <c r="X26" t="s">
        <v>121</v>
      </c>
      <c r="Z26">
        <v>4</v>
      </c>
      <c r="AA26" t="s">
        <v>127</v>
      </c>
    </row>
    <row r="27" spans="2:27">
      <c r="B27" t="s">
        <v>26</v>
      </c>
      <c r="C27">
        <v>8</v>
      </c>
      <c r="F27">
        <v>3</v>
      </c>
      <c r="G27">
        <v>4</v>
      </c>
      <c r="H27">
        <f>Таблиця21[[#This Row],[GP / DAY]]*30</f>
        <v>120</v>
      </c>
      <c r="I27" t="s">
        <v>2757</v>
      </c>
      <c r="N27">
        <v>5</v>
      </c>
      <c r="O27" t="s">
        <v>97</v>
      </c>
      <c r="Q27">
        <v>5</v>
      </c>
      <c r="R27" t="s">
        <v>104</v>
      </c>
      <c r="T27">
        <v>5</v>
      </c>
      <c r="U27" t="s">
        <v>113</v>
      </c>
      <c r="W27">
        <v>5</v>
      </c>
      <c r="X27" t="s">
        <v>122</v>
      </c>
      <c r="Z27">
        <v>5</v>
      </c>
      <c r="AA27" t="s">
        <v>128</v>
      </c>
    </row>
    <row r="28" spans="2:27">
      <c r="B28" t="s">
        <v>27</v>
      </c>
      <c r="C28">
        <v>5</v>
      </c>
      <c r="F28">
        <v>4</v>
      </c>
      <c r="G28">
        <v>5</v>
      </c>
      <c r="H28">
        <f>Таблиця21[[#This Row],[GP / DAY]]*30</f>
        <v>150</v>
      </c>
      <c r="N28">
        <v>6</v>
      </c>
      <c r="O28" t="s">
        <v>98</v>
      </c>
      <c r="Q28">
        <v>6</v>
      </c>
      <c r="R28" t="s">
        <v>105</v>
      </c>
      <c r="T28">
        <v>6</v>
      </c>
      <c r="U28" t="s">
        <v>114</v>
      </c>
      <c r="W28">
        <v>6</v>
      </c>
      <c r="X28" t="s">
        <v>123</v>
      </c>
      <c r="Z28">
        <v>6</v>
      </c>
      <c r="AA28" t="s">
        <v>129</v>
      </c>
    </row>
    <row r="29" spans="2:27">
      <c r="B29" t="s">
        <v>28</v>
      </c>
      <c r="C29">
        <v>2</v>
      </c>
      <c r="F29">
        <v>5</v>
      </c>
      <c r="G29">
        <v>10</v>
      </c>
      <c r="H29">
        <f>Таблиця21[[#This Row],[GP / DAY]]*30</f>
        <v>300</v>
      </c>
      <c r="N29">
        <v>7</v>
      </c>
      <c r="O29" t="s">
        <v>99</v>
      </c>
      <c r="Q29">
        <v>7</v>
      </c>
      <c r="R29" t="s">
        <v>106</v>
      </c>
      <c r="T29">
        <v>7</v>
      </c>
      <c r="U29" t="s">
        <v>115</v>
      </c>
      <c r="W29">
        <v>7</v>
      </c>
      <c r="X29" t="s">
        <v>124</v>
      </c>
      <c r="Z29">
        <v>7</v>
      </c>
      <c r="AA29" t="s">
        <v>130</v>
      </c>
    </row>
    <row r="30" spans="2:27">
      <c r="B30" t="s">
        <v>29</v>
      </c>
      <c r="C30">
        <v>5</v>
      </c>
      <c r="F30">
        <v>6</v>
      </c>
      <c r="G30">
        <v>15</v>
      </c>
      <c r="H30">
        <f>Таблиця21[[#This Row],[GP / DAY]]*30</f>
        <v>450</v>
      </c>
      <c r="I30" t="s">
        <v>2758</v>
      </c>
      <c r="N30">
        <v>8</v>
      </c>
      <c r="O30" t="s">
        <v>99</v>
      </c>
      <c r="Q30">
        <v>8</v>
      </c>
      <c r="R30" t="s">
        <v>107</v>
      </c>
      <c r="T30">
        <v>8</v>
      </c>
      <c r="U30" t="s">
        <v>116</v>
      </c>
      <c r="W30">
        <v>8</v>
      </c>
      <c r="X30" t="s">
        <v>125</v>
      </c>
      <c r="Z30">
        <v>8</v>
      </c>
      <c r="AA30" t="s">
        <v>131</v>
      </c>
    </row>
    <row r="31" spans="2:27">
      <c r="B31" t="s">
        <v>30</v>
      </c>
      <c r="C31">
        <v>1</v>
      </c>
      <c r="F31">
        <v>7</v>
      </c>
      <c r="G31">
        <v>20</v>
      </c>
      <c r="H31">
        <f>Таблиця21[[#This Row],[GP / DAY]]*30</f>
        <v>600</v>
      </c>
      <c r="N31">
        <v>9</v>
      </c>
      <c r="O31" t="s">
        <v>100</v>
      </c>
      <c r="T31">
        <v>9</v>
      </c>
      <c r="U31" t="s">
        <v>117</v>
      </c>
      <c r="Z31">
        <v>9</v>
      </c>
      <c r="AA31" t="s">
        <v>132</v>
      </c>
    </row>
    <row r="32" spans="2:27">
      <c r="B32" t="s">
        <v>31</v>
      </c>
      <c r="C32">
        <v>1.5</v>
      </c>
      <c r="F32">
        <v>8</v>
      </c>
      <c r="G32">
        <v>25</v>
      </c>
      <c r="H32">
        <f>Таблиця21[[#This Row],[GP / DAY]]*30</f>
        <v>750</v>
      </c>
      <c r="N32">
        <v>10</v>
      </c>
      <c r="O32" t="s">
        <v>100</v>
      </c>
      <c r="T32">
        <v>10</v>
      </c>
      <c r="U32" t="s">
        <v>118</v>
      </c>
      <c r="Z32">
        <v>10</v>
      </c>
      <c r="AA32" t="s">
        <v>133</v>
      </c>
    </row>
    <row r="33" spans="2:27">
      <c r="B33" t="s">
        <v>32</v>
      </c>
      <c r="C33">
        <v>3</v>
      </c>
      <c r="F33">
        <v>9</v>
      </c>
      <c r="G33">
        <v>50</v>
      </c>
      <c r="H33">
        <f>Таблиця21[[#This Row],[GP / DAY]]*30</f>
        <v>1500</v>
      </c>
      <c r="Z33">
        <v>11</v>
      </c>
      <c r="AA33" t="s">
        <v>134</v>
      </c>
    </row>
    <row r="34" spans="2:27">
      <c r="B34" t="s">
        <v>33</v>
      </c>
      <c r="C34">
        <v>2</v>
      </c>
      <c r="F34">
        <v>10</v>
      </c>
      <c r="G34">
        <v>75</v>
      </c>
      <c r="H34">
        <f>Таблиця21[[#This Row],[GP / DAY]]*30</f>
        <v>2250</v>
      </c>
      <c r="Z34">
        <v>12</v>
      </c>
      <c r="AA34" t="s">
        <v>135</v>
      </c>
    </row>
    <row r="35" spans="2:27">
      <c r="B35" t="s">
        <v>34</v>
      </c>
      <c r="C35">
        <v>8</v>
      </c>
      <c r="F35">
        <v>11</v>
      </c>
      <c r="G35">
        <v>100</v>
      </c>
      <c r="H35">
        <f>Таблиця21[[#This Row],[GP / DAY]]*30</f>
        <v>3000</v>
      </c>
    </row>
    <row r="36" spans="2:27">
      <c r="B36" t="s">
        <v>35</v>
      </c>
      <c r="C36">
        <v>14</v>
      </c>
      <c r="F36">
        <v>12</v>
      </c>
      <c r="G36">
        <v>200</v>
      </c>
      <c r="H36">
        <f>Таблиця21[[#This Row],[GP / DAY]]*30</f>
        <v>6000</v>
      </c>
      <c r="I36" t="s">
        <v>2759</v>
      </c>
    </row>
    <row r="37" spans="2:27">
      <c r="B37" t="s">
        <v>36</v>
      </c>
      <c r="C37">
        <v>4</v>
      </c>
      <c r="F37" s="90">
        <v>13</v>
      </c>
      <c r="G37" s="90">
        <v>500</v>
      </c>
      <c r="H37" s="90">
        <f>Таблиця21[[#This Row],[GP / DAY]]*30</f>
        <v>15000</v>
      </c>
    </row>
    <row r="38" spans="2:27">
      <c r="B38" t="s">
        <v>52</v>
      </c>
      <c r="F38" s="90">
        <v>14</v>
      </c>
      <c r="G38" s="90">
        <v>800</v>
      </c>
      <c r="H38" s="90">
        <f>Таблиця21[[#This Row],[GP / DAY]]*30</f>
        <v>24000</v>
      </c>
    </row>
    <row r="39" spans="2:27">
      <c r="B39" t="s">
        <v>2751</v>
      </c>
      <c r="C39" t="s">
        <v>2752</v>
      </c>
      <c r="F39" s="90">
        <v>15</v>
      </c>
      <c r="G39" s="90">
        <v>1000</v>
      </c>
      <c r="H39" s="90">
        <f>Таблиця21[[#This Row],[GP / DAY]]*30</f>
        <v>30000</v>
      </c>
    </row>
    <row r="40" spans="2:27">
      <c r="B40" t="s">
        <v>37</v>
      </c>
      <c r="C40">
        <v>12</v>
      </c>
      <c r="F40" s="90">
        <v>16</v>
      </c>
      <c r="G40" s="90">
        <v>1200</v>
      </c>
      <c r="H40" s="90">
        <f>Таблиця21[[#This Row],[GP / DAY]]*30</f>
        <v>36000</v>
      </c>
    </row>
    <row r="41" spans="2:27">
      <c r="B41" t="s">
        <v>38</v>
      </c>
      <c r="C41">
        <v>40</v>
      </c>
      <c r="F41" s="90">
        <v>17</v>
      </c>
      <c r="G41" s="90">
        <v>1500</v>
      </c>
      <c r="H41" s="90">
        <f>Таблиця21[[#This Row],[GP / DAY]]*30</f>
        <v>45000</v>
      </c>
    </row>
    <row r="42" spans="2:27">
      <c r="B42" t="s">
        <v>40</v>
      </c>
      <c r="C42">
        <v>16</v>
      </c>
      <c r="F42" s="90">
        <v>18</v>
      </c>
      <c r="G42" s="90">
        <v>2000</v>
      </c>
      <c r="H42" s="90">
        <f>Таблиця21[[#This Row],[GP / DAY]]*30</f>
        <v>60000</v>
      </c>
    </row>
    <row r="43" spans="2:27">
      <c r="B43" t="s">
        <v>41</v>
      </c>
      <c r="C43">
        <v>20</v>
      </c>
      <c r="F43" s="90">
        <v>19</v>
      </c>
      <c r="G43" s="90">
        <v>3500</v>
      </c>
      <c r="H43" s="90">
        <f>Таблиця21[[#This Row],[GP / DAY]]*30</f>
        <v>105000</v>
      </c>
    </row>
    <row r="44" spans="2:27">
      <c r="B44" t="s">
        <v>42</v>
      </c>
      <c r="C44">
        <v>90</v>
      </c>
      <c r="F44" s="90">
        <v>20</v>
      </c>
      <c r="G44" s="90">
        <v>5000</v>
      </c>
      <c r="H44" s="90">
        <f>Таблиця21[[#This Row],[GP / DAY]]*30</f>
        <v>150000</v>
      </c>
    </row>
    <row r="45" spans="2:27">
      <c r="B45" t="s">
        <v>43</v>
      </c>
      <c r="C45">
        <v>160</v>
      </c>
    </row>
    <row r="46" spans="2:27">
      <c r="B46" t="s">
        <v>44</v>
      </c>
      <c r="C46">
        <v>50</v>
      </c>
    </row>
    <row r="47" spans="2:27">
      <c r="B47" t="s">
        <v>46</v>
      </c>
      <c r="C47">
        <v>55</v>
      </c>
    </row>
    <row r="48" spans="2:27">
      <c r="B48" t="s">
        <v>47</v>
      </c>
      <c r="C48">
        <v>20</v>
      </c>
    </row>
    <row r="49" spans="2:3">
      <c r="B49" t="s">
        <v>48</v>
      </c>
      <c r="C49">
        <v>18</v>
      </c>
    </row>
    <row r="50" spans="2:3">
      <c r="B50" t="s">
        <v>49</v>
      </c>
      <c r="C50">
        <v>75</v>
      </c>
    </row>
    <row r="51" spans="2:3">
      <c r="B51" t="s">
        <v>50</v>
      </c>
      <c r="C51">
        <v>80</v>
      </c>
    </row>
    <row r="52" spans="2:3">
      <c r="B52" t="s">
        <v>51</v>
      </c>
      <c r="C52">
        <v>140</v>
      </c>
    </row>
  </sheetData>
  <pageMargins left="0.7" right="0.7" top="0.75" bottom="0.75" header="0.3" footer="0.3"/>
  <pageSetup paperSize="9" orientation="portrait" r:id="rId1"/>
  <tableParts count="12">
    <tablePart r:id="rId2"/>
    <tablePart r:id="rId3"/>
    <tablePart r:id="rId4"/>
    <tablePart r:id="rId5"/>
    <tablePart r:id="rId6"/>
    <tablePart r:id="rId7"/>
    <tablePart r:id="rId8"/>
    <tablePart r:id="rId9"/>
    <tablePart r:id="rId10"/>
    <tablePart r:id="rId11"/>
    <tablePart r:id="rId12"/>
    <tablePart r:id="rId1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CB3D1-6000-482D-A133-4F36D33CD497}">
  <sheetPr>
    <tabColor rgb="FF00B050"/>
  </sheetPr>
  <dimension ref="B3:G124"/>
  <sheetViews>
    <sheetView topLeftCell="A16" workbookViewId="0"/>
  </sheetViews>
  <sheetFormatPr defaultRowHeight="16.5"/>
  <sheetData>
    <row r="3" spans="2:7">
      <c r="B3" s="5" t="s">
        <v>137</v>
      </c>
      <c r="G3" s="5" t="s">
        <v>224</v>
      </c>
    </row>
    <row r="4" spans="2:7">
      <c r="B4" s="5" t="s">
        <v>138</v>
      </c>
      <c r="G4" s="5" t="s">
        <v>225</v>
      </c>
    </row>
    <row r="5" spans="2:7">
      <c r="B5" s="5" t="s">
        <v>139</v>
      </c>
      <c r="G5" s="5" t="s">
        <v>226</v>
      </c>
    </row>
    <row r="6" spans="2:7">
      <c r="B6" s="5" t="s">
        <v>140</v>
      </c>
      <c r="G6" s="5" t="s">
        <v>227</v>
      </c>
    </row>
    <row r="7" spans="2:7">
      <c r="B7" s="5" t="s">
        <v>141</v>
      </c>
      <c r="G7" s="5" t="s">
        <v>228</v>
      </c>
    </row>
    <row r="8" spans="2:7">
      <c r="B8" s="5" t="s">
        <v>142</v>
      </c>
      <c r="G8" s="5" t="s">
        <v>229</v>
      </c>
    </row>
    <row r="9" spans="2:7">
      <c r="B9" s="5" t="s">
        <v>143</v>
      </c>
      <c r="G9" s="5" t="s">
        <v>230</v>
      </c>
    </row>
    <row r="10" spans="2:7">
      <c r="B10" s="5" t="s">
        <v>144</v>
      </c>
      <c r="G10" s="5" t="s">
        <v>231</v>
      </c>
    </row>
    <row r="11" spans="2:7">
      <c r="B11" s="5" t="s">
        <v>145</v>
      </c>
      <c r="G11" s="8" t="s">
        <v>232</v>
      </c>
    </row>
    <row r="12" spans="2:7">
      <c r="B12" s="5" t="s">
        <v>146</v>
      </c>
      <c r="G12" s="5" t="s">
        <v>233</v>
      </c>
    </row>
    <row r="13" spans="2:7">
      <c r="B13" s="5" t="s">
        <v>147</v>
      </c>
      <c r="G13" s="5" t="s">
        <v>234</v>
      </c>
    </row>
    <row r="14" spans="2:7">
      <c r="B14" s="5" t="s">
        <v>148</v>
      </c>
      <c r="G14" s="5" t="s">
        <v>235</v>
      </c>
    </row>
    <row r="15" spans="2:7">
      <c r="B15" s="5" t="s">
        <v>149</v>
      </c>
      <c r="G15" s="5" t="s">
        <v>236</v>
      </c>
    </row>
    <row r="16" spans="2:7">
      <c r="B16" s="5" t="s">
        <v>150</v>
      </c>
      <c r="G16" s="5" t="s">
        <v>237</v>
      </c>
    </row>
    <row r="17" spans="2:7">
      <c r="B17" s="5" t="s">
        <v>151</v>
      </c>
      <c r="G17" s="5" t="s">
        <v>238</v>
      </c>
    </row>
    <row r="18" spans="2:7">
      <c r="B18" s="5" t="s">
        <v>152</v>
      </c>
      <c r="G18" s="5" t="s">
        <v>239</v>
      </c>
    </row>
    <row r="19" spans="2:7">
      <c r="B19" s="7" t="s">
        <v>153</v>
      </c>
      <c r="G19" s="7" t="s">
        <v>240</v>
      </c>
    </row>
    <row r="20" spans="2:7">
      <c r="B20" s="5" t="s">
        <v>154</v>
      </c>
      <c r="G20" s="5" t="s">
        <v>241</v>
      </c>
    </row>
    <row r="21" spans="2:7">
      <c r="B21" s="5" t="s">
        <v>155</v>
      </c>
      <c r="G21" s="5" t="s">
        <v>242</v>
      </c>
    </row>
    <row r="22" spans="2:7">
      <c r="B22" s="5" t="s">
        <v>156</v>
      </c>
      <c r="G22" s="5" t="s">
        <v>243</v>
      </c>
    </row>
    <row r="23" spans="2:7">
      <c r="B23" s="5" t="s">
        <v>157</v>
      </c>
      <c r="G23" s="5" t="s">
        <v>244</v>
      </c>
    </row>
    <row r="24" spans="2:7">
      <c r="B24" s="5" t="s">
        <v>158</v>
      </c>
      <c r="G24" s="5" t="s">
        <v>245</v>
      </c>
    </row>
    <row r="25" spans="2:7">
      <c r="B25" s="5" t="s">
        <v>159</v>
      </c>
      <c r="G25" s="5" t="s">
        <v>246</v>
      </c>
    </row>
    <row r="26" spans="2:7">
      <c r="B26" s="5" t="s">
        <v>160</v>
      </c>
      <c r="G26" s="5" t="s">
        <v>247</v>
      </c>
    </row>
    <row r="27" spans="2:7">
      <c r="B27" s="5" t="s">
        <v>161</v>
      </c>
      <c r="G27" s="5" t="s">
        <v>248</v>
      </c>
    </row>
    <row r="28" spans="2:7">
      <c r="B28" s="5" t="s">
        <v>162</v>
      </c>
      <c r="G28" s="5" t="s">
        <v>249</v>
      </c>
    </row>
    <row r="29" spans="2:7">
      <c r="B29" s="7" t="s">
        <v>163</v>
      </c>
      <c r="G29" s="7" t="s">
        <v>250</v>
      </c>
    </row>
    <row r="30" spans="2:7">
      <c r="B30" s="5" t="s">
        <v>164</v>
      </c>
      <c r="G30" s="5" t="s">
        <v>251</v>
      </c>
    </row>
    <row r="31" spans="2:7">
      <c r="B31" s="5" t="s">
        <v>165</v>
      </c>
      <c r="G31" s="5" t="s">
        <v>252</v>
      </c>
    </row>
    <row r="32" spans="2:7">
      <c r="B32" s="5" t="s">
        <v>166</v>
      </c>
      <c r="G32" s="5" t="s">
        <v>253</v>
      </c>
    </row>
    <row r="33" spans="2:7">
      <c r="B33" s="5" t="s">
        <v>167</v>
      </c>
      <c r="G33" s="5" t="s">
        <v>254</v>
      </c>
    </row>
    <row r="34" spans="2:7">
      <c r="B34" s="5" t="s">
        <v>168</v>
      </c>
      <c r="G34" s="5" t="s">
        <v>255</v>
      </c>
    </row>
    <row r="35" spans="2:7">
      <c r="B35" s="5" t="s">
        <v>169</v>
      </c>
      <c r="G35" s="5" t="s">
        <v>256</v>
      </c>
    </row>
    <row r="36" spans="2:7">
      <c r="B36" s="5" t="s">
        <v>170</v>
      </c>
      <c r="G36" s="5" t="s">
        <v>257</v>
      </c>
    </row>
    <row r="37" spans="2:7">
      <c r="B37" s="5" t="s">
        <v>171</v>
      </c>
      <c r="G37" s="5" t="s">
        <v>258</v>
      </c>
    </row>
    <row r="38" spans="2:7">
      <c r="B38" s="5" t="s">
        <v>172</v>
      </c>
      <c r="G38" s="5" t="s">
        <v>259</v>
      </c>
    </row>
    <row r="39" spans="2:7">
      <c r="B39" s="7" t="s">
        <v>173</v>
      </c>
      <c r="G39" s="7" t="s">
        <v>260</v>
      </c>
    </row>
    <row r="40" spans="2:7">
      <c r="B40" s="5" t="s">
        <v>174</v>
      </c>
      <c r="G40" s="5" t="s">
        <v>261</v>
      </c>
    </row>
    <row r="41" spans="2:7">
      <c r="B41" s="5" t="s">
        <v>175</v>
      </c>
      <c r="G41" s="5" t="s">
        <v>262</v>
      </c>
    </row>
    <row r="42" spans="2:7">
      <c r="B42" s="5" t="s">
        <v>176</v>
      </c>
      <c r="G42" s="5" t="s">
        <v>263</v>
      </c>
    </row>
    <row r="43" spans="2:7">
      <c r="B43" s="5" t="s">
        <v>177</v>
      </c>
      <c r="G43" s="5" t="s">
        <v>264</v>
      </c>
    </row>
    <row r="44" spans="2:7">
      <c r="B44" s="5" t="s">
        <v>178</v>
      </c>
      <c r="G44" s="5" t="s">
        <v>265</v>
      </c>
    </row>
    <row r="45" spans="2:7">
      <c r="B45" s="5" t="s">
        <v>179</v>
      </c>
      <c r="G45" s="5" t="s">
        <v>266</v>
      </c>
    </row>
    <row r="46" spans="2:7">
      <c r="B46" s="5" t="s">
        <v>180</v>
      </c>
      <c r="G46" s="5" t="s">
        <v>267</v>
      </c>
    </row>
    <row r="47" spans="2:7">
      <c r="B47" s="5" t="s">
        <v>181</v>
      </c>
      <c r="G47" s="5" t="s">
        <v>268</v>
      </c>
    </row>
    <row r="48" spans="2:7">
      <c r="B48" s="5" t="s">
        <v>182</v>
      </c>
      <c r="G48" s="5" t="s">
        <v>269</v>
      </c>
    </row>
    <row r="49" spans="2:7">
      <c r="B49" s="7" t="s">
        <v>183</v>
      </c>
      <c r="G49" s="5" t="s">
        <v>270</v>
      </c>
    </row>
    <row r="50" spans="2:7">
      <c r="B50" s="5" t="s">
        <v>184</v>
      </c>
      <c r="G50" s="5" t="s">
        <v>271</v>
      </c>
    </row>
    <row r="51" spans="2:7">
      <c r="B51" s="5" t="s">
        <v>185</v>
      </c>
      <c r="G51" s="5" t="s">
        <v>272</v>
      </c>
    </row>
    <row r="52" spans="2:7">
      <c r="B52" s="5" t="s">
        <v>186</v>
      </c>
      <c r="G52" s="5" t="s">
        <v>273</v>
      </c>
    </row>
    <row r="53" spans="2:7">
      <c r="B53" s="5" t="s">
        <v>187</v>
      </c>
      <c r="G53" s="5" t="s">
        <v>274</v>
      </c>
    </row>
    <row r="54" spans="2:7">
      <c r="B54" s="5" t="s">
        <v>188</v>
      </c>
      <c r="G54" s="5" t="s">
        <v>275</v>
      </c>
    </row>
    <row r="55" spans="2:7">
      <c r="B55" s="5" t="s">
        <v>189</v>
      </c>
      <c r="G55" s="5" t="s">
        <v>276</v>
      </c>
    </row>
    <row r="56" spans="2:7">
      <c r="B56" s="5" t="s">
        <v>190</v>
      </c>
      <c r="G56" s="5" t="s">
        <v>277</v>
      </c>
    </row>
    <row r="57" spans="2:7">
      <c r="B57" s="5" t="s">
        <v>191</v>
      </c>
      <c r="G57" s="5" t="s">
        <v>278</v>
      </c>
    </row>
    <row r="58" spans="2:7">
      <c r="B58" s="5" t="s">
        <v>192</v>
      </c>
      <c r="G58" s="5" t="s">
        <v>279</v>
      </c>
    </row>
    <row r="59" spans="2:7">
      <c r="B59" s="7" t="s">
        <v>193</v>
      </c>
      <c r="G59" s="7" t="s">
        <v>280</v>
      </c>
    </row>
    <row r="60" spans="2:7">
      <c r="B60" s="5" t="s">
        <v>194</v>
      </c>
      <c r="G60" s="5" t="s">
        <v>281</v>
      </c>
    </row>
    <row r="61" spans="2:7">
      <c r="B61" s="5" t="s">
        <v>195</v>
      </c>
      <c r="G61" s="5" t="s">
        <v>282</v>
      </c>
    </row>
    <row r="62" spans="2:7">
      <c r="B62" s="5" t="s">
        <v>196</v>
      </c>
      <c r="G62" s="5" t="s">
        <v>283</v>
      </c>
    </row>
    <row r="63" spans="2:7">
      <c r="B63" s="5" t="s">
        <v>197</v>
      </c>
      <c r="G63" s="5" t="s">
        <v>284</v>
      </c>
    </row>
    <row r="64" spans="2:7">
      <c r="B64" s="5" t="s">
        <v>198</v>
      </c>
      <c r="G64" s="5" t="s">
        <v>285</v>
      </c>
    </row>
    <row r="65" spans="2:7">
      <c r="B65" s="5" t="s">
        <v>199</v>
      </c>
      <c r="G65" s="5" t="s">
        <v>286</v>
      </c>
    </row>
    <row r="66" spans="2:7">
      <c r="B66" s="5" t="s">
        <v>200</v>
      </c>
      <c r="G66" s="5" t="s">
        <v>287</v>
      </c>
    </row>
    <row r="67" spans="2:7">
      <c r="B67" s="5" t="s">
        <v>201</v>
      </c>
      <c r="G67" s="5" t="s">
        <v>288</v>
      </c>
    </row>
    <row r="68" spans="2:7">
      <c r="B68" s="5" t="s">
        <v>202</v>
      </c>
      <c r="G68" s="5" t="s">
        <v>289</v>
      </c>
    </row>
    <row r="69" spans="2:7">
      <c r="B69" s="7" t="s">
        <v>203</v>
      </c>
      <c r="G69" s="7" t="s">
        <v>290</v>
      </c>
    </row>
    <row r="70" spans="2:7">
      <c r="B70" s="5" t="s">
        <v>204</v>
      </c>
      <c r="G70" s="5" t="s">
        <v>291</v>
      </c>
    </row>
    <row r="71" spans="2:7">
      <c r="B71" s="5" t="s">
        <v>205</v>
      </c>
      <c r="G71" s="5" t="s">
        <v>292</v>
      </c>
    </row>
    <row r="72" spans="2:7">
      <c r="B72" s="5" t="s">
        <v>206</v>
      </c>
      <c r="G72" s="5" t="s">
        <v>293</v>
      </c>
    </row>
    <row r="73" spans="2:7">
      <c r="B73" s="5" t="s">
        <v>207</v>
      </c>
      <c r="G73" s="5" t="s">
        <v>294</v>
      </c>
    </row>
    <row r="74" spans="2:7">
      <c r="B74" s="5" t="s">
        <v>208</v>
      </c>
      <c r="G74" s="5" t="s">
        <v>295</v>
      </c>
    </row>
    <row r="75" spans="2:7">
      <c r="B75" s="5" t="s">
        <v>209</v>
      </c>
      <c r="G75" s="5" t="s">
        <v>296</v>
      </c>
    </row>
    <row r="76" spans="2:7">
      <c r="B76" s="5" t="s">
        <v>210</v>
      </c>
      <c r="G76" s="5" t="s">
        <v>297</v>
      </c>
    </row>
    <row r="77" spans="2:7">
      <c r="B77" s="5" t="s">
        <v>211</v>
      </c>
      <c r="G77" s="5" t="s">
        <v>298</v>
      </c>
    </row>
    <row r="78" spans="2:7">
      <c r="B78" s="5" t="s">
        <v>212</v>
      </c>
      <c r="G78" s="5" t="s">
        <v>299</v>
      </c>
    </row>
    <row r="79" spans="2:7">
      <c r="B79" s="5" t="s">
        <v>213</v>
      </c>
      <c r="G79" s="7" t="s">
        <v>300</v>
      </c>
    </row>
    <row r="80" spans="2:7">
      <c r="B80" s="7" t="s">
        <v>214</v>
      </c>
      <c r="G80" s="5" t="s">
        <v>301</v>
      </c>
    </row>
    <row r="81" spans="2:7">
      <c r="B81" s="5" t="s">
        <v>215</v>
      </c>
      <c r="G81" s="5" t="s">
        <v>302</v>
      </c>
    </row>
    <row r="82" spans="2:7">
      <c r="B82" s="5" t="s">
        <v>216</v>
      </c>
      <c r="G82" s="5" t="s">
        <v>303</v>
      </c>
    </row>
    <row r="83" spans="2:7">
      <c r="B83" s="5" t="s">
        <v>217</v>
      </c>
      <c r="G83" s="5" t="s">
        <v>304</v>
      </c>
    </row>
    <row r="84" spans="2:7">
      <c r="B84" s="5" t="s">
        <v>218</v>
      </c>
      <c r="G84" s="5" t="s">
        <v>305</v>
      </c>
    </row>
    <row r="85" spans="2:7">
      <c r="B85" s="5" t="s">
        <v>219</v>
      </c>
      <c r="G85" s="5" t="s">
        <v>306</v>
      </c>
    </row>
    <row r="86" spans="2:7">
      <c r="B86" s="5" t="s">
        <v>220</v>
      </c>
      <c r="G86" s="5" t="s">
        <v>307</v>
      </c>
    </row>
    <row r="87" spans="2:7">
      <c r="B87" s="5" t="s">
        <v>221</v>
      </c>
      <c r="G87" s="5" t="s">
        <v>308</v>
      </c>
    </row>
    <row r="88" spans="2:7">
      <c r="B88" s="5" t="s">
        <v>222</v>
      </c>
      <c r="G88" s="5" t="s">
        <v>309</v>
      </c>
    </row>
    <row r="89" spans="2:7">
      <c r="B89" s="5" t="s">
        <v>223</v>
      </c>
      <c r="G89" s="7" t="s">
        <v>310</v>
      </c>
    </row>
    <row r="90" spans="2:7">
      <c r="G90" s="5" t="s">
        <v>311</v>
      </c>
    </row>
    <row r="91" spans="2:7">
      <c r="G91" s="5" t="s">
        <v>312</v>
      </c>
    </row>
    <row r="92" spans="2:7">
      <c r="G92" s="5" t="s">
        <v>313</v>
      </c>
    </row>
    <row r="93" spans="2:7">
      <c r="G93" s="5" t="s">
        <v>314</v>
      </c>
    </row>
    <row r="94" spans="2:7">
      <c r="G94" s="5" t="s">
        <v>315</v>
      </c>
    </row>
    <row r="95" spans="2:7">
      <c r="G95" s="5" t="s">
        <v>316</v>
      </c>
    </row>
    <row r="96" spans="2:7">
      <c r="G96" s="5" t="s">
        <v>317</v>
      </c>
    </row>
    <row r="97" spans="7:7">
      <c r="G97" s="5" t="s">
        <v>318</v>
      </c>
    </row>
    <row r="98" spans="7:7">
      <c r="G98" s="5" t="s">
        <v>319</v>
      </c>
    </row>
    <row r="99" spans="7:7">
      <c r="G99" s="7" t="s">
        <v>320</v>
      </c>
    </row>
    <row r="100" spans="7:7">
      <c r="G100" s="5" t="s">
        <v>321</v>
      </c>
    </row>
    <row r="101" spans="7:7">
      <c r="G101" s="5" t="s">
        <v>322</v>
      </c>
    </row>
    <row r="102" spans="7:7">
      <c r="G102" s="5" t="s">
        <v>323</v>
      </c>
    </row>
    <row r="103" spans="7:7">
      <c r="G103" s="8" t="s">
        <v>324</v>
      </c>
    </row>
    <row r="104" spans="7:7">
      <c r="G104" s="7" t="s">
        <v>325</v>
      </c>
    </row>
    <row r="105" spans="7:7">
      <c r="G105" s="5" t="s">
        <v>326</v>
      </c>
    </row>
    <row r="106" spans="7:7">
      <c r="G106" s="5" t="s">
        <v>327</v>
      </c>
    </row>
    <row r="107" spans="7:7">
      <c r="G107" s="5" t="s">
        <v>328</v>
      </c>
    </row>
    <row r="108" spans="7:7">
      <c r="G108" s="7" t="s">
        <v>329</v>
      </c>
    </row>
    <row r="109" spans="7:7">
      <c r="G109" s="9"/>
    </row>
    <row r="110" spans="7:7">
      <c r="G110" s="6"/>
    </row>
    <row r="111" spans="7:7">
      <c r="G111" s="6"/>
    </row>
    <row r="112" spans="7:7">
      <c r="G112" s="6"/>
    </row>
    <row r="113" spans="7:7">
      <c r="G113" s="6"/>
    </row>
    <row r="114" spans="7:7">
      <c r="G114" s="6"/>
    </row>
    <row r="115" spans="7:7">
      <c r="G115" s="6"/>
    </row>
    <row r="116" spans="7:7">
      <c r="G116" s="6"/>
    </row>
    <row r="117" spans="7:7">
      <c r="G117" s="6"/>
    </row>
    <row r="118" spans="7:7">
      <c r="G118" s="6"/>
    </row>
    <row r="119" spans="7:7">
      <c r="G119" s="6"/>
    </row>
    <row r="120" spans="7:7">
      <c r="G120" s="6"/>
    </row>
    <row r="121" spans="7:7">
      <c r="G121" s="6"/>
    </row>
    <row r="122" spans="7:7">
      <c r="G122" s="6"/>
    </row>
    <row r="123" spans="7:7">
      <c r="G123" s="6"/>
    </row>
    <row r="124" spans="7:7">
      <c r="G124" s="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6BBEE-5885-4CD7-AEDB-D04D289D06C2}">
  <sheetPr>
    <tabColor rgb="FF00B050"/>
  </sheetPr>
  <dimension ref="B1:AJ59"/>
  <sheetViews>
    <sheetView zoomScale="145" zoomScaleNormal="145" workbookViewId="0">
      <selection activeCell="U5" sqref="U5"/>
    </sheetView>
  </sheetViews>
  <sheetFormatPr defaultRowHeight="15"/>
  <cols>
    <col min="1" max="1" width="9" style="56"/>
    <col min="2" max="2" width="14.125" style="56" customWidth="1"/>
    <col min="3" max="3" width="9" style="56"/>
    <col min="4" max="4" width="26.625" style="56" customWidth="1"/>
    <col min="5" max="5" width="9" style="56"/>
    <col min="6" max="6" width="9.875" style="56" customWidth="1"/>
    <col min="7" max="7" width="22.375" style="56" customWidth="1"/>
    <col min="8" max="8" width="11.125" style="56" customWidth="1"/>
    <col min="9" max="9" width="9" style="56"/>
    <col min="10" max="10" width="11.875" style="56" customWidth="1"/>
    <col min="11" max="11" width="9" style="56"/>
    <col min="12" max="12" width="9.875" style="56" customWidth="1"/>
    <col min="13" max="13" width="14.5" style="56" customWidth="1"/>
    <col min="14" max="14" width="11.5" style="56" customWidth="1"/>
    <col min="15" max="20" width="9" style="56"/>
    <col min="21" max="21" width="9.875" style="56" customWidth="1"/>
    <col min="22" max="22" width="9.75" style="56" customWidth="1"/>
    <col min="23" max="26" width="9" style="56"/>
    <col min="27" max="27" width="12.5" style="56" customWidth="1"/>
    <col min="28" max="28" width="18.625" style="56" customWidth="1"/>
    <col min="29" max="29" width="11.75" style="56" customWidth="1"/>
    <col min="30" max="16384" width="9" style="56"/>
  </cols>
  <sheetData>
    <row r="1" spans="2:36" ht="15.75" thickBot="1"/>
    <row r="2" spans="2:36">
      <c r="B2" s="74" t="s">
        <v>431</v>
      </c>
      <c r="C2" s="74" t="s">
        <v>433</v>
      </c>
      <c r="D2" s="74" t="s">
        <v>434</v>
      </c>
      <c r="F2" s="59"/>
    </row>
    <row r="3" spans="2:36" ht="15.75" thickBot="1">
      <c r="B3" s="60" t="s">
        <v>432</v>
      </c>
      <c r="C3" s="61" t="s">
        <v>1220</v>
      </c>
      <c r="D3" s="62" t="s">
        <v>435</v>
      </c>
      <c r="F3" s="59" t="s">
        <v>566</v>
      </c>
      <c r="L3" s="58" t="s">
        <v>567</v>
      </c>
      <c r="M3" s="58" t="s">
        <v>581</v>
      </c>
      <c r="N3" s="58" t="s">
        <v>586</v>
      </c>
      <c r="P3" s="84" t="s">
        <v>587</v>
      </c>
      <c r="Q3" s="85" t="s">
        <v>589</v>
      </c>
      <c r="R3" s="86" t="s">
        <v>457</v>
      </c>
      <c r="T3" s="60" t="s">
        <v>623</v>
      </c>
      <c r="U3" s="61" t="s">
        <v>624</v>
      </c>
      <c r="V3" s="87" t="s">
        <v>625</v>
      </c>
      <c r="W3" s="61" t="s">
        <v>626</v>
      </c>
      <c r="X3" s="62" t="s">
        <v>457</v>
      </c>
      <c r="AA3" s="63" t="s">
        <v>672</v>
      </c>
    </row>
    <row r="4" spans="2:36" ht="18" thickBot="1">
      <c r="B4" s="64" t="s">
        <v>436</v>
      </c>
      <c r="C4" s="57">
        <v>80</v>
      </c>
      <c r="D4" s="65" t="s">
        <v>437</v>
      </c>
      <c r="F4" s="58" t="s">
        <v>567</v>
      </c>
      <c r="G4" s="58" t="s">
        <v>569</v>
      </c>
      <c r="H4" s="58" t="s">
        <v>1215</v>
      </c>
      <c r="I4" s="58" t="s">
        <v>570</v>
      </c>
      <c r="J4" s="58" t="s">
        <v>571</v>
      </c>
      <c r="L4" s="58" t="s">
        <v>568</v>
      </c>
      <c r="M4" s="66" t="s">
        <v>2736</v>
      </c>
      <c r="N4" s="58">
        <v>1</v>
      </c>
      <c r="P4" s="60" t="s">
        <v>588</v>
      </c>
      <c r="Q4" s="61" t="s">
        <v>590</v>
      </c>
      <c r="R4" s="62" t="s">
        <v>591</v>
      </c>
      <c r="T4" s="64" t="s">
        <v>627</v>
      </c>
      <c r="U4" s="57" t="s">
        <v>628</v>
      </c>
      <c r="V4" s="57" t="s">
        <v>80</v>
      </c>
      <c r="W4" s="57" t="s">
        <v>629</v>
      </c>
      <c r="X4" s="65" t="s">
        <v>21</v>
      </c>
      <c r="AA4" s="88" t="s">
        <v>673</v>
      </c>
      <c r="AI4" s="58" t="s">
        <v>684</v>
      </c>
    </row>
    <row r="5" spans="2:36" ht="15.75" thickBot="1">
      <c r="B5" s="64" t="s">
        <v>438</v>
      </c>
      <c r="C5" s="57">
        <v>60</v>
      </c>
      <c r="D5" s="65" t="s">
        <v>439</v>
      </c>
      <c r="F5" s="58" t="s">
        <v>568</v>
      </c>
      <c r="G5" s="58"/>
      <c r="H5" s="58"/>
      <c r="I5" s="58">
        <v>11</v>
      </c>
      <c r="J5" s="58"/>
      <c r="L5" s="58" t="s">
        <v>572</v>
      </c>
      <c r="M5" s="58" t="s">
        <v>45</v>
      </c>
      <c r="N5" s="58">
        <v>2</v>
      </c>
      <c r="P5" s="64" t="s">
        <v>592</v>
      </c>
      <c r="Q5" s="57" t="s">
        <v>593</v>
      </c>
      <c r="R5" s="65" t="s">
        <v>594</v>
      </c>
      <c r="T5" s="64" t="s">
        <v>630</v>
      </c>
      <c r="U5" s="57">
        <v>1</v>
      </c>
      <c r="V5" s="57" t="s">
        <v>80</v>
      </c>
      <c r="W5" s="57" t="s">
        <v>631</v>
      </c>
      <c r="X5" s="65" t="s">
        <v>39</v>
      </c>
      <c r="AA5" s="84" t="s">
        <v>431</v>
      </c>
      <c r="AB5" s="85" t="s">
        <v>674</v>
      </c>
      <c r="AC5" s="86" t="s">
        <v>675</v>
      </c>
      <c r="AE5" s="84" t="s">
        <v>330</v>
      </c>
      <c r="AF5" s="86" t="s">
        <v>414</v>
      </c>
      <c r="AI5" s="56" t="s">
        <v>1221</v>
      </c>
      <c r="AJ5" s="56" t="s">
        <v>1215</v>
      </c>
    </row>
    <row r="6" spans="2:36" ht="18" thickBot="1">
      <c r="B6" s="64" t="s">
        <v>440</v>
      </c>
      <c r="C6" s="57">
        <v>50</v>
      </c>
      <c r="D6" s="65" t="s">
        <v>441</v>
      </c>
      <c r="F6" s="58"/>
      <c r="G6" s="66" t="s">
        <v>2737</v>
      </c>
      <c r="H6" s="58">
        <v>2</v>
      </c>
      <c r="I6" s="58"/>
      <c r="J6" s="58"/>
      <c r="L6" s="58" t="s">
        <v>582</v>
      </c>
      <c r="M6" s="58" t="s">
        <v>583</v>
      </c>
      <c r="N6" s="58">
        <v>5</v>
      </c>
      <c r="P6" s="64" t="s">
        <v>595</v>
      </c>
      <c r="Q6" s="57" t="s">
        <v>596</v>
      </c>
      <c r="R6" s="65" t="s">
        <v>597</v>
      </c>
      <c r="T6" s="64" t="s">
        <v>632</v>
      </c>
      <c r="U6" s="67">
        <v>45658</v>
      </c>
      <c r="V6" s="57" t="s">
        <v>80</v>
      </c>
      <c r="W6" s="57" t="s">
        <v>629</v>
      </c>
      <c r="X6" s="68" t="s">
        <v>2737</v>
      </c>
      <c r="AA6" s="60" t="s">
        <v>432</v>
      </c>
      <c r="AB6" s="69">
        <v>0.7</v>
      </c>
      <c r="AC6" s="62" t="s">
        <v>676</v>
      </c>
      <c r="AE6" s="78">
        <v>44105</v>
      </c>
      <c r="AF6" s="62" t="s">
        <v>415</v>
      </c>
      <c r="AI6" s="58" t="s">
        <v>384</v>
      </c>
    </row>
    <row r="7" spans="2:36" ht="15.75" thickBot="1">
      <c r="B7" s="64" t="s">
        <v>442</v>
      </c>
      <c r="C7" s="57">
        <v>40</v>
      </c>
      <c r="D7" s="65" t="s">
        <v>443</v>
      </c>
      <c r="F7" s="58" t="s">
        <v>572</v>
      </c>
      <c r="G7" s="58" t="s">
        <v>471</v>
      </c>
      <c r="H7" s="58">
        <v>10</v>
      </c>
      <c r="I7" s="58">
        <v>12</v>
      </c>
      <c r="J7" s="58">
        <v>10</v>
      </c>
      <c r="L7" s="58" t="s">
        <v>584</v>
      </c>
      <c r="M7" s="58" t="s">
        <v>544</v>
      </c>
      <c r="N7" s="58">
        <v>4</v>
      </c>
      <c r="P7" s="64" t="s">
        <v>598</v>
      </c>
      <c r="Q7" s="57" t="s">
        <v>599</v>
      </c>
      <c r="R7" s="65" t="s">
        <v>600</v>
      </c>
      <c r="T7" s="64" t="s">
        <v>633</v>
      </c>
      <c r="U7" s="70">
        <v>43952</v>
      </c>
      <c r="V7" s="57" t="s">
        <v>80</v>
      </c>
      <c r="W7" s="57" t="s">
        <v>634</v>
      </c>
      <c r="X7" s="65" t="s">
        <v>460</v>
      </c>
      <c r="AA7" s="64" t="s">
        <v>436</v>
      </c>
      <c r="AB7" s="71">
        <v>0.6</v>
      </c>
      <c r="AC7" s="65" t="s">
        <v>677</v>
      </c>
      <c r="AE7" s="80">
        <v>44136</v>
      </c>
      <c r="AF7" s="65" t="s">
        <v>416</v>
      </c>
      <c r="AI7" s="67">
        <v>42614</v>
      </c>
      <c r="AJ7" s="57" t="s">
        <v>385</v>
      </c>
    </row>
    <row r="8" spans="2:36" ht="18" thickBot="1">
      <c r="B8" s="64" t="s">
        <v>444</v>
      </c>
      <c r="C8" s="57">
        <v>30</v>
      </c>
      <c r="D8" s="65" t="s">
        <v>445</v>
      </c>
      <c r="F8" s="58" t="s">
        <v>573</v>
      </c>
      <c r="G8" s="58" t="s">
        <v>496</v>
      </c>
      <c r="H8" s="58">
        <v>40</v>
      </c>
      <c r="I8" s="58">
        <v>19</v>
      </c>
      <c r="J8" s="58">
        <v>15</v>
      </c>
      <c r="L8" s="58" t="s">
        <v>575</v>
      </c>
      <c r="M8" s="58" t="s">
        <v>585</v>
      </c>
      <c r="N8" s="58">
        <v>3</v>
      </c>
      <c r="P8" s="64" t="s">
        <v>601</v>
      </c>
      <c r="Q8" s="57" t="s">
        <v>602</v>
      </c>
      <c r="R8" s="65" t="s">
        <v>489</v>
      </c>
      <c r="T8" s="64" t="s">
        <v>2738</v>
      </c>
      <c r="U8" s="57">
        <v>1</v>
      </c>
      <c r="V8" s="57" t="s">
        <v>80</v>
      </c>
      <c r="W8" s="57" t="s">
        <v>635</v>
      </c>
      <c r="X8" s="65" t="s">
        <v>468</v>
      </c>
      <c r="AA8" s="64" t="s">
        <v>438</v>
      </c>
      <c r="AB8" s="71">
        <v>0.55000000000000004</v>
      </c>
      <c r="AC8" s="65" t="s">
        <v>678</v>
      </c>
      <c r="AE8" s="64" t="s">
        <v>365</v>
      </c>
      <c r="AF8" s="65" t="s">
        <v>417</v>
      </c>
      <c r="AI8" s="57" t="s">
        <v>386</v>
      </c>
      <c r="AJ8" s="57" t="s">
        <v>335</v>
      </c>
    </row>
    <row r="9" spans="2:36" ht="18" thickBot="1">
      <c r="B9" s="64" t="s">
        <v>446</v>
      </c>
      <c r="C9" s="57">
        <v>20</v>
      </c>
      <c r="D9" s="65" t="s">
        <v>447</v>
      </c>
      <c r="F9" s="58" t="s">
        <v>574</v>
      </c>
      <c r="G9" s="58" t="s">
        <v>538</v>
      </c>
      <c r="H9" s="58">
        <v>30</v>
      </c>
      <c r="I9" s="58">
        <v>17</v>
      </c>
      <c r="J9" s="58">
        <v>20</v>
      </c>
      <c r="P9" s="72" t="s">
        <v>603</v>
      </c>
      <c r="Q9" s="57" t="s">
        <v>602</v>
      </c>
      <c r="R9" s="65" t="s">
        <v>604</v>
      </c>
      <c r="T9" s="64" t="s">
        <v>2739</v>
      </c>
      <c r="U9" s="57" t="s">
        <v>636</v>
      </c>
      <c r="V9" s="57" t="s">
        <v>80</v>
      </c>
      <c r="W9" s="57" t="s">
        <v>631</v>
      </c>
      <c r="X9" s="65" t="s">
        <v>538</v>
      </c>
      <c r="AA9" s="64" t="s">
        <v>440</v>
      </c>
      <c r="AB9" s="71">
        <v>0.5</v>
      </c>
      <c r="AC9" s="65" t="s">
        <v>678</v>
      </c>
      <c r="AE9" s="64" t="s">
        <v>367</v>
      </c>
      <c r="AF9" s="65" t="s">
        <v>418</v>
      </c>
      <c r="AI9" s="57" t="s">
        <v>387</v>
      </c>
      <c r="AJ9" s="57" t="s">
        <v>337</v>
      </c>
    </row>
    <row r="10" spans="2:36" ht="15.75" thickBot="1">
      <c r="B10" s="64" t="s">
        <v>446</v>
      </c>
      <c r="C10" s="57">
        <v>10</v>
      </c>
      <c r="D10" s="65" t="s">
        <v>448</v>
      </c>
      <c r="F10" s="58" t="s">
        <v>575</v>
      </c>
      <c r="G10" s="58" t="s">
        <v>576</v>
      </c>
      <c r="H10" s="58">
        <v>24</v>
      </c>
      <c r="I10" s="58">
        <v>15</v>
      </c>
      <c r="J10" s="58">
        <v>15</v>
      </c>
      <c r="P10" s="64" t="s">
        <v>605</v>
      </c>
      <c r="Q10" s="57" t="s">
        <v>602</v>
      </c>
      <c r="R10" s="65" t="s">
        <v>606</v>
      </c>
      <c r="T10" s="64" t="s">
        <v>637</v>
      </c>
      <c r="U10" s="70">
        <v>43862</v>
      </c>
      <c r="V10" s="57" t="s">
        <v>80</v>
      </c>
      <c r="W10" s="57" t="s">
        <v>638</v>
      </c>
      <c r="X10" s="65" t="s">
        <v>538</v>
      </c>
      <c r="AA10" s="64" t="s">
        <v>442</v>
      </c>
      <c r="AB10" s="71">
        <v>0.45</v>
      </c>
      <c r="AC10" s="65" t="s">
        <v>678</v>
      </c>
      <c r="AE10" s="64" t="s">
        <v>419</v>
      </c>
      <c r="AF10" s="65" t="s">
        <v>420</v>
      </c>
      <c r="AI10" s="57" t="s">
        <v>388</v>
      </c>
      <c r="AJ10" s="57" t="s">
        <v>389</v>
      </c>
    </row>
    <row r="11" spans="2:36" ht="15.75" thickBot="1">
      <c r="B11" s="64" t="s">
        <v>449</v>
      </c>
      <c r="C11" s="57">
        <v>5</v>
      </c>
      <c r="D11" s="65" t="s">
        <v>450</v>
      </c>
      <c r="F11" s="58" t="s">
        <v>577</v>
      </c>
      <c r="G11" s="58" t="s">
        <v>460</v>
      </c>
      <c r="H11" s="58">
        <v>16</v>
      </c>
      <c r="I11" s="58">
        <v>15</v>
      </c>
      <c r="J11" s="58">
        <v>10</v>
      </c>
      <c r="P11" s="64" t="s">
        <v>607</v>
      </c>
      <c r="Q11" s="57" t="s">
        <v>608</v>
      </c>
      <c r="R11" s="65" t="s">
        <v>609</v>
      </c>
      <c r="T11" s="64" t="s">
        <v>639</v>
      </c>
      <c r="U11" s="57">
        <v>2</v>
      </c>
      <c r="V11" s="57" t="s">
        <v>80</v>
      </c>
      <c r="W11" s="57" t="s">
        <v>629</v>
      </c>
      <c r="X11" s="65" t="s">
        <v>640</v>
      </c>
      <c r="AA11" s="64" t="s">
        <v>444</v>
      </c>
      <c r="AB11" s="71">
        <v>0.4</v>
      </c>
      <c r="AC11" s="65" t="s">
        <v>679</v>
      </c>
      <c r="AE11" s="64" t="s">
        <v>421</v>
      </c>
      <c r="AF11" s="65" t="s">
        <v>422</v>
      </c>
      <c r="AI11" s="57" t="s">
        <v>390</v>
      </c>
      <c r="AJ11" s="57" t="s">
        <v>391</v>
      </c>
    </row>
    <row r="12" spans="2:36" ht="18" thickBot="1">
      <c r="B12" s="64" t="s">
        <v>451</v>
      </c>
      <c r="C12" s="57">
        <v>3</v>
      </c>
      <c r="D12" s="65" t="s">
        <v>452</v>
      </c>
      <c r="F12" s="58" t="s">
        <v>578</v>
      </c>
      <c r="G12" s="58" t="s">
        <v>579</v>
      </c>
      <c r="H12" s="58" t="s">
        <v>580</v>
      </c>
      <c r="I12" s="58" t="s">
        <v>580</v>
      </c>
      <c r="J12" s="58" t="s">
        <v>580</v>
      </c>
      <c r="P12" s="64" t="s">
        <v>610</v>
      </c>
      <c r="Q12" s="57" t="s">
        <v>611</v>
      </c>
      <c r="R12" s="65" t="s">
        <v>612</v>
      </c>
      <c r="T12" s="64" t="s">
        <v>2740</v>
      </c>
      <c r="U12" s="57" t="s">
        <v>641</v>
      </c>
      <c r="V12" s="57" t="s">
        <v>642</v>
      </c>
      <c r="W12" s="57" t="s">
        <v>634</v>
      </c>
      <c r="X12" s="65" t="s">
        <v>643</v>
      </c>
      <c r="AA12" s="64" t="s">
        <v>446</v>
      </c>
      <c r="AB12" s="71">
        <v>0.35</v>
      </c>
      <c r="AC12" s="65" t="s">
        <v>679</v>
      </c>
      <c r="AE12" s="64" t="s">
        <v>423</v>
      </c>
      <c r="AF12" s="65" t="s">
        <v>424</v>
      </c>
      <c r="AI12" s="57" t="s">
        <v>392</v>
      </c>
      <c r="AJ12" s="57" t="s">
        <v>393</v>
      </c>
    </row>
    <row r="13" spans="2:36" ht="18" thickBot="1">
      <c r="B13" s="73" t="s">
        <v>453</v>
      </c>
      <c r="C13" s="74">
        <v>1</v>
      </c>
      <c r="D13" s="75" t="s">
        <v>454</v>
      </c>
      <c r="P13" s="64" t="s">
        <v>613</v>
      </c>
      <c r="Q13" s="76" t="s">
        <v>614</v>
      </c>
      <c r="R13" s="65" t="s">
        <v>604</v>
      </c>
      <c r="T13" s="64" t="s">
        <v>2741</v>
      </c>
      <c r="U13" s="57" t="s">
        <v>80</v>
      </c>
      <c r="V13" s="71">
        <v>0.1</v>
      </c>
      <c r="W13" s="57" t="s">
        <v>644</v>
      </c>
      <c r="X13" s="65" t="s">
        <v>645</v>
      </c>
      <c r="AA13" s="64" t="s">
        <v>446</v>
      </c>
      <c r="AB13" s="71">
        <v>0.3</v>
      </c>
      <c r="AC13" s="65" t="s">
        <v>679</v>
      </c>
      <c r="AE13" s="64" t="s">
        <v>425</v>
      </c>
      <c r="AF13" s="65" t="s">
        <v>426</v>
      </c>
      <c r="AI13" s="57" t="s">
        <v>394</v>
      </c>
      <c r="AJ13" s="57" t="s">
        <v>395</v>
      </c>
    </row>
    <row r="14" spans="2:36" ht="18" thickBot="1">
      <c r="P14" s="64" t="s">
        <v>615</v>
      </c>
      <c r="Q14" s="57" t="s">
        <v>602</v>
      </c>
      <c r="R14" s="65" t="s">
        <v>544</v>
      </c>
      <c r="T14" s="64" t="s">
        <v>2742</v>
      </c>
      <c r="U14" s="57" t="s">
        <v>80</v>
      </c>
      <c r="V14" s="71">
        <v>0.2</v>
      </c>
      <c r="W14" s="57" t="s">
        <v>646</v>
      </c>
      <c r="X14" s="65" t="s">
        <v>647</v>
      </c>
      <c r="AA14" s="64" t="s">
        <v>449</v>
      </c>
      <c r="AB14" s="71">
        <v>0.25</v>
      </c>
      <c r="AC14" s="65" t="s">
        <v>680</v>
      </c>
      <c r="AE14" s="73" t="s">
        <v>427</v>
      </c>
      <c r="AF14" s="75" t="s">
        <v>428</v>
      </c>
      <c r="AI14" s="57" t="s">
        <v>396</v>
      </c>
      <c r="AJ14" s="57" t="s">
        <v>397</v>
      </c>
    </row>
    <row r="15" spans="2:36" ht="18" thickBot="1">
      <c r="P15" s="64" t="s">
        <v>616</v>
      </c>
      <c r="Q15" s="57" t="s">
        <v>617</v>
      </c>
      <c r="R15" s="65" t="s">
        <v>618</v>
      </c>
      <c r="T15" s="64" t="s">
        <v>2743</v>
      </c>
      <c r="U15" s="57">
        <v>2</v>
      </c>
      <c r="V15" s="57">
        <v>1</v>
      </c>
      <c r="W15" s="57" t="s">
        <v>629</v>
      </c>
      <c r="X15" s="65" t="s">
        <v>474</v>
      </c>
      <c r="AA15" s="64" t="s">
        <v>451</v>
      </c>
      <c r="AB15" s="71">
        <v>0.2</v>
      </c>
      <c r="AC15" s="65" t="s">
        <v>681</v>
      </c>
      <c r="AE15" s="57" t="s">
        <v>429</v>
      </c>
      <c r="AF15" s="57" t="s">
        <v>430</v>
      </c>
      <c r="AI15" s="57" t="s">
        <v>398</v>
      </c>
      <c r="AJ15" s="57" t="s">
        <v>399</v>
      </c>
    </row>
    <row r="16" spans="2:36" ht="15.75" thickBot="1">
      <c r="P16" s="72" t="s">
        <v>619</v>
      </c>
      <c r="Q16" s="57" t="s">
        <v>620</v>
      </c>
      <c r="R16" s="65" t="s">
        <v>620</v>
      </c>
      <c r="T16" s="64" t="s">
        <v>648</v>
      </c>
      <c r="U16" s="57">
        <v>10</v>
      </c>
      <c r="V16" s="57">
        <v>10</v>
      </c>
      <c r="W16" s="57" t="s">
        <v>629</v>
      </c>
      <c r="X16" s="65" t="s">
        <v>499</v>
      </c>
      <c r="AA16" s="64" t="s">
        <v>453</v>
      </c>
      <c r="AB16" s="71">
        <v>0.15</v>
      </c>
      <c r="AC16" s="65">
        <v>1</v>
      </c>
      <c r="AI16" s="57" t="s">
        <v>346</v>
      </c>
      <c r="AJ16" s="57" t="s">
        <v>400</v>
      </c>
    </row>
    <row r="17" spans="16:36" ht="15.75" thickBot="1">
      <c r="P17" s="73" t="s">
        <v>621</v>
      </c>
      <c r="Q17" s="74" t="s">
        <v>602</v>
      </c>
      <c r="R17" s="77" t="s">
        <v>622</v>
      </c>
      <c r="T17" s="64" t="s">
        <v>649</v>
      </c>
      <c r="U17" s="57">
        <v>20</v>
      </c>
      <c r="V17" s="57">
        <v>25</v>
      </c>
      <c r="W17" s="57" t="s">
        <v>629</v>
      </c>
      <c r="X17" s="65" t="s">
        <v>650</v>
      </c>
      <c r="AA17" s="73" t="s">
        <v>578</v>
      </c>
      <c r="AB17" s="74" t="s">
        <v>682</v>
      </c>
      <c r="AC17" s="75" t="s">
        <v>683</v>
      </c>
      <c r="AI17" s="57" t="s">
        <v>348</v>
      </c>
      <c r="AJ17" s="57" t="s">
        <v>401</v>
      </c>
    </row>
    <row r="18" spans="16:36" ht="15.75" thickBot="1">
      <c r="T18" s="64" t="s">
        <v>651</v>
      </c>
      <c r="U18" s="57">
        <v>50</v>
      </c>
      <c r="V18" s="57">
        <v>60</v>
      </c>
      <c r="W18" s="57" t="s">
        <v>629</v>
      </c>
      <c r="X18" s="65" t="s">
        <v>652</v>
      </c>
      <c r="AI18" s="57" t="s">
        <v>402</v>
      </c>
      <c r="AJ18" s="57" t="s">
        <v>403</v>
      </c>
    </row>
    <row r="19" spans="16:36" ht="18" thickBot="1">
      <c r="T19" s="64" t="s">
        <v>2744</v>
      </c>
      <c r="U19" s="57" t="s">
        <v>80</v>
      </c>
      <c r="V19" s="57" t="s">
        <v>80</v>
      </c>
      <c r="W19" s="57" t="s">
        <v>653</v>
      </c>
      <c r="X19" s="65" t="s">
        <v>80</v>
      </c>
      <c r="AI19" s="57" t="s">
        <v>404</v>
      </c>
      <c r="AJ19" s="57" t="s">
        <v>405</v>
      </c>
    </row>
    <row r="20" spans="16:36" ht="15.75" thickBot="1">
      <c r="T20" s="72" t="s">
        <v>654</v>
      </c>
      <c r="U20" s="57">
        <v>2</v>
      </c>
      <c r="V20" s="57" t="s">
        <v>655</v>
      </c>
      <c r="W20" s="57" t="s">
        <v>629</v>
      </c>
      <c r="X20" s="65" t="s">
        <v>80</v>
      </c>
      <c r="AI20" s="57" t="s">
        <v>406</v>
      </c>
      <c r="AJ20" s="57" t="s">
        <v>351</v>
      </c>
    </row>
    <row r="21" spans="16:36" ht="18" thickBot="1">
      <c r="T21" s="64" t="s">
        <v>2745</v>
      </c>
      <c r="U21" s="57">
        <v>4</v>
      </c>
      <c r="V21" s="57" t="s">
        <v>656</v>
      </c>
      <c r="W21" s="57" t="s">
        <v>629</v>
      </c>
      <c r="X21" s="65" t="s">
        <v>80</v>
      </c>
      <c r="AI21" s="57" t="s">
        <v>407</v>
      </c>
      <c r="AJ21" s="57" t="s">
        <v>353</v>
      </c>
    </row>
    <row r="22" spans="16:36" ht="18" thickBot="1">
      <c r="T22" s="64" t="s">
        <v>2746</v>
      </c>
      <c r="U22" s="57">
        <v>8</v>
      </c>
      <c r="V22" s="57" t="s">
        <v>657</v>
      </c>
      <c r="W22" s="57" t="s">
        <v>658</v>
      </c>
      <c r="X22" s="65" t="s">
        <v>80</v>
      </c>
      <c r="AI22" s="57" t="s">
        <v>356</v>
      </c>
      <c r="AJ22" s="57" t="s">
        <v>408</v>
      </c>
    </row>
    <row r="23" spans="16:36" ht="18" thickBot="1">
      <c r="T23" s="64" t="s">
        <v>2747</v>
      </c>
      <c r="U23" s="57">
        <v>16</v>
      </c>
      <c r="V23" s="57" t="s">
        <v>659</v>
      </c>
      <c r="W23" s="57" t="s">
        <v>631</v>
      </c>
      <c r="X23" s="65" t="s">
        <v>80</v>
      </c>
      <c r="AI23" s="57" t="s">
        <v>358</v>
      </c>
      <c r="AJ23" s="57" t="s">
        <v>409</v>
      </c>
    </row>
    <row r="24" spans="16:36" ht="15.75" thickBot="1">
      <c r="T24" s="72" t="s">
        <v>660</v>
      </c>
      <c r="U24" s="57">
        <v>24</v>
      </c>
      <c r="V24" s="79"/>
      <c r="W24" s="57" t="s">
        <v>653</v>
      </c>
      <c r="X24" s="65" t="s">
        <v>80</v>
      </c>
      <c r="AI24" s="57" t="s">
        <v>410</v>
      </c>
      <c r="AJ24" s="57" t="s">
        <v>411</v>
      </c>
    </row>
    <row r="25" spans="16:36" ht="15.75" thickBot="1">
      <c r="T25" s="64" t="s">
        <v>661</v>
      </c>
      <c r="U25" s="57">
        <v>10</v>
      </c>
      <c r="V25" s="57">
        <v>15</v>
      </c>
      <c r="W25" s="57" t="s">
        <v>631</v>
      </c>
      <c r="X25" s="65" t="s">
        <v>662</v>
      </c>
      <c r="AI25" s="74" t="s">
        <v>412</v>
      </c>
      <c r="AJ25" s="74" t="s">
        <v>413</v>
      </c>
    </row>
    <row r="26" spans="16:36" ht="18" thickBot="1">
      <c r="T26" s="64" t="s">
        <v>2748</v>
      </c>
      <c r="U26" s="57" t="s">
        <v>663</v>
      </c>
      <c r="V26" s="57" t="s">
        <v>80</v>
      </c>
      <c r="W26" s="57" t="s">
        <v>653</v>
      </c>
      <c r="X26" s="65" t="s">
        <v>80</v>
      </c>
    </row>
    <row r="27" spans="16:36" ht="18" thickBot="1">
      <c r="T27" s="64" t="s">
        <v>2749</v>
      </c>
      <c r="U27" s="57">
        <v>10</v>
      </c>
      <c r="V27" s="57" t="s">
        <v>80</v>
      </c>
      <c r="W27" s="57" t="s">
        <v>631</v>
      </c>
      <c r="X27" s="65" t="s">
        <v>80</v>
      </c>
      <c r="AI27" s="84" t="s">
        <v>330</v>
      </c>
      <c r="AJ27" s="86" t="s">
        <v>362</v>
      </c>
    </row>
    <row r="28" spans="16:36" ht="15.75" thickBot="1">
      <c r="T28" s="64" t="s">
        <v>664</v>
      </c>
      <c r="U28" s="57">
        <v>25</v>
      </c>
      <c r="V28" s="57">
        <v>1</v>
      </c>
      <c r="W28" s="81" t="s">
        <v>665</v>
      </c>
      <c r="X28" s="65" t="s">
        <v>650</v>
      </c>
      <c r="AI28" s="83">
        <v>43466</v>
      </c>
      <c r="AJ28" s="62" t="s">
        <v>363</v>
      </c>
    </row>
    <row r="29" spans="16:36" ht="15.75" thickBot="1">
      <c r="T29" s="64" t="s">
        <v>666</v>
      </c>
      <c r="U29" s="57">
        <v>50</v>
      </c>
      <c r="V29" s="57">
        <v>2</v>
      </c>
      <c r="W29" s="81" t="s">
        <v>667</v>
      </c>
      <c r="X29" s="65" t="s">
        <v>668</v>
      </c>
      <c r="AI29" s="80">
        <v>44136</v>
      </c>
      <c r="AJ29" s="65" t="s">
        <v>364</v>
      </c>
    </row>
    <row r="30" spans="16:36" ht="15.75" thickBot="1">
      <c r="T30" s="72" t="s">
        <v>669</v>
      </c>
      <c r="U30" s="57">
        <v>25</v>
      </c>
      <c r="V30" s="57">
        <v>1</v>
      </c>
      <c r="W30" s="81" t="s">
        <v>670</v>
      </c>
      <c r="X30" s="65" t="s">
        <v>650</v>
      </c>
      <c r="AI30" s="64" t="s">
        <v>365</v>
      </c>
      <c r="AJ30" s="65" t="s">
        <v>366</v>
      </c>
    </row>
    <row r="31" spans="16:36" ht="18" thickBot="1">
      <c r="T31" s="73" t="s">
        <v>2735</v>
      </c>
      <c r="U31" s="74">
        <v>50</v>
      </c>
      <c r="V31" s="74">
        <v>1</v>
      </c>
      <c r="W31" s="82" t="s">
        <v>670</v>
      </c>
      <c r="X31" s="75" t="s">
        <v>671</v>
      </c>
      <c r="AI31" s="64" t="s">
        <v>367</v>
      </c>
      <c r="AJ31" s="65" t="s">
        <v>368</v>
      </c>
    </row>
    <row r="32" spans="16:36" ht="15.75" thickBot="1">
      <c r="AI32" s="64" t="s">
        <v>369</v>
      </c>
      <c r="AJ32" s="65" t="s">
        <v>370</v>
      </c>
    </row>
    <row r="33" spans="35:36" ht="15.75" thickBot="1">
      <c r="AI33" s="64" t="s">
        <v>371</v>
      </c>
      <c r="AJ33" s="65" t="s">
        <v>372</v>
      </c>
    </row>
    <row r="34" spans="35:36" ht="15.75" thickBot="1">
      <c r="AI34" s="64" t="s">
        <v>373</v>
      </c>
      <c r="AJ34" s="65" t="s">
        <v>374</v>
      </c>
    </row>
    <row r="35" spans="35:36" ht="15.75" thickBot="1">
      <c r="AI35" s="64" t="s">
        <v>375</v>
      </c>
      <c r="AJ35" s="65" t="s">
        <v>376</v>
      </c>
    </row>
    <row r="36" spans="35:36" ht="15.75" thickBot="1">
      <c r="AI36" s="64" t="s">
        <v>377</v>
      </c>
      <c r="AJ36" s="65" t="s">
        <v>378</v>
      </c>
    </row>
    <row r="37" spans="35:36" ht="15.75" thickBot="1">
      <c r="AI37" s="73" t="s">
        <v>379</v>
      </c>
      <c r="AJ37" s="75" t="s">
        <v>380</v>
      </c>
    </row>
    <row r="38" spans="35:36" ht="15.75" thickBot="1">
      <c r="AI38" s="57" t="s">
        <v>381</v>
      </c>
      <c r="AJ38" s="57" t="s">
        <v>382</v>
      </c>
    </row>
    <row r="42" spans="35:36">
      <c r="AI42" s="84" t="s">
        <v>330</v>
      </c>
      <c r="AJ42" s="86" t="s">
        <v>331</v>
      </c>
    </row>
    <row r="43" spans="35:36" ht="15.75" thickBot="1">
      <c r="AI43" s="78">
        <v>44044</v>
      </c>
      <c r="AJ43" s="62" t="s">
        <v>332</v>
      </c>
    </row>
    <row r="44" spans="35:36" ht="15.75" thickBot="1">
      <c r="AI44" s="80">
        <v>42614</v>
      </c>
      <c r="AJ44" s="65" t="s">
        <v>333</v>
      </c>
    </row>
    <row r="45" spans="35:36" ht="15.75" thickBot="1">
      <c r="AI45" s="64" t="s">
        <v>334</v>
      </c>
      <c r="AJ45" s="65" t="s">
        <v>335</v>
      </c>
    </row>
    <row r="46" spans="35:36" ht="15.75" thickBot="1">
      <c r="AI46" s="64" t="s">
        <v>336</v>
      </c>
      <c r="AJ46" s="65" t="s">
        <v>337</v>
      </c>
    </row>
    <row r="47" spans="35:36" ht="15.75" thickBot="1">
      <c r="AI47" s="64" t="s">
        <v>338</v>
      </c>
      <c r="AJ47" s="65" t="s">
        <v>339</v>
      </c>
    </row>
    <row r="48" spans="35:36" ht="15.75" thickBot="1">
      <c r="AI48" s="64" t="s">
        <v>340</v>
      </c>
      <c r="AJ48" s="65" t="s">
        <v>341</v>
      </c>
    </row>
    <row r="49" spans="35:36" ht="15.75" thickBot="1">
      <c r="AI49" s="64" t="s">
        <v>342</v>
      </c>
      <c r="AJ49" s="65" t="s">
        <v>343</v>
      </c>
    </row>
    <row r="50" spans="35:36" ht="15.75" thickBot="1">
      <c r="AI50" s="64" t="s">
        <v>344</v>
      </c>
      <c r="AJ50" s="65" t="s">
        <v>345</v>
      </c>
    </row>
    <row r="51" spans="35:36" ht="15.75" thickBot="1">
      <c r="AI51" s="64" t="s">
        <v>346</v>
      </c>
      <c r="AJ51" s="65" t="s">
        <v>347</v>
      </c>
    </row>
    <row r="52" spans="35:36" ht="15.75" thickBot="1">
      <c r="AI52" s="64" t="s">
        <v>348</v>
      </c>
      <c r="AJ52" s="65" t="s">
        <v>349</v>
      </c>
    </row>
    <row r="53" spans="35:36" ht="15.75" thickBot="1">
      <c r="AI53" s="64" t="s">
        <v>350</v>
      </c>
      <c r="AJ53" s="65" t="s">
        <v>351</v>
      </c>
    </row>
    <row r="54" spans="35:36" ht="15.75" thickBot="1">
      <c r="AI54" s="64" t="s">
        <v>352</v>
      </c>
      <c r="AJ54" s="65" t="s">
        <v>353</v>
      </c>
    </row>
    <row r="55" spans="35:36" ht="15.75" thickBot="1">
      <c r="AI55" s="64" t="s">
        <v>354</v>
      </c>
      <c r="AJ55" s="65" t="s">
        <v>355</v>
      </c>
    </row>
    <row r="56" spans="35:36" ht="15.75" thickBot="1">
      <c r="AI56" s="64" t="s">
        <v>356</v>
      </c>
      <c r="AJ56" s="65" t="s">
        <v>357</v>
      </c>
    </row>
    <row r="57" spans="35:36" ht="15.75" thickBot="1">
      <c r="AI57" s="64" t="s">
        <v>358</v>
      </c>
      <c r="AJ57" s="65" t="s">
        <v>359</v>
      </c>
    </row>
    <row r="58" spans="35:36">
      <c r="AI58" s="73" t="s">
        <v>360</v>
      </c>
      <c r="AJ58" s="75" t="s">
        <v>361</v>
      </c>
    </row>
    <row r="59" spans="35:36">
      <c r="AI59" s="58" t="s">
        <v>685</v>
      </c>
    </row>
  </sheetData>
  <hyperlinks>
    <hyperlink ref="P9" r:id="rId1" location="_ftn3" display="EBERR/on-downtime-and-demesnes-5th-edition-2019.docx - _ftn3" xr:uid="{894BF94F-CA8B-4209-832A-1FBA266552C1}"/>
    <hyperlink ref="Q13" r:id="rId2" location="_ftn4" display="EBERR/on-downtime-and-demesnes-5th-edition-2019.docx - _ftn4" xr:uid="{E592D60B-92EA-4B69-8B79-06C34444C971}"/>
    <hyperlink ref="P16" r:id="rId3" location="_ftn5" display="EBERR/on-downtime-and-demesnes-5th-edition-2019.docx - _ftn5" xr:uid="{1BABEE21-FB90-4BAB-8429-9CF434904C5C}"/>
    <hyperlink ref="R17" r:id="rId4" location="_ftn6" display="EBERR/on-downtime-and-demesnes-5th-edition-2019.docx - _ftn6" xr:uid="{CC17F75C-4896-43F5-BA90-10E369F09FDE}"/>
    <hyperlink ref="T20" r:id="rId5" location="_ftn7" display="EBERR/on-downtime-and-demesnes-5th-edition-2019.docx - _ftn7" xr:uid="{ED6EDF61-BBCB-4F92-9786-946D8829619E}"/>
    <hyperlink ref="T24" r:id="rId6" location="_ftn8" display="EBERR/on-downtime-and-demesnes-5th-edition-2019.docx - _ftn8" xr:uid="{00BCE764-8E81-45BE-8C3F-C0035733E1AE}"/>
    <hyperlink ref="T30" r:id="rId7" location="_ftn9" display="EBERR/on-downtime-and-demesnes-5th-edition-2019.docx - _ftn9" xr:uid="{D717BF1F-781B-4DB7-B334-B98AC27FE122}"/>
  </hyperlinks>
  <pageMargins left="0.7" right="0.7" top="0.75" bottom="0.75" header="0.3" footer="0.3"/>
  <pageSetup paperSize="9" orientation="portrait" r:id="rId8"/>
  <tableParts count="10">
    <tablePart r:id="rId9"/>
    <tablePart r:id="rId10"/>
    <tablePart r:id="rId11"/>
    <tablePart r:id="rId12"/>
    <tablePart r:id="rId13"/>
    <tablePart r:id="rId14"/>
    <tablePart r:id="rId15"/>
    <tablePart r:id="rId16"/>
    <tablePart r:id="rId17"/>
    <tablePart r:id="rId18"/>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53CEC-0011-4E94-A9D6-9009C8DC5D21}">
  <sheetPr>
    <tabColor rgb="FF00B050"/>
  </sheetPr>
  <dimension ref="A1"/>
  <sheetViews>
    <sheetView workbookViewId="0">
      <selection activeCell="F7" sqref="F7"/>
    </sheetView>
  </sheetViews>
  <sheetFormatPr defaultRowHeight="16.5"/>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2454-734D-4F10-B995-A97436F2C49D}">
  <sheetPr>
    <tabColor rgb="FF00B050"/>
  </sheetPr>
  <dimension ref="A1:A136"/>
  <sheetViews>
    <sheetView workbookViewId="0"/>
  </sheetViews>
  <sheetFormatPr defaultRowHeight="16.5"/>
  <sheetData>
    <row r="1" spans="1:1">
      <c r="A1" s="5" t="s">
        <v>686</v>
      </c>
    </row>
    <row r="2" spans="1:1">
      <c r="A2" s="5" t="s">
        <v>687</v>
      </c>
    </row>
    <row r="3" spans="1:1">
      <c r="A3" s="5" t="s">
        <v>688</v>
      </c>
    </row>
    <row r="4" spans="1:1">
      <c r="A4" s="7" t="s">
        <v>689</v>
      </c>
    </row>
    <row r="5" spans="1:1">
      <c r="A5" s="5" t="s">
        <v>690</v>
      </c>
    </row>
    <row r="6" spans="1:1">
      <c r="A6" s="5" t="s">
        <v>691</v>
      </c>
    </row>
    <row r="7" spans="1:1">
      <c r="A7" s="5" t="s">
        <v>692</v>
      </c>
    </row>
    <row r="8" spans="1:1">
      <c r="A8" s="7" t="s">
        <v>693</v>
      </c>
    </row>
    <row r="9" spans="1:1">
      <c r="A9" s="5" t="s">
        <v>694</v>
      </c>
    </row>
    <row r="10" spans="1:1">
      <c r="A10" s="5" t="s">
        <v>695</v>
      </c>
    </row>
    <row r="11" spans="1:1">
      <c r="A11" s="5" t="s">
        <v>696</v>
      </c>
    </row>
    <row r="12" spans="1:1">
      <c r="A12" s="7" t="s">
        <v>697</v>
      </c>
    </row>
    <row r="13" spans="1:1">
      <c r="A13" s="7" t="s">
        <v>698</v>
      </c>
    </row>
    <row r="14" spans="1:1">
      <c r="A14" s="7" t="s">
        <v>699</v>
      </c>
    </row>
    <row r="15" spans="1:1" ht="21.75">
      <c r="A15" s="11" t="s">
        <v>700</v>
      </c>
    </row>
    <row r="16" spans="1:1">
      <c r="A16" s="7" t="s">
        <v>701</v>
      </c>
    </row>
    <row r="17" spans="1:1">
      <c r="A17" s="8" t="s">
        <v>702</v>
      </c>
    </row>
    <row r="18" spans="1:1">
      <c r="A18" s="7" t="s">
        <v>703</v>
      </c>
    </row>
    <row r="19" spans="1:1">
      <c r="A19" s="5" t="s">
        <v>704</v>
      </c>
    </row>
    <row r="20" spans="1:1">
      <c r="A20" s="5" t="s">
        <v>705</v>
      </c>
    </row>
    <row r="21" spans="1:1">
      <c r="A21" s="5" t="s">
        <v>706</v>
      </c>
    </row>
    <row r="22" spans="1:1">
      <c r="A22" s="7" t="s">
        <v>707</v>
      </c>
    </row>
    <row r="23" spans="1:1">
      <c r="A23" s="7" t="s">
        <v>708</v>
      </c>
    </row>
    <row r="24" spans="1:1">
      <c r="A24" s="5" t="s">
        <v>709</v>
      </c>
    </row>
    <row r="25" spans="1:1">
      <c r="A25" s="5" t="s">
        <v>710</v>
      </c>
    </row>
    <row r="26" spans="1:1">
      <c r="A26" s="5" t="s">
        <v>711</v>
      </c>
    </row>
    <row r="27" spans="1:1">
      <c r="A27" s="5" t="s">
        <v>712</v>
      </c>
    </row>
    <row r="28" spans="1:1">
      <c r="A28" s="5" t="s">
        <v>713</v>
      </c>
    </row>
    <row r="29" spans="1:1">
      <c r="A29" s="5" t="s">
        <v>714</v>
      </c>
    </row>
    <row r="30" spans="1:1">
      <c r="A30" s="5" t="s">
        <v>715</v>
      </c>
    </row>
    <row r="31" spans="1:1">
      <c r="A31" s="7" t="s">
        <v>716</v>
      </c>
    </row>
    <row r="32" spans="1:1">
      <c r="A32" s="5" t="s">
        <v>717</v>
      </c>
    </row>
    <row r="33" spans="1:1">
      <c r="A33" s="5" t="s">
        <v>718</v>
      </c>
    </row>
    <row r="34" spans="1:1">
      <c r="A34" s="5" t="s">
        <v>719</v>
      </c>
    </row>
    <row r="35" spans="1:1">
      <c r="A35" s="5" t="s">
        <v>720</v>
      </c>
    </row>
    <row r="36" spans="1:1">
      <c r="A36" s="7" t="s">
        <v>721</v>
      </c>
    </row>
    <row r="37" spans="1:1" ht="21.75">
      <c r="A37" s="11" t="s">
        <v>722</v>
      </c>
    </row>
    <row r="38" spans="1:1">
      <c r="A38" s="5" t="s">
        <v>723</v>
      </c>
    </row>
    <row r="39" spans="1:1">
      <c r="A39" s="5" t="s">
        <v>724</v>
      </c>
    </row>
    <row r="40" spans="1:1">
      <c r="A40" s="5" t="s">
        <v>725</v>
      </c>
    </row>
    <row r="41" spans="1:1">
      <c r="A41" s="5" t="s">
        <v>726</v>
      </c>
    </row>
    <row r="42" spans="1:1">
      <c r="A42" s="5" t="s">
        <v>727</v>
      </c>
    </row>
    <row r="43" spans="1:1">
      <c r="A43" s="5" t="s">
        <v>728</v>
      </c>
    </row>
    <row r="44" spans="1:1">
      <c r="A44" s="5" t="s">
        <v>729</v>
      </c>
    </row>
    <row r="45" spans="1:1">
      <c r="A45" s="5" t="s">
        <v>730</v>
      </c>
    </row>
    <row r="46" spans="1:1">
      <c r="A46" s="5" t="s">
        <v>731</v>
      </c>
    </row>
    <row r="47" spans="1:1">
      <c r="A47" s="5" t="s">
        <v>732</v>
      </c>
    </row>
    <row r="48" spans="1:1">
      <c r="A48" s="5" t="s">
        <v>733</v>
      </c>
    </row>
    <row r="49" spans="1:1">
      <c r="A49" s="5" t="s">
        <v>734</v>
      </c>
    </row>
    <row r="50" spans="1:1">
      <c r="A50" s="5" t="s">
        <v>735</v>
      </c>
    </row>
    <row r="51" spans="1:1">
      <c r="A51" s="5" t="s">
        <v>736</v>
      </c>
    </row>
    <row r="52" spans="1:1">
      <c r="A52" s="5" t="s">
        <v>737</v>
      </c>
    </row>
    <row r="53" spans="1:1">
      <c r="A53" s="5" t="s">
        <v>738</v>
      </c>
    </row>
    <row r="54" spans="1:1">
      <c r="A54" s="7" t="s">
        <v>739</v>
      </c>
    </row>
    <row r="55" spans="1:1">
      <c r="A55" s="5" t="s">
        <v>740</v>
      </c>
    </row>
    <row r="56" spans="1:1">
      <c r="A56" s="5" t="s">
        <v>741</v>
      </c>
    </row>
    <row r="57" spans="1:1">
      <c r="A57" s="5" t="s">
        <v>742</v>
      </c>
    </row>
    <row r="58" spans="1:1">
      <c r="A58" s="5" t="s">
        <v>743</v>
      </c>
    </row>
    <row r="59" spans="1:1">
      <c r="A59" s="5" t="s">
        <v>744</v>
      </c>
    </row>
    <row r="60" spans="1:1">
      <c r="A60" s="5" t="s">
        <v>745</v>
      </c>
    </row>
    <row r="61" spans="1:1">
      <c r="A61" s="5" t="s">
        <v>746</v>
      </c>
    </row>
    <row r="62" spans="1:1">
      <c r="A62" s="5" t="s">
        <v>747</v>
      </c>
    </row>
    <row r="63" spans="1:1">
      <c r="A63" s="5" t="s">
        <v>748</v>
      </c>
    </row>
    <row r="64" spans="1:1">
      <c r="A64" s="7" t="s">
        <v>749</v>
      </c>
    </row>
    <row r="65" spans="1:1">
      <c r="A65" s="5" t="s">
        <v>750</v>
      </c>
    </row>
    <row r="66" spans="1:1">
      <c r="A66" s="5" t="s">
        <v>751</v>
      </c>
    </row>
    <row r="67" spans="1:1">
      <c r="A67" s="5" t="s">
        <v>752</v>
      </c>
    </row>
    <row r="68" spans="1:1">
      <c r="A68" s="5" t="s">
        <v>753</v>
      </c>
    </row>
    <row r="69" spans="1:1">
      <c r="A69" s="5" t="s">
        <v>754</v>
      </c>
    </row>
    <row r="70" spans="1:1">
      <c r="A70" s="5" t="s">
        <v>755</v>
      </c>
    </row>
    <row r="71" spans="1:1">
      <c r="A71" s="5" t="s">
        <v>756</v>
      </c>
    </row>
    <row r="72" spans="1:1">
      <c r="A72" s="5" t="s">
        <v>757</v>
      </c>
    </row>
    <row r="73" spans="1:1">
      <c r="A73" s="5" t="s">
        <v>758</v>
      </c>
    </row>
    <row r="74" spans="1:1">
      <c r="A74" s="7" t="s">
        <v>759</v>
      </c>
    </row>
    <row r="75" spans="1:1">
      <c r="A75" s="5" t="s">
        <v>760</v>
      </c>
    </row>
    <row r="76" spans="1:1">
      <c r="A76" s="5" t="s">
        <v>761</v>
      </c>
    </row>
    <row r="77" spans="1:1">
      <c r="A77" s="5" t="s">
        <v>762</v>
      </c>
    </row>
    <row r="78" spans="1:1">
      <c r="A78" s="5" t="s">
        <v>763</v>
      </c>
    </row>
    <row r="79" spans="1:1">
      <c r="A79" s="5" t="s">
        <v>764</v>
      </c>
    </row>
    <row r="80" spans="1:1">
      <c r="A80" s="5" t="s">
        <v>765</v>
      </c>
    </row>
    <row r="81" spans="1:1">
      <c r="A81" s="5" t="s">
        <v>766</v>
      </c>
    </row>
    <row r="82" spans="1:1">
      <c r="A82" s="5" t="s">
        <v>767</v>
      </c>
    </row>
    <row r="83" spans="1:1">
      <c r="A83" s="5" t="s">
        <v>768</v>
      </c>
    </row>
    <row r="84" spans="1:1">
      <c r="A84" s="7" t="s">
        <v>769</v>
      </c>
    </row>
    <row r="85" spans="1:1">
      <c r="A85" s="5" t="s">
        <v>770</v>
      </c>
    </row>
    <row r="86" spans="1:1">
      <c r="A86" s="5" t="s">
        <v>771</v>
      </c>
    </row>
    <row r="87" spans="1:1">
      <c r="A87" s="5" t="s">
        <v>772</v>
      </c>
    </row>
    <row r="88" spans="1:1">
      <c r="A88" s="5" t="s">
        <v>773</v>
      </c>
    </row>
    <row r="89" spans="1:1">
      <c r="A89" s="5" t="s">
        <v>774</v>
      </c>
    </row>
    <row r="90" spans="1:1">
      <c r="A90" s="5" t="s">
        <v>775</v>
      </c>
    </row>
    <row r="91" spans="1:1">
      <c r="A91" s="5" t="s">
        <v>776</v>
      </c>
    </row>
    <row r="92" spans="1:1">
      <c r="A92" s="5" t="s">
        <v>777</v>
      </c>
    </row>
    <row r="93" spans="1:1">
      <c r="A93" s="5" t="s">
        <v>778</v>
      </c>
    </row>
    <row r="94" spans="1:1">
      <c r="A94" s="5" t="s">
        <v>779</v>
      </c>
    </row>
    <row r="95" spans="1:1">
      <c r="A95" s="5" t="s">
        <v>780</v>
      </c>
    </row>
    <row r="96" spans="1:1">
      <c r="A96" s="5" t="s">
        <v>781</v>
      </c>
    </row>
    <row r="97" spans="1:1">
      <c r="A97" s="5" t="s">
        <v>782</v>
      </c>
    </row>
    <row r="98" spans="1:1">
      <c r="A98" s="5" t="s">
        <v>783</v>
      </c>
    </row>
    <row r="99" spans="1:1">
      <c r="A99" s="5" t="s">
        <v>784</v>
      </c>
    </row>
    <row r="100" spans="1:1">
      <c r="A100" s="5" t="s">
        <v>785</v>
      </c>
    </row>
    <row r="101" spans="1:1">
      <c r="A101" s="5" t="s">
        <v>786</v>
      </c>
    </row>
    <row r="102" spans="1:1">
      <c r="A102" s="5" t="s">
        <v>787</v>
      </c>
    </row>
    <row r="103" spans="1:1">
      <c r="A103" s="7" t="s">
        <v>788</v>
      </c>
    </row>
    <row r="104" spans="1:1">
      <c r="A104" s="5" t="s">
        <v>789</v>
      </c>
    </row>
    <row r="105" spans="1:1">
      <c r="A105" s="5" t="s">
        <v>790</v>
      </c>
    </row>
    <row r="106" spans="1:1">
      <c r="A106" s="5" t="s">
        <v>791</v>
      </c>
    </row>
    <row r="107" spans="1:1">
      <c r="A107" s="5" t="s">
        <v>792</v>
      </c>
    </row>
    <row r="108" spans="1:1">
      <c r="A108" s="5" t="s">
        <v>793</v>
      </c>
    </row>
    <row r="109" spans="1:1">
      <c r="A109" s="5" t="s">
        <v>794</v>
      </c>
    </row>
    <row r="110" spans="1:1">
      <c r="A110" s="5" t="s">
        <v>795</v>
      </c>
    </row>
    <row r="111" spans="1:1">
      <c r="A111" s="5" t="s">
        <v>796</v>
      </c>
    </row>
    <row r="112" spans="1:1">
      <c r="A112" s="5" t="s">
        <v>797</v>
      </c>
    </row>
    <row r="113" spans="1:1">
      <c r="A113" s="7" t="s">
        <v>798</v>
      </c>
    </row>
    <row r="114" spans="1:1">
      <c r="A114" s="5" t="s">
        <v>799</v>
      </c>
    </row>
    <row r="115" spans="1:1">
      <c r="A115" s="5" t="s">
        <v>800</v>
      </c>
    </row>
    <row r="116" spans="1:1">
      <c r="A116" s="5" t="s">
        <v>801</v>
      </c>
    </row>
    <row r="117" spans="1:1">
      <c r="A117" s="5" t="s">
        <v>802</v>
      </c>
    </row>
    <row r="118" spans="1:1">
      <c r="A118" s="5" t="s">
        <v>803</v>
      </c>
    </row>
    <row r="119" spans="1:1">
      <c r="A119" s="5" t="s">
        <v>804</v>
      </c>
    </row>
    <row r="120" spans="1:1">
      <c r="A120" s="5" t="s">
        <v>805</v>
      </c>
    </row>
    <row r="121" spans="1:1">
      <c r="A121" s="5" t="s">
        <v>806</v>
      </c>
    </row>
    <row r="122" spans="1:1">
      <c r="A122" s="5" t="s">
        <v>807</v>
      </c>
    </row>
    <row r="123" spans="1:1">
      <c r="A123" s="7" t="s">
        <v>808</v>
      </c>
    </row>
    <row r="124" spans="1:1">
      <c r="A124" s="5" t="s">
        <v>809</v>
      </c>
    </row>
    <row r="125" spans="1:1">
      <c r="A125" s="5" t="s">
        <v>810</v>
      </c>
    </row>
    <row r="126" spans="1:1">
      <c r="A126" s="5" t="s">
        <v>811</v>
      </c>
    </row>
    <row r="127" spans="1:1">
      <c r="A127" s="5" t="s">
        <v>812</v>
      </c>
    </row>
    <row r="128" spans="1:1">
      <c r="A128" s="5" t="s">
        <v>813</v>
      </c>
    </row>
    <row r="129" spans="1:1">
      <c r="A129" s="5" t="s">
        <v>814</v>
      </c>
    </row>
    <row r="130" spans="1:1">
      <c r="A130" s="5" t="s">
        <v>815</v>
      </c>
    </row>
    <row r="131" spans="1:1">
      <c r="A131" s="5" t="s">
        <v>816</v>
      </c>
    </row>
    <row r="132" spans="1:1">
      <c r="A132" s="5" t="s">
        <v>817</v>
      </c>
    </row>
    <row r="133" spans="1:1">
      <c r="A133" s="5" t="s">
        <v>818</v>
      </c>
    </row>
    <row r="134" spans="1:1">
      <c r="A134" s="5" t="s">
        <v>819</v>
      </c>
    </row>
    <row r="135" spans="1:1">
      <c r="A135" s="5" t="s">
        <v>820</v>
      </c>
    </row>
    <row r="136" spans="1:1" ht="17.25">
      <c r="A136" s="12" t="s">
        <v>821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29C8D-DB96-4501-A534-EA02824301F2}">
  <sheetPr>
    <tabColor rgb="FF00B050"/>
  </sheetPr>
  <dimension ref="A1:AA27"/>
  <sheetViews>
    <sheetView zoomScale="130" zoomScaleNormal="130" workbookViewId="0">
      <selection activeCell="C2" sqref="C2"/>
    </sheetView>
  </sheetViews>
  <sheetFormatPr defaultRowHeight="16.5"/>
  <cols>
    <col min="3" max="3" width="28.625" customWidth="1"/>
    <col min="5" max="5" width="15.75" customWidth="1"/>
    <col min="7" max="7" width="21.625" customWidth="1"/>
    <col min="9" max="9" width="16.375" customWidth="1"/>
    <col min="11" max="11" width="21.625" customWidth="1"/>
    <col min="13" max="13" width="20" customWidth="1"/>
  </cols>
  <sheetData>
    <row r="1" spans="1:27" ht="30.75" customHeight="1">
      <c r="A1" t="s">
        <v>455</v>
      </c>
      <c r="B1" t="s">
        <v>457</v>
      </c>
      <c r="C1" t="s">
        <v>458</v>
      </c>
    </row>
    <row r="2" spans="1:27" ht="30.75" customHeight="1" thickBot="1">
      <c r="A2" t="s">
        <v>456</v>
      </c>
      <c r="B2" t="s">
        <v>7</v>
      </c>
    </row>
    <row r="3" spans="1:27" ht="45" customHeight="1">
      <c r="A3" t="s">
        <v>459</v>
      </c>
      <c r="B3" t="s">
        <v>460</v>
      </c>
      <c r="C3" t="s">
        <v>461</v>
      </c>
      <c r="E3" t="s">
        <v>479</v>
      </c>
      <c r="F3" t="s">
        <v>457</v>
      </c>
      <c r="G3" t="s">
        <v>1222</v>
      </c>
      <c r="N3" s="17" t="s">
        <v>330</v>
      </c>
      <c r="O3" s="17" t="s">
        <v>331</v>
      </c>
      <c r="P3" s="16"/>
      <c r="Q3" s="16"/>
      <c r="R3" s="17" t="s">
        <v>330</v>
      </c>
      <c r="S3" s="17" t="s">
        <v>362</v>
      </c>
      <c r="T3" s="16"/>
      <c r="U3" s="16"/>
      <c r="V3" s="10" t="s">
        <v>383</v>
      </c>
      <c r="W3" s="16"/>
      <c r="X3" s="16"/>
      <c r="Y3" s="16"/>
      <c r="Z3" s="17" t="s">
        <v>330</v>
      </c>
      <c r="AA3" s="17" t="s">
        <v>414</v>
      </c>
    </row>
    <row r="4" spans="1:27" ht="18.75" thickBot="1">
      <c r="A4" t="s">
        <v>462</v>
      </c>
      <c r="B4" t="s">
        <v>463</v>
      </c>
      <c r="C4" t="s">
        <v>464</v>
      </c>
      <c r="E4" t="s">
        <v>480</v>
      </c>
      <c r="F4" t="s">
        <v>12</v>
      </c>
      <c r="G4" t="s">
        <v>481</v>
      </c>
      <c r="I4" t="s">
        <v>1227</v>
      </c>
      <c r="J4" t="s">
        <v>457</v>
      </c>
      <c r="K4" t="s">
        <v>1215</v>
      </c>
      <c r="N4" s="27">
        <v>44044</v>
      </c>
      <c r="O4" s="18" t="s">
        <v>332</v>
      </c>
      <c r="P4" s="16"/>
      <c r="Q4" s="16"/>
      <c r="R4" s="29">
        <v>43466</v>
      </c>
      <c r="S4" s="18" t="s">
        <v>363</v>
      </c>
      <c r="T4" s="16"/>
      <c r="U4" s="16"/>
      <c r="V4" s="4" t="s">
        <v>384</v>
      </c>
      <c r="W4" s="16"/>
      <c r="X4" s="16"/>
      <c r="Y4" s="16"/>
      <c r="Z4" s="27">
        <v>44105</v>
      </c>
      <c r="AA4" s="18" t="s">
        <v>415</v>
      </c>
    </row>
    <row r="5" spans="1:27" ht="17.25" thickBot="1">
      <c r="A5" t="s">
        <v>465</v>
      </c>
      <c r="B5" t="s">
        <v>45</v>
      </c>
      <c r="C5" t="s">
        <v>466</v>
      </c>
      <c r="E5" t="s">
        <v>11698</v>
      </c>
      <c r="F5" t="s">
        <v>39</v>
      </c>
      <c r="G5" t="s">
        <v>482</v>
      </c>
      <c r="I5" t="s">
        <v>1225</v>
      </c>
      <c r="J5" t="s">
        <v>1226</v>
      </c>
      <c r="N5" s="28">
        <v>42614</v>
      </c>
      <c r="O5" s="2" t="s">
        <v>333</v>
      </c>
      <c r="P5" s="16"/>
      <c r="Q5" s="16"/>
      <c r="R5" s="28">
        <v>44136</v>
      </c>
      <c r="S5" s="2" t="s">
        <v>364</v>
      </c>
      <c r="T5" s="16"/>
      <c r="U5" s="16"/>
      <c r="V5" s="28">
        <v>42614</v>
      </c>
      <c r="W5" s="2" t="s">
        <v>385</v>
      </c>
      <c r="X5" s="16"/>
      <c r="Y5" s="16"/>
      <c r="Z5" s="28">
        <v>44136</v>
      </c>
      <c r="AA5" s="2" t="s">
        <v>416</v>
      </c>
    </row>
    <row r="6" spans="1:27" ht="17.25" thickBot="1">
      <c r="A6" t="s">
        <v>467</v>
      </c>
      <c r="B6" t="s">
        <v>468</v>
      </c>
      <c r="C6" t="s">
        <v>469</v>
      </c>
      <c r="E6" t="s">
        <v>483</v>
      </c>
      <c r="F6" t="s">
        <v>484</v>
      </c>
      <c r="G6" t="s">
        <v>485</v>
      </c>
      <c r="I6" t="s">
        <v>555</v>
      </c>
      <c r="J6" t="s">
        <v>556</v>
      </c>
      <c r="K6" t="s">
        <v>557</v>
      </c>
      <c r="N6" s="3" t="s">
        <v>334</v>
      </c>
      <c r="O6" s="3" t="s">
        <v>335</v>
      </c>
      <c r="P6" s="16"/>
      <c r="Q6" s="16"/>
      <c r="R6" s="3" t="s">
        <v>365</v>
      </c>
      <c r="S6" s="3" t="s">
        <v>366</v>
      </c>
      <c r="T6" s="16"/>
      <c r="U6" s="16"/>
      <c r="V6" s="3" t="s">
        <v>386</v>
      </c>
      <c r="W6" s="3" t="s">
        <v>335</v>
      </c>
      <c r="X6" s="16"/>
      <c r="Y6" s="16"/>
      <c r="Z6" s="3" t="s">
        <v>365</v>
      </c>
      <c r="AA6" s="3" t="s">
        <v>417</v>
      </c>
    </row>
    <row r="7" spans="1:27" ht="17.25" thickBot="1">
      <c r="A7" t="s">
        <v>470</v>
      </c>
      <c r="B7" t="s">
        <v>471</v>
      </c>
      <c r="C7" t="s">
        <v>472</v>
      </c>
      <c r="E7" t="s">
        <v>486</v>
      </c>
      <c r="F7" t="s">
        <v>45</v>
      </c>
      <c r="G7" t="s">
        <v>487</v>
      </c>
      <c r="I7" t="s">
        <v>558</v>
      </c>
      <c r="J7" t="s">
        <v>559</v>
      </c>
      <c r="K7" t="s">
        <v>560</v>
      </c>
      <c r="N7" s="2" t="s">
        <v>336</v>
      </c>
      <c r="O7" s="2" t="s">
        <v>337</v>
      </c>
      <c r="P7" s="16"/>
      <c r="Q7" s="16"/>
      <c r="R7" s="2" t="s">
        <v>367</v>
      </c>
      <c r="S7" s="2" t="s">
        <v>368</v>
      </c>
      <c r="T7" s="16"/>
      <c r="U7" s="16"/>
      <c r="V7" s="2" t="s">
        <v>387</v>
      </c>
      <c r="W7" s="2" t="s">
        <v>337</v>
      </c>
      <c r="X7" s="16"/>
      <c r="Y7" s="16"/>
      <c r="Z7" s="2" t="s">
        <v>367</v>
      </c>
      <c r="AA7" s="2" t="s">
        <v>418</v>
      </c>
    </row>
    <row r="8" spans="1:27" ht="17.25" thickBot="1">
      <c r="A8" t="s">
        <v>473</v>
      </c>
      <c r="B8" t="s">
        <v>474</v>
      </c>
      <c r="C8" t="s">
        <v>475</v>
      </c>
      <c r="E8" t="s">
        <v>488</v>
      </c>
      <c r="F8" t="s">
        <v>489</v>
      </c>
      <c r="G8" t="s">
        <v>487</v>
      </c>
      <c r="I8" t="s">
        <v>561</v>
      </c>
      <c r="J8" t="s">
        <v>562</v>
      </c>
      <c r="K8" t="s">
        <v>563</v>
      </c>
      <c r="N8" s="3" t="s">
        <v>338</v>
      </c>
      <c r="O8" s="3" t="s">
        <v>339</v>
      </c>
      <c r="P8" s="16"/>
      <c r="Q8" s="16"/>
      <c r="R8" s="3" t="s">
        <v>369</v>
      </c>
      <c r="S8" s="3" t="s">
        <v>370</v>
      </c>
      <c r="T8" s="16"/>
      <c r="U8" s="16"/>
      <c r="V8" s="3" t="s">
        <v>388</v>
      </c>
      <c r="W8" s="3" t="s">
        <v>389</v>
      </c>
      <c r="X8" s="16"/>
      <c r="Y8" s="16"/>
      <c r="Z8" s="3" t="s">
        <v>419</v>
      </c>
      <c r="AA8" s="3" t="s">
        <v>420</v>
      </c>
    </row>
    <row r="9" spans="1:27" ht="18.75" thickBot="1">
      <c r="A9" t="s">
        <v>476</v>
      </c>
      <c r="B9" t="s">
        <v>477</v>
      </c>
      <c r="C9" t="s">
        <v>478</v>
      </c>
      <c r="I9" t="s">
        <v>564</v>
      </c>
      <c r="J9" t="s">
        <v>474</v>
      </c>
      <c r="N9" s="2" t="s">
        <v>340</v>
      </c>
      <c r="O9" s="2" t="s">
        <v>341</v>
      </c>
      <c r="P9" s="16"/>
      <c r="Q9" s="16"/>
      <c r="R9" s="2" t="s">
        <v>371</v>
      </c>
      <c r="S9" s="2" t="s">
        <v>372</v>
      </c>
      <c r="T9" s="16"/>
      <c r="U9" s="16"/>
      <c r="V9" s="2" t="s">
        <v>390</v>
      </c>
      <c r="W9" s="2" t="s">
        <v>391</v>
      </c>
      <c r="X9" s="16"/>
      <c r="Y9" s="16"/>
      <c r="Z9" s="2" t="s">
        <v>421</v>
      </c>
      <c r="AA9" s="2" t="s">
        <v>422</v>
      </c>
    </row>
    <row r="10" spans="1:27" ht="17.25" thickBot="1">
      <c r="I10" t="s">
        <v>565</v>
      </c>
      <c r="J10" t="s">
        <v>545</v>
      </c>
      <c r="N10" s="3" t="s">
        <v>342</v>
      </c>
      <c r="O10" s="3" t="s">
        <v>343</v>
      </c>
      <c r="P10" s="16"/>
      <c r="Q10" s="16"/>
      <c r="R10" s="3" t="s">
        <v>373</v>
      </c>
      <c r="S10" s="3" t="s">
        <v>374</v>
      </c>
      <c r="T10" s="16"/>
      <c r="U10" s="16"/>
      <c r="V10" s="3" t="s">
        <v>392</v>
      </c>
      <c r="W10" s="3" t="s">
        <v>393</v>
      </c>
      <c r="X10" s="16"/>
      <c r="Y10" s="16"/>
      <c r="Z10" s="3" t="s">
        <v>423</v>
      </c>
      <c r="AA10" s="3" t="s">
        <v>424</v>
      </c>
    </row>
    <row r="11" spans="1:27" ht="18.75" thickBot="1">
      <c r="A11" t="s">
        <v>490</v>
      </c>
      <c r="B11" t="s">
        <v>457</v>
      </c>
      <c r="C11" t="s">
        <v>1223</v>
      </c>
      <c r="E11" t="s">
        <v>516</v>
      </c>
      <c r="F11" t="s">
        <v>457</v>
      </c>
      <c r="G11" t="s">
        <v>518</v>
      </c>
      <c r="I11" t="s">
        <v>546</v>
      </c>
      <c r="J11" t="s">
        <v>471</v>
      </c>
      <c r="K11" t="s">
        <v>547</v>
      </c>
      <c r="N11" s="2" t="s">
        <v>344</v>
      </c>
      <c r="O11" s="2" t="s">
        <v>345</v>
      </c>
      <c r="P11" s="16"/>
      <c r="Q11" s="16"/>
      <c r="R11" s="2" t="s">
        <v>375</v>
      </c>
      <c r="S11" s="2" t="s">
        <v>376</v>
      </c>
      <c r="T11" s="16"/>
      <c r="U11" s="16"/>
      <c r="V11" s="2" t="s">
        <v>394</v>
      </c>
      <c r="W11" s="2" t="s">
        <v>395</v>
      </c>
      <c r="X11" s="16"/>
      <c r="Y11" s="16"/>
      <c r="Z11" s="2" t="s">
        <v>425</v>
      </c>
      <c r="AA11" s="2" t="s">
        <v>426</v>
      </c>
    </row>
    <row r="12" spans="1:27" ht="17.25" thickBot="1">
      <c r="A12" t="s">
        <v>491</v>
      </c>
      <c r="B12" t="s">
        <v>474</v>
      </c>
      <c r="C12" t="s">
        <v>1224</v>
      </c>
      <c r="E12" t="s">
        <v>517</v>
      </c>
      <c r="F12" t="s">
        <v>471</v>
      </c>
      <c r="G12" t="s">
        <v>519</v>
      </c>
      <c r="I12" t="s">
        <v>548</v>
      </c>
      <c r="J12" t="s">
        <v>484</v>
      </c>
      <c r="K12" t="s">
        <v>549</v>
      </c>
      <c r="N12" s="3" t="s">
        <v>346</v>
      </c>
      <c r="O12" s="3" t="s">
        <v>347</v>
      </c>
      <c r="P12" s="16"/>
      <c r="Q12" s="16"/>
      <c r="R12" s="3" t="s">
        <v>377</v>
      </c>
      <c r="S12" s="3" t="s">
        <v>378</v>
      </c>
      <c r="T12" s="16"/>
      <c r="U12" s="16"/>
      <c r="V12" s="3" t="s">
        <v>396</v>
      </c>
      <c r="W12" s="3" t="s">
        <v>397</v>
      </c>
      <c r="X12" s="16"/>
      <c r="Y12" s="16"/>
      <c r="Z12" s="3" t="s">
        <v>427</v>
      </c>
      <c r="AA12" s="3" t="s">
        <v>428</v>
      </c>
    </row>
    <row r="13" spans="1:27" ht="18.75" thickBot="1">
      <c r="A13" t="s">
        <v>492</v>
      </c>
      <c r="B13" t="s">
        <v>493</v>
      </c>
      <c r="C13" t="s">
        <v>494</v>
      </c>
      <c r="E13" t="s">
        <v>520</v>
      </c>
      <c r="F13" t="s">
        <v>12</v>
      </c>
      <c r="G13" t="s">
        <v>521</v>
      </c>
      <c r="I13" t="s">
        <v>550</v>
      </c>
      <c r="J13" t="s">
        <v>460</v>
      </c>
      <c r="K13" t="s">
        <v>551</v>
      </c>
      <c r="N13" s="2" t="s">
        <v>348</v>
      </c>
      <c r="O13" s="2" t="s">
        <v>349</v>
      </c>
      <c r="P13" s="16"/>
      <c r="Q13" s="16"/>
      <c r="R13" s="2" t="s">
        <v>379</v>
      </c>
      <c r="S13" s="2" t="s">
        <v>380</v>
      </c>
      <c r="T13" s="16"/>
      <c r="U13" s="16"/>
      <c r="V13" s="2" t="s">
        <v>398</v>
      </c>
      <c r="W13" s="2" t="s">
        <v>399</v>
      </c>
      <c r="X13" s="16"/>
      <c r="Y13" s="16"/>
      <c r="Z13" s="3" t="s">
        <v>429</v>
      </c>
      <c r="AA13" s="3" t="s">
        <v>430</v>
      </c>
    </row>
    <row r="14" spans="1:27" ht="17.25" thickBot="1">
      <c r="A14" t="s">
        <v>495</v>
      </c>
      <c r="B14" t="s">
        <v>496</v>
      </c>
      <c r="C14" t="s">
        <v>497</v>
      </c>
      <c r="E14" t="s">
        <v>522</v>
      </c>
      <c r="F14" t="s">
        <v>523</v>
      </c>
      <c r="G14" t="s">
        <v>521</v>
      </c>
      <c r="I14" t="s">
        <v>552</v>
      </c>
      <c r="J14" t="s">
        <v>468</v>
      </c>
      <c r="K14" t="s">
        <v>553</v>
      </c>
      <c r="N14" s="3" t="s">
        <v>350</v>
      </c>
      <c r="O14" s="3" t="s">
        <v>351</v>
      </c>
      <c r="P14" s="16"/>
      <c r="Q14" s="16"/>
      <c r="R14" s="3" t="s">
        <v>381</v>
      </c>
      <c r="S14" s="3" t="s">
        <v>382</v>
      </c>
      <c r="T14" s="16"/>
      <c r="U14" s="16"/>
      <c r="V14" s="3" t="s">
        <v>346</v>
      </c>
      <c r="W14" s="3" t="s">
        <v>400</v>
      </c>
      <c r="X14" s="16"/>
      <c r="Y14" s="16"/>
      <c r="Z14" s="16"/>
      <c r="AA14" s="16"/>
    </row>
    <row r="15" spans="1:27" ht="17.25" thickBot="1">
      <c r="A15" t="s">
        <v>498</v>
      </c>
      <c r="B15" t="s">
        <v>499</v>
      </c>
      <c r="C15" t="s">
        <v>500</v>
      </c>
      <c r="E15" t="s">
        <v>524</v>
      </c>
      <c r="F15" t="s">
        <v>484</v>
      </c>
      <c r="G15" t="s">
        <v>525</v>
      </c>
      <c r="I15" t="s">
        <v>554</v>
      </c>
      <c r="J15" t="s">
        <v>471</v>
      </c>
      <c r="K15" t="s">
        <v>553</v>
      </c>
      <c r="N15" s="2" t="s">
        <v>352</v>
      </c>
      <c r="O15" s="2" t="s">
        <v>353</v>
      </c>
      <c r="P15" s="16"/>
      <c r="Q15" s="16"/>
      <c r="R15" s="16"/>
      <c r="S15" s="16"/>
      <c r="T15" s="16"/>
      <c r="U15" s="16"/>
      <c r="V15" s="2" t="s">
        <v>348</v>
      </c>
      <c r="W15" s="2" t="s">
        <v>401</v>
      </c>
      <c r="X15" s="16"/>
      <c r="Y15" s="16"/>
      <c r="Z15" s="16"/>
      <c r="AA15" s="16"/>
    </row>
    <row r="16" spans="1:27" ht="17.25" thickBot="1">
      <c r="A16" t="s">
        <v>501</v>
      </c>
      <c r="B16" t="s">
        <v>460</v>
      </c>
      <c r="C16" t="s">
        <v>502</v>
      </c>
      <c r="E16" t="s">
        <v>526</v>
      </c>
      <c r="F16" t="s">
        <v>12</v>
      </c>
      <c r="G16" t="s">
        <v>525</v>
      </c>
      <c r="N16" s="3" t="s">
        <v>354</v>
      </c>
      <c r="O16" s="3" t="s">
        <v>355</v>
      </c>
      <c r="P16" s="16"/>
      <c r="Q16" s="16"/>
      <c r="R16" s="16"/>
      <c r="S16" s="16"/>
      <c r="T16" s="16"/>
      <c r="U16" s="16"/>
      <c r="V16" s="3" t="s">
        <v>402</v>
      </c>
      <c r="W16" s="3" t="s">
        <v>403</v>
      </c>
      <c r="X16" s="16"/>
      <c r="Y16" s="16"/>
      <c r="Z16" s="16"/>
      <c r="AA16" s="16"/>
    </row>
    <row r="17" spans="1:27" ht="17.25" thickBot="1">
      <c r="A17" t="s">
        <v>503</v>
      </c>
      <c r="B17" t="s">
        <v>504</v>
      </c>
      <c r="C17" t="s">
        <v>494</v>
      </c>
      <c r="E17" t="s">
        <v>527</v>
      </c>
      <c r="F17" t="s">
        <v>45</v>
      </c>
      <c r="G17" t="s">
        <v>525</v>
      </c>
      <c r="N17" s="2" t="s">
        <v>356</v>
      </c>
      <c r="O17" s="2" t="s">
        <v>357</v>
      </c>
      <c r="P17" s="16"/>
      <c r="Q17" s="16"/>
      <c r="R17" s="16"/>
      <c r="S17" s="16"/>
      <c r="T17" s="16"/>
      <c r="U17" s="16"/>
      <c r="V17" s="2" t="s">
        <v>404</v>
      </c>
      <c r="W17" s="2" t="s">
        <v>405</v>
      </c>
      <c r="X17" s="16"/>
      <c r="Y17" s="16"/>
      <c r="Z17" s="16"/>
      <c r="AA17" s="16"/>
    </row>
    <row r="18" spans="1:27" ht="17.25" thickBot="1">
      <c r="A18" t="s">
        <v>505</v>
      </c>
      <c r="B18" t="s">
        <v>493</v>
      </c>
      <c r="C18" t="s">
        <v>497</v>
      </c>
      <c r="E18" t="s">
        <v>528</v>
      </c>
      <c r="F18" t="s">
        <v>529</v>
      </c>
      <c r="G18" t="s">
        <v>525</v>
      </c>
      <c r="N18" s="3" t="s">
        <v>358</v>
      </c>
      <c r="O18" s="3" t="s">
        <v>359</v>
      </c>
      <c r="P18" s="16"/>
      <c r="Q18" s="16"/>
      <c r="R18" s="16"/>
      <c r="S18" s="16"/>
      <c r="T18" s="16"/>
      <c r="U18" s="16"/>
      <c r="V18" s="3" t="s">
        <v>406</v>
      </c>
      <c r="W18" s="3" t="s">
        <v>351</v>
      </c>
      <c r="X18" s="16"/>
      <c r="Y18" s="16"/>
      <c r="Z18" s="16"/>
      <c r="AA18" s="16"/>
    </row>
    <row r="19" spans="1:27" ht="18.75" thickBot="1">
      <c r="A19" t="s">
        <v>506</v>
      </c>
      <c r="B19" t="s">
        <v>507</v>
      </c>
      <c r="C19" t="s">
        <v>500</v>
      </c>
      <c r="E19" t="s">
        <v>530</v>
      </c>
      <c r="F19" t="s">
        <v>531</v>
      </c>
      <c r="G19" t="s">
        <v>532</v>
      </c>
      <c r="N19" s="2" t="s">
        <v>360</v>
      </c>
      <c r="O19" s="2" t="s">
        <v>361</v>
      </c>
      <c r="P19" s="16"/>
      <c r="Q19" s="16"/>
      <c r="R19" s="16"/>
      <c r="S19" s="16"/>
      <c r="T19" s="16"/>
      <c r="U19" s="16"/>
      <c r="V19" s="2" t="s">
        <v>407</v>
      </c>
      <c r="W19" s="2" t="s">
        <v>353</v>
      </c>
      <c r="X19" s="16"/>
      <c r="Y19" s="16"/>
      <c r="Z19" s="16"/>
      <c r="AA19" s="16"/>
    </row>
    <row r="20" spans="1:27" ht="17.25" thickBot="1">
      <c r="A20" t="s">
        <v>508</v>
      </c>
      <c r="B20" t="s">
        <v>509</v>
      </c>
      <c r="C20" t="s">
        <v>510</v>
      </c>
      <c r="E20" t="s">
        <v>533</v>
      </c>
      <c r="F20" t="s">
        <v>39</v>
      </c>
      <c r="G20" t="s">
        <v>534</v>
      </c>
      <c r="N20" s="16"/>
      <c r="O20" s="16"/>
      <c r="P20" s="16"/>
      <c r="Q20" s="16"/>
      <c r="R20" s="16"/>
      <c r="S20" s="16"/>
      <c r="T20" s="16"/>
      <c r="U20" s="16"/>
      <c r="V20" s="3" t="s">
        <v>356</v>
      </c>
      <c r="W20" s="3" t="s">
        <v>408</v>
      </c>
      <c r="X20" s="16"/>
      <c r="Y20" s="16"/>
      <c r="Z20" s="16"/>
      <c r="AA20" s="16"/>
    </row>
    <row r="21" spans="1:27" ht="17.25" thickBot="1">
      <c r="A21" t="s">
        <v>508</v>
      </c>
      <c r="B21" t="s">
        <v>511</v>
      </c>
      <c r="C21" t="s">
        <v>512</v>
      </c>
      <c r="E21" t="s">
        <v>535</v>
      </c>
      <c r="F21" t="s">
        <v>468</v>
      </c>
      <c r="G21" t="s">
        <v>534</v>
      </c>
      <c r="N21" s="16"/>
      <c r="O21" s="16"/>
      <c r="P21" s="16"/>
      <c r="Q21" s="16"/>
      <c r="R21" s="16"/>
      <c r="S21" s="16"/>
      <c r="T21" s="16"/>
      <c r="U21" s="16"/>
      <c r="V21" s="2" t="s">
        <v>358</v>
      </c>
      <c r="W21" s="2" t="s">
        <v>409</v>
      </c>
      <c r="X21" s="16"/>
      <c r="Y21" s="16"/>
      <c r="Z21" s="16"/>
      <c r="AA21" s="16"/>
    </row>
    <row r="22" spans="1:27" ht="17.25" thickBot="1">
      <c r="A22" t="s">
        <v>513</v>
      </c>
      <c r="B22" t="s">
        <v>514</v>
      </c>
      <c r="C22" t="s">
        <v>515</v>
      </c>
      <c r="E22" t="s">
        <v>536</v>
      </c>
      <c r="N22" s="16"/>
      <c r="O22" s="16"/>
      <c r="P22" s="16"/>
      <c r="Q22" s="16"/>
      <c r="R22" s="16"/>
      <c r="S22" s="16"/>
      <c r="T22" s="16"/>
      <c r="U22" s="16"/>
      <c r="V22" s="3" t="s">
        <v>410</v>
      </c>
      <c r="W22" s="3" t="s">
        <v>411</v>
      </c>
      <c r="X22" s="16"/>
      <c r="Y22" s="16"/>
      <c r="Z22" s="16"/>
      <c r="AA22" s="16"/>
    </row>
    <row r="23" spans="1:27" ht="17.25" thickBot="1">
      <c r="E23" t="s">
        <v>537</v>
      </c>
      <c r="F23" t="s">
        <v>538</v>
      </c>
      <c r="G23" t="s">
        <v>475</v>
      </c>
      <c r="N23" s="16"/>
      <c r="O23" s="16"/>
      <c r="P23" s="16"/>
      <c r="Q23" s="16"/>
      <c r="R23" s="16"/>
      <c r="S23" s="16"/>
      <c r="T23" s="16"/>
      <c r="U23" s="16"/>
      <c r="V23" s="2" t="s">
        <v>412</v>
      </c>
      <c r="W23" s="2" t="s">
        <v>413</v>
      </c>
      <c r="X23" s="16"/>
      <c r="Y23" s="16"/>
      <c r="Z23" s="16"/>
      <c r="AA23" s="16"/>
    </row>
    <row r="24" spans="1:27">
      <c r="E24" t="s">
        <v>539</v>
      </c>
      <c r="F24" t="s">
        <v>7</v>
      </c>
      <c r="G24" t="s">
        <v>540</v>
      </c>
    </row>
    <row r="25" spans="1:27">
      <c r="E25" t="s">
        <v>541</v>
      </c>
      <c r="F25" t="s">
        <v>10</v>
      </c>
      <c r="G25" t="s">
        <v>540</v>
      </c>
    </row>
    <row r="26" spans="1:27">
      <c r="E26" t="s">
        <v>542</v>
      </c>
      <c r="F26" t="s">
        <v>12</v>
      </c>
      <c r="G26" t="s">
        <v>540</v>
      </c>
    </row>
    <row r="27" spans="1:27">
      <c r="E27" t="s">
        <v>543</v>
      </c>
      <c r="F27" t="s">
        <v>544</v>
      </c>
      <c r="G27" t="s">
        <v>540</v>
      </c>
    </row>
  </sheetData>
  <hyperlinks>
    <hyperlink ref="B9" r:id="rId1" location="_ftn1" display="EBERR/on-downtime-and-demesnes-5th-edition-2019.docx - _ftn1" xr:uid="{5DF32777-33D9-44DC-855C-A5DAB8AFE931}"/>
    <hyperlink ref="E5" r:id="rId2" location="_ftn2" display="EBERR/on-downtime-and-demesnes-5th-edition-2019.docx - _ftn2" xr:uid="{BB532F8A-E5E9-46EA-AD9A-25B935A51BF3}"/>
  </hyperlinks>
  <pageMargins left="0.7" right="0.7" top="0.75" bottom="0.75" header="0.3" footer="0.3"/>
  <tableParts count="5">
    <tablePart r:id="rId3"/>
    <tablePart r:id="rId4"/>
    <tablePart r:id="rId5"/>
    <tablePart r:id="rId6"/>
    <tablePart r:id="rId7"/>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D39F7-23E7-426A-90EA-EACC4A7901FA}">
  <sheetPr>
    <tabColor rgb="FF00B050"/>
  </sheetPr>
  <dimension ref="B2:L102"/>
  <sheetViews>
    <sheetView workbookViewId="0"/>
  </sheetViews>
  <sheetFormatPr defaultRowHeight="16.5"/>
  <cols>
    <col min="1" max="2" width="9" style="16"/>
    <col min="3" max="4" width="12.125" style="16" customWidth="1"/>
    <col min="5" max="16384" width="9" style="16"/>
  </cols>
  <sheetData>
    <row r="2" spans="2:12" ht="22.5" thickBot="1">
      <c r="B2" s="34" t="s">
        <v>1215</v>
      </c>
      <c r="C2" s="35" t="s">
        <v>1216</v>
      </c>
      <c r="D2" s="22" t="s">
        <v>1228</v>
      </c>
      <c r="F2" s="31" t="s">
        <v>834</v>
      </c>
      <c r="L2" s="13" t="s">
        <v>935</v>
      </c>
    </row>
    <row r="3" spans="2:12" ht="17.25" thickBot="1">
      <c r="B3" s="32" t="s">
        <v>76</v>
      </c>
      <c r="C3" s="2" t="s">
        <v>822</v>
      </c>
      <c r="D3" s="19" t="s">
        <v>823</v>
      </c>
      <c r="F3" s="26" t="s">
        <v>835</v>
      </c>
      <c r="L3" s="13" t="s">
        <v>936</v>
      </c>
    </row>
    <row r="4" spans="2:12" ht="17.25" thickBot="1">
      <c r="B4" s="33">
        <v>44109</v>
      </c>
      <c r="C4" s="3" t="s">
        <v>824</v>
      </c>
      <c r="D4" s="20" t="s">
        <v>825</v>
      </c>
      <c r="F4" s="26" t="s">
        <v>836</v>
      </c>
      <c r="L4" s="13" t="s">
        <v>937</v>
      </c>
    </row>
    <row r="5" spans="2:12" ht="17.25" thickBot="1">
      <c r="B5" s="30">
        <v>42309</v>
      </c>
      <c r="C5" s="2" t="s">
        <v>826</v>
      </c>
      <c r="D5" s="19" t="s">
        <v>827</v>
      </c>
      <c r="F5" s="26" t="s">
        <v>837</v>
      </c>
      <c r="L5" s="13" t="s">
        <v>938</v>
      </c>
    </row>
    <row r="6" spans="2:12" ht="17.25" thickBot="1">
      <c r="B6" s="21" t="s">
        <v>828</v>
      </c>
      <c r="C6" s="3" t="s">
        <v>829</v>
      </c>
      <c r="D6" s="20" t="s">
        <v>830</v>
      </c>
      <c r="F6" s="26" t="s">
        <v>838</v>
      </c>
      <c r="L6" s="13" t="s">
        <v>939</v>
      </c>
    </row>
    <row r="7" spans="2:12">
      <c r="B7" s="23" t="s">
        <v>831</v>
      </c>
      <c r="C7" s="25" t="s">
        <v>832</v>
      </c>
      <c r="D7" s="24" t="s">
        <v>833</v>
      </c>
      <c r="F7" s="26" t="s">
        <v>839</v>
      </c>
      <c r="L7" s="13" t="s">
        <v>940</v>
      </c>
    </row>
    <row r="8" spans="2:12">
      <c r="F8" s="26" t="s">
        <v>840</v>
      </c>
      <c r="L8" s="13" t="s">
        <v>941</v>
      </c>
    </row>
    <row r="9" spans="2:12">
      <c r="F9" s="26" t="s">
        <v>841</v>
      </c>
      <c r="L9" s="13" t="s">
        <v>942</v>
      </c>
    </row>
    <row r="10" spans="2:12">
      <c r="F10" s="26" t="s">
        <v>842</v>
      </c>
      <c r="L10" s="13" t="s">
        <v>943</v>
      </c>
    </row>
    <row r="11" spans="2:12">
      <c r="F11" s="26" t="s">
        <v>843</v>
      </c>
      <c r="L11" s="13" t="s">
        <v>944</v>
      </c>
    </row>
    <row r="12" spans="2:12">
      <c r="F12" s="26" t="s">
        <v>844</v>
      </c>
      <c r="L12" s="13" t="s">
        <v>945</v>
      </c>
    </row>
    <row r="13" spans="2:12">
      <c r="F13" s="26" t="s">
        <v>845</v>
      </c>
      <c r="L13" s="13" t="s">
        <v>946</v>
      </c>
    </row>
    <row r="14" spans="2:12">
      <c r="F14" s="26" t="s">
        <v>846</v>
      </c>
      <c r="L14" s="13" t="s">
        <v>947</v>
      </c>
    </row>
    <row r="15" spans="2:12">
      <c r="F15" s="26" t="s">
        <v>847</v>
      </c>
      <c r="L15" s="13" t="s">
        <v>948</v>
      </c>
    </row>
    <row r="16" spans="2:12">
      <c r="F16" s="26" t="s">
        <v>848</v>
      </c>
      <c r="L16" s="13" t="s">
        <v>949</v>
      </c>
    </row>
    <row r="17" spans="6:12">
      <c r="F17" s="26" t="s">
        <v>849</v>
      </c>
      <c r="L17" s="13" t="s">
        <v>950</v>
      </c>
    </row>
    <row r="18" spans="6:12">
      <c r="F18" s="26" t="s">
        <v>850</v>
      </c>
      <c r="L18" s="13" t="s">
        <v>951</v>
      </c>
    </row>
    <row r="19" spans="6:12">
      <c r="F19" s="26" t="s">
        <v>851</v>
      </c>
      <c r="L19" s="13" t="s">
        <v>952</v>
      </c>
    </row>
    <row r="20" spans="6:12">
      <c r="F20" s="26" t="s">
        <v>852</v>
      </c>
      <c r="L20" s="13" t="s">
        <v>953</v>
      </c>
    </row>
    <row r="21" spans="6:12">
      <c r="F21" s="26" t="s">
        <v>853</v>
      </c>
      <c r="L21" s="13" t="s">
        <v>954</v>
      </c>
    </row>
    <row r="22" spans="6:12">
      <c r="F22" s="26" t="s">
        <v>854</v>
      </c>
      <c r="L22" s="13" t="s">
        <v>955</v>
      </c>
    </row>
    <row r="23" spans="6:12">
      <c r="F23" s="26" t="s">
        <v>855</v>
      </c>
      <c r="L23" s="13" t="s">
        <v>956</v>
      </c>
    </row>
    <row r="24" spans="6:12">
      <c r="F24" s="26" t="s">
        <v>856</v>
      </c>
      <c r="L24" s="13" t="s">
        <v>957</v>
      </c>
    </row>
    <row r="25" spans="6:12">
      <c r="F25" s="26" t="s">
        <v>857</v>
      </c>
      <c r="L25" s="13" t="s">
        <v>958</v>
      </c>
    </row>
    <row r="26" spans="6:12">
      <c r="F26" s="26" t="s">
        <v>858</v>
      </c>
      <c r="L26" s="13" t="s">
        <v>959</v>
      </c>
    </row>
    <row r="27" spans="6:12">
      <c r="F27" s="26" t="s">
        <v>859</v>
      </c>
      <c r="L27" s="13" t="s">
        <v>960</v>
      </c>
    </row>
    <row r="28" spans="6:12">
      <c r="F28" s="26" t="s">
        <v>860</v>
      </c>
      <c r="L28" s="13" t="s">
        <v>961</v>
      </c>
    </row>
    <row r="29" spans="6:12">
      <c r="F29" s="26" t="s">
        <v>861</v>
      </c>
      <c r="L29" s="13" t="s">
        <v>962</v>
      </c>
    </row>
    <row r="30" spans="6:12">
      <c r="F30" s="26" t="s">
        <v>862</v>
      </c>
      <c r="L30" s="13" t="s">
        <v>963</v>
      </c>
    </row>
    <row r="31" spans="6:12">
      <c r="F31" s="26" t="s">
        <v>863</v>
      </c>
      <c r="L31" s="13" t="s">
        <v>964</v>
      </c>
    </row>
    <row r="32" spans="6:12">
      <c r="F32" s="26" t="s">
        <v>864</v>
      </c>
      <c r="L32" s="13" t="s">
        <v>965</v>
      </c>
    </row>
    <row r="33" spans="6:12">
      <c r="F33" s="26" t="s">
        <v>865</v>
      </c>
      <c r="L33" s="13" t="s">
        <v>966</v>
      </c>
    </row>
    <row r="34" spans="6:12">
      <c r="F34" s="26" t="s">
        <v>866</v>
      </c>
      <c r="L34" s="13" t="s">
        <v>967</v>
      </c>
    </row>
    <row r="35" spans="6:12">
      <c r="F35" s="26" t="s">
        <v>867</v>
      </c>
      <c r="L35" s="13" t="s">
        <v>968</v>
      </c>
    </row>
    <row r="36" spans="6:12">
      <c r="F36" s="26" t="s">
        <v>868</v>
      </c>
      <c r="L36" s="13" t="s">
        <v>969</v>
      </c>
    </row>
    <row r="37" spans="6:12">
      <c r="F37" s="26" t="s">
        <v>869</v>
      </c>
      <c r="L37" s="13" t="s">
        <v>970</v>
      </c>
    </row>
    <row r="38" spans="6:12">
      <c r="F38" s="26" t="s">
        <v>870</v>
      </c>
      <c r="L38" s="13" t="s">
        <v>971</v>
      </c>
    </row>
    <row r="39" spans="6:12">
      <c r="F39" s="26" t="s">
        <v>871</v>
      </c>
      <c r="L39" s="13" t="s">
        <v>972</v>
      </c>
    </row>
    <row r="40" spans="6:12">
      <c r="F40" s="26" t="s">
        <v>872</v>
      </c>
      <c r="L40" s="13" t="s">
        <v>973</v>
      </c>
    </row>
    <row r="41" spans="6:12">
      <c r="F41" s="26" t="s">
        <v>873</v>
      </c>
      <c r="L41" s="13" t="s">
        <v>974</v>
      </c>
    </row>
    <row r="42" spans="6:12">
      <c r="F42" s="26" t="s">
        <v>874</v>
      </c>
      <c r="L42" s="13" t="s">
        <v>975</v>
      </c>
    </row>
    <row r="43" spans="6:12">
      <c r="F43" s="26" t="s">
        <v>875</v>
      </c>
      <c r="L43" s="13" t="s">
        <v>976</v>
      </c>
    </row>
    <row r="44" spans="6:12">
      <c r="F44" s="26" t="s">
        <v>876</v>
      </c>
      <c r="L44" s="13" t="s">
        <v>977</v>
      </c>
    </row>
    <row r="45" spans="6:12">
      <c r="F45" s="26" t="s">
        <v>877</v>
      </c>
      <c r="L45" s="13" t="s">
        <v>978</v>
      </c>
    </row>
    <row r="46" spans="6:12">
      <c r="F46" s="26" t="s">
        <v>878</v>
      </c>
      <c r="L46" s="13" t="s">
        <v>979</v>
      </c>
    </row>
    <row r="47" spans="6:12">
      <c r="F47" s="26" t="s">
        <v>879</v>
      </c>
      <c r="L47" s="13" t="s">
        <v>980</v>
      </c>
    </row>
    <row r="48" spans="6:12">
      <c r="F48" s="26" t="s">
        <v>880</v>
      </c>
      <c r="L48" s="13" t="s">
        <v>981</v>
      </c>
    </row>
    <row r="49" spans="6:12">
      <c r="F49" s="26" t="s">
        <v>881</v>
      </c>
      <c r="L49" s="13" t="s">
        <v>982</v>
      </c>
    </row>
    <row r="50" spans="6:12">
      <c r="F50" s="26" t="s">
        <v>882</v>
      </c>
      <c r="L50" s="13" t="s">
        <v>983</v>
      </c>
    </row>
    <row r="51" spans="6:12">
      <c r="F51" s="26" t="s">
        <v>883</v>
      </c>
      <c r="L51" s="13" t="s">
        <v>984</v>
      </c>
    </row>
    <row r="52" spans="6:12">
      <c r="F52" s="26" t="s">
        <v>884</v>
      </c>
      <c r="L52" s="13" t="s">
        <v>985</v>
      </c>
    </row>
    <row r="53" spans="6:12">
      <c r="F53" s="26" t="s">
        <v>885</v>
      </c>
      <c r="L53" s="13" t="s">
        <v>986</v>
      </c>
    </row>
    <row r="54" spans="6:12">
      <c r="F54" s="26" t="s">
        <v>886</v>
      </c>
      <c r="L54" s="13" t="s">
        <v>987</v>
      </c>
    </row>
    <row r="55" spans="6:12">
      <c r="F55" s="26" t="s">
        <v>887</v>
      </c>
      <c r="L55" s="13" t="s">
        <v>988</v>
      </c>
    </row>
    <row r="56" spans="6:12">
      <c r="F56" s="26" t="s">
        <v>888</v>
      </c>
      <c r="L56" s="13" t="s">
        <v>989</v>
      </c>
    </row>
    <row r="57" spans="6:12">
      <c r="F57" s="26" t="s">
        <v>889</v>
      </c>
      <c r="L57" s="13" t="s">
        <v>990</v>
      </c>
    </row>
    <row r="58" spans="6:12">
      <c r="F58" s="26" t="s">
        <v>890</v>
      </c>
      <c r="L58" s="13" t="s">
        <v>991</v>
      </c>
    </row>
    <row r="59" spans="6:12">
      <c r="F59" s="26" t="s">
        <v>891</v>
      </c>
      <c r="L59" s="13" t="s">
        <v>992</v>
      </c>
    </row>
    <row r="60" spans="6:12">
      <c r="F60" s="26" t="s">
        <v>892</v>
      </c>
      <c r="L60" s="13" t="s">
        <v>993</v>
      </c>
    </row>
    <row r="61" spans="6:12">
      <c r="F61" s="26" t="s">
        <v>893</v>
      </c>
      <c r="L61" s="13" t="s">
        <v>994</v>
      </c>
    </row>
    <row r="62" spans="6:12">
      <c r="F62" s="26" t="s">
        <v>894</v>
      </c>
      <c r="L62" s="13" t="s">
        <v>995</v>
      </c>
    </row>
    <row r="63" spans="6:12">
      <c r="F63" s="26" t="s">
        <v>895</v>
      </c>
      <c r="L63" s="13" t="s">
        <v>996</v>
      </c>
    </row>
    <row r="64" spans="6:12">
      <c r="F64" s="26" t="s">
        <v>896</v>
      </c>
      <c r="L64" s="13" t="s">
        <v>997</v>
      </c>
    </row>
    <row r="65" spans="6:12">
      <c r="F65" s="26" t="s">
        <v>897</v>
      </c>
      <c r="L65" s="13" t="s">
        <v>998</v>
      </c>
    </row>
    <row r="66" spans="6:12">
      <c r="F66" s="26" t="s">
        <v>898</v>
      </c>
      <c r="L66" s="13" t="s">
        <v>999</v>
      </c>
    </row>
    <row r="67" spans="6:12">
      <c r="F67" s="26" t="s">
        <v>899</v>
      </c>
      <c r="L67" s="13" t="s">
        <v>1000</v>
      </c>
    </row>
    <row r="68" spans="6:12">
      <c r="F68" s="26" t="s">
        <v>900</v>
      </c>
      <c r="L68" s="13" t="s">
        <v>1001</v>
      </c>
    </row>
    <row r="69" spans="6:12">
      <c r="F69" s="26" t="s">
        <v>901</v>
      </c>
      <c r="L69" s="13" t="s">
        <v>1002</v>
      </c>
    </row>
    <row r="70" spans="6:12">
      <c r="F70" s="26" t="s">
        <v>902</v>
      </c>
      <c r="L70" s="13" t="s">
        <v>1003</v>
      </c>
    </row>
    <row r="71" spans="6:12">
      <c r="F71" s="26" t="s">
        <v>903</v>
      </c>
      <c r="L71" s="13" t="s">
        <v>1004</v>
      </c>
    </row>
    <row r="72" spans="6:12">
      <c r="F72" s="26" t="s">
        <v>904</v>
      </c>
      <c r="L72" s="13" t="s">
        <v>1005</v>
      </c>
    </row>
    <row r="73" spans="6:12">
      <c r="F73" s="26" t="s">
        <v>905</v>
      </c>
      <c r="L73" s="13" t="s">
        <v>1006</v>
      </c>
    </row>
    <row r="74" spans="6:12">
      <c r="F74" s="26" t="s">
        <v>906</v>
      </c>
      <c r="L74" s="13" t="s">
        <v>1007</v>
      </c>
    </row>
    <row r="75" spans="6:12">
      <c r="F75" s="26" t="s">
        <v>907</v>
      </c>
      <c r="L75" s="13" t="s">
        <v>1008</v>
      </c>
    </row>
    <row r="76" spans="6:12">
      <c r="F76" s="26" t="s">
        <v>908</v>
      </c>
      <c r="L76" s="13" t="s">
        <v>1009</v>
      </c>
    </row>
    <row r="77" spans="6:12">
      <c r="F77" s="26" t="s">
        <v>909</v>
      </c>
      <c r="L77" s="13" t="s">
        <v>1010</v>
      </c>
    </row>
    <row r="78" spans="6:12">
      <c r="F78" s="26" t="s">
        <v>910</v>
      </c>
      <c r="L78" s="13" t="s">
        <v>1011</v>
      </c>
    </row>
    <row r="79" spans="6:12">
      <c r="F79" s="26" t="s">
        <v>911</v>
      </c>
      <c r="L79" s="13" t="s">
        <v>1012</v>
      </c>
    </row>
    <row r="80" spans="6:12">
      <c r="F80" s="26" t="s">
        <v>912</v>
      </c>
      <c r="L80" s="13" t="s">
        <v>1013</v>
      </c>
    </row>
    <row r="81" spans="6:12">
      <c r="F81" s="26" t="s">
        <v>913</v>
      </c>
      <c r="L81" s="13" t="s">
        <v>1014</v>
      </c>
    </row>
    <row r="82" spans="6:12">
      <c r="F82" s="26" t="s">
        <v>914</v>
      </c>
      <c r="L82" s="13" t="s">
        <v>1015</v>
      </c>
    </row>
    <row r="83" spans="6:12">
      <c r="F83" s="26" t="s">
        <v>915</v>
      </c>
      <c r="L83" s="13" t="s">
        <v>1016</v>
      </c>
    </row>
    <row r="84" spans="6:12">
      <c r="F84" s="26" t="s">
        <v>916</v>
      </c>
      <c r="L84" s="13" t="s">
        <v>1017</v>
      </c>
    </row>
    <row r="85" spans="6:12">
      <c r="F85" s="26" t="s">
        <v>917</v>
      </c>
      <c r="L85" s="13" t="s">
        <v>1018</v>
      </c>
    </row>
    <row r="86" spans="6:12">
      <c r="F86" s="26" t="s">
        <v>918</v>
      </c>
      <c r="L86" s="13" t="s">
        <v>1019</v>
      </c>
    </row>
    <row r="87" spans="6:12">
      <c r="F87" s="26" t="s">
        <v>919</v>
      </c>
      <c r="L87" s="13" t="s">
        <v>1020</v>
      </c>
    </row>
    <row r="88" spans="6:12">
      <c r="F88" s="26" t="s">
        <v>920</v>
      </c>
      <c r="L88" s="13" t="s">
        <v>1021</v>
      </c>
    </row>
    <row r="89" spans="6:12">
      <c r="F89" s="26" t="s">
        <v>921</v>
      </c>
      <c r="L89" s="13" t="s">
        <v>1022</v>
      </c>
    </row>
    <row r="90" spans="6:12">
      <c r="F90" s="26" t="s">
        <v>922</v>
      </c>
      <c r="L90" s="13" t="s">
        <v>1023</v>
      </c>
    </row>
    <row r="91" spans="6:12">
      <c r="F91" s="26" t="s">
        <v>923</v>
      </c>
      <c r="L91" s="13" t="s">
        <v>1024</v>
      </c>
    </row>
    <row r="92" spans="6:12">
      <c r="F92" s="26" t="s">
        <v>924</v>
      </c>
      <c r="L92" s="13" t="s">
        <v>1025</v>
      </c>
    </row>
    <row r="93" spans="6:12">
      <c r="F93" s="26" t="s">
        <v>925</v>
      </c>
      <c r="L93" s="13" t="s">
        <v>1026</v>
      </c>
    </row>
    <row r="94" spans="6:12">
      <c r="F94" s="26" t="s">
        <v>926</v>
      </c>
      <c r="L94" s="13" t="s">
        <v>1027</v>
      </c>
    </row>
    <row r="95" spans="6:12">
      <c r="F95" s="26" t="s">
        <v>927</v>
      </c>
      <c r="L95" s="13" t="s">
        <v>1028</v>
      </c>
    </row>
    <row r="96" spans="6:12">
      <c r="F96" s="26" t="s">
        <v>928</v>
      </c>
      <c r="L96" s="13" t="s">
        <v>1029</v>
      </c>
    </row>
    <row r="97" spans="6:12">
      <c r="F97" s="26" t="s">
        <v>929</v>
      </c>
      <c r="L97" s="13" t="s">
        <v>1030</v>
      </c>
    </row>
    <row r="98" spans="6:12">
      <c r="F98" s="26" t="s">
        <v>930</v>
      </c>
      <c r="L98" s="13" t="s">
        <v>1031</v>
      </c>
    </row>
    <row r="99" spans="6:12">
      <c r="F99" s="26" t="s">
        <v>931</v>
      </c>
      <c r="L99" s="13" t="s">
        <v>1032</v>
      </c>
    </row>
    <row r="100" spans="6:12">
      <c r="F100" s="26" t="s">
        <v>932</v>
      </c>
      <c r="L100" s="13" t="s">
        <v>1033</v>
      </c>
    </row>
    <row r="101" spans="6:12">
      <c r="F101" s="26" t="s">
        <v>933</v>
      </c>
      <c r="L101" s="13" t="s">
        <v>1034</v>
      </c>
    </row>
    <row r="102" spans="6:12">
      <c r="F102" s="26" t="s">
        <v>934</v>
      </c>
      <c r="L102" s="13" t="s">
        <v>1035</v>
      </c>
    </row>
  </sheetData>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3D49A-25BE-4D6A-B8F8-A36EEE9CE738}">
  <sheetPr>
    <tabColor rgb="FF00B050"/>
  </sheetPr>
  <dimension ref="A3:C9"/>
  <sheetViews>
    <sheetView zoomScale="70" zoomScaleNormal="70" workbookViewId="0"/>
  </sheetViews>
  <sheetFormatPr defaultRowHeight="16.5"/>
  <cols>
    <col min="1" max="1" width="18" customWidth="1"/>
    <col min="2" max="2" width="14.25" customWidth="1"/>
    <col min="3" max="3" width="17.875" customWidth="1"/>
    <col min="6" max="6" width="13.5" customWidth="1"/>
    <col min="7" max="7" width="15.5" customWidth="1"/>
  </cols>
  <sheetData>
    <row r="3" spans="1:3">
      <c r="A3" t="s">
        <v>1036</v>
      </c>
      <c r="B3" t="s">
        <v>1037</v>
      </c>
      <c r="C3" t="s">
        <v>1038</v>
      </c>
    </row>
    <row r="4" spans="1:3">
      <c r="A4" t="s">
        <v>1039</v>
      </c>
      <c r="B4" t="s">
        <v>1040</v>
      </c>
      <c r="C4" t="s">
        <v>1041</v>
      </c>
    </row>
    <row r="5" spans="1:3">
      <c r="A5" t="s">
        <v>1042</v>
      </c>
      <c r="B5" t="s">
        <v>1043</v>
      </c>
      <c r="C5" t="s">
        <v>1044</v>
      </c>
    </row>
    <row r="6" spans="1:3">
      <c r="A6" t="s">
        <v>1045</v>
      </c>
      <c r="B6" t="s">
        <v>1046</v>
      </c>
      <c r="C6" t="s">
        <v>1047</v>
      </c>
    </row>
    <row r="7" spans="1:3">
      <c r="A7" t="s">
        <v>1048</v>
      </c>
      <c r="B7" t="s">
        <v>1049</v>
      </c>
      <c r="C7" t="s">
        <v>1050</v>
      </c>
    </row>
    <row r="8" spans="1:3">
      <c r="A8" t="s">
        <v>1051</v>
      </c>
      <c r="B8" t="s">
        <v>1052</v>
      </c>
      <c r="C8" t="s">
        <v>529</v>
      </c>
    </row>
    <row r="9" spans="1:3">
      <c r="A9" t="s">
        <v>1053</v>
      </c>
      <c r="B9" t="s">
        <v>1054</v>
      </c>
      <c r="C9" t="s">
        <v>1055</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53175-DAF3-4AFD-A0A2-D6F6389B9549}">
  <sheetPr>
    <tabColor rgb="FF00B050"/>
  </sheetPr>
  <dimension ref="C2:T58"/>
  <sheetViews>
    <sheetView topLeftCell="A11" workbookViewId="0"/>
  </sheetViews>
  <sheetFormatPr defaultRowHeight="16.5"/>
  <cols>
    <col min="1" max="16384" width="9" style="16"/>
  </cols>
  <sheetData>
    <row r="2" spans="3:20" ht="17.25" thickBot="1">
      <c r="C2" s="36" t="s">
        <v>1058</v>
      </c>
      <c r="D2" s="36" t="s">
        <v>1059</v>
      </c>
      <c r="E2" s="36" t="s">
        <v>1060</v>
      </c>
      <c r="F2" s="36" t="s">
        <v>1061</v>
      </c>
    </row>
    <row r="3" spans="3:20" ht="17.25" thickBot="1">
      <c r="C3" s="36" t="s">
        <v>1058</v>
      </c>
      <c r="D3" s="1" t="s">
        <v>1062</v>
      </c>
      <c r="E3" s="1" t="s">
        <v>1063</v>
      </c>
    </row>
    <row r="4" spans="3:20" ht="17.25" thickBot="1">
      <c r="C4" s="36" t="s">
        <v>1076</v>
      </c>
      <c r="D4" s="16" t="s">
        <v>1077</v>
      </c>
      <c r="E4" s="16" t="s">
        <v>1075</v>
      </c>
    </row>
    <row r="5" spans="3:20" ht="17.25" thickBot="1">
      <c r="C5" s="1" t="s">
        <v>1064</v>
      </c>
      <c r="D5" s="1" t="s">
        <v>1065</v>
      </c>
    </row>
    <row r="6" spans="3:20" ht="17.25" thickBot="1">
      <c r="C6" s="1" t="s">
        <v>1066</v>
      </c>
      <c r="D6" s="1" t="s">
        <v>1067</v>
      </c>
    </row>
    <row r="7" spans="3:20" ht="17.25" thickBot="1">
      <c r="C7" s="1" t="s">
        <v>1068</v>
      </c>
      <c r="D7" s="1" t="s">
        <v>1069</v>
      </c>
      <c r="H7" s="1" t="s">
        <v>1084</v>
      </c>
      <c r="I7" s="1" t="s">
        <v>457</v>
      </c>
    </row>
    <row r="8" spans="3:20" ht="17.25" thickBot="1">
      <c r="C8" s="36" t="s">
        <v>1070</v>
      </c>
      <c r="H8" s="1" t="s">
        <v>1085</v>
      </c>
      <c r="I8" s="1" t="s">
        <v>1086</v>
      </c>
    </row>
    <row r="9" spans="3:20" ht="17.25" thickBot="1">
      <c r="C9" s="36" t="s">
        <v>1071</v>
      </c>
      <c r="H9" s="1" t="s">
        <v>1087</v>
      </c>
      <c r="I9" s="1" t="s">
        <v>1088</v>
      </c>
    </row>
    <row r="10" spans="3:20" ht="17.25" thickBot="1">
      <c r="C10" s="36" t="s">
        <v>1072</v>
      </c>
      <c r="H10" s="1" t="s">
        <v>1089</v>
      </c>
      <c r="I10" s="1" t="s">
        <v>544</v>
      </c>
    </row>
    <row r="11" spans="3:20" ht="17.25" thickBot="1">
      <c r="C11" s="36" t="s">
        <v>1073</v>
      </c>
      <c r="D11" s="36" t="s">
        <v>1074</v>
      </c>
      <c r="H11" s="1" t="s">
        <v>1090</v>
      </c>
      <c r="I11" s="1" t="s">
        <v>1091</v>
      </c>
    </row>
    <row r="12" spans="3:20" ht="17.25" thickBot="1">
      <c r="C12" s="1" t="s">
        <v>1078</v>
      </c>
      <c r="D12" s="1" t="s">
        <v>1079</v>
      </c>
      <c r="I12" s="36" t="s">
        <v>1092</v>
      </c>
    </row>
    <row r="13" spans="3:20" ht="17.25" thickBot="1">
      <c r="C13" s="1" t="s">
        <v>1080</v>
      </c>
      <c r="D13" s="1" t="s">
        <v>1081</v>
      </c>
      <c r="E13" s="1" t="s">
        <v>1082</v>
      </c>
      <c r="H13" s="36" t="s">
        <v>1107</v>
      </c>
    </row>
    <row r="14" spans="3:20" ht="17.25" thickBot="1">
      <c r="C14" s="1" t="s">
        <v>1083</v>
      </c>
      <c r="D14" s="1" t="s">
        <v>45</v>
      </c>
      <c r="H14" s="1" t="s">
        <v>1110</v>
      </c>
      <c r="I14" s="1" t="s">
        <v>1111</v>
      </c>
      <c r="J14" s="36" t="s">
        <v>1137</v>
      </c>
      <c r="K14" s="1" t="s">
        <v>1124</v>
      </c>
      <c r="L14" s="1" t="s">
        <v>1125</v>
      </c>
      <c r="M14" s="1" t="s">
        <v>1126</v>
      </c>
      <c r="N14" s="1" t="s">
        <v>1127</v>
      </c>
      <c r="O14" s="1" t="s">
        <v>1128</v>
      </c>
      <c r="P14" s="1" t="s">
        <v>1129</v>
      </c>
      <c r="Q14" s="1" t="s">
        <v>630</v>
      </c>
      <c r="R14" s="1" t="s">
        <v>1130</v>
      </c>
      <c r="S14" s="1" t="s">
        <v>1131</v>
      </c>
      <c r="T14" s="1" t="s">
        <v>1132</v>
      </c>
    </row>
    <row r="15" spans="3:20" ht="17.25" thickBot="1">
      <c r="C15" s="1" t="s">
        <v>1100</v>
      </c>
      <c r="D15" s="1" t="s">
        <v>1093</v>
      </c>
      <c r="H15" s="1" t="s">
        <v>1112</v>
      </c>
      <c r="I15" s="1" t="s">
        <v>1113</v>
      </c>
      <c r="J15" s="36" t="s">
        <v>1138</v>
      </c>
      <c r="K15" s="14">
        <v>200</v>
      </c>
      <c r="L15" s="14" t="s">
        <v>1133</v>
      </c>
      <c r="M15" s="14">
        <v>1</v>
      </c>
      <c r="N15" s="14" t="s">
        <v>1134</v>
      </c>
      <c r="O15" s="14">
        <v>70</v>
      </c>
      <c r="P15" s="14">
        <v>200</v>
      </c>
      <c r="Q15" s="14" t="s">
        <v>1135</v>
      </c>
      <c r="R15" s="14">
        <v>40</v>
      </c>
      <c r="S15" s="14"/>
      <c r="T15" s="14">
        <v>60</v>
      </c>
    </row>
    <row r="16" spans="3:20" ht="17.25" thickBot="1">
      <c r="C16" s="1" t="s">
        <v>1101</v>
      </c>
      <c r="D16" s="1" t="s">
        <v>1094</v>
      </c>
      <c r="H16" s="1" t="s">
        <v>1114</v>
      </c>
      <c r="I16" s="1" t="s">
        <v>1115</v>
      </c>
      <c r="K16" s="15"/>
      <c r="L16" s="15"/>
      <c r="M16" s="15"/>
      <c r="N16" s="15"/>
      <c r="O16" s="15"/>
      <c r="P16" s="15"/>
      <c r="Q16" s="15"/>
      <c r="R16" s="15"/>
      <c r="S16" s="15" t="s">
        <v>1136</v>
      </c>
      <c r="T16" s="15"/>
    </row>
    <row r="17" spans="3:14" ht="17.25" thickBot="1">
      <c r="C17" s="1" t="s">
        <v>1102</v>
      </c>
      <c r="D17" s="1" t="s">
        <v>1095</v>
      </c>
      <c r="H17" s="1" t="s">
        <v>1122</v>
      </c>
      <c r="I17" s="1" t="s">
        <v>7</v>
      </c>
    </row>
    <row r="18" spans="3:14" ht="17.25" thickBot="1">
      <c r="C18" s="1" t="s">
        <v>1103</v>
      </c>
      <c r="D18" s="1" t="s">
        <v>1096</v>
      </c>
      <c r="H18" s="36" t="s">
        <v>1123</v>
      </c>
      <c r="K18" s="16" t="s">
        <v>1139</v>
      </c>
      <c r="N18" s="16" t="s">
        <v>1203</v>
      </c>
    </row>
    <row r="19" spans="3:14" ht="17.25" thickBot="1">
      <c r="C19" s="1" t="s">
        <v>1104</v>
      </c>
      <c r="D19" s="1" t="s">
        <v>1097</v>
      </c>
      <c r="K19" s="16" t="s">
        <v>1140</v>
      </c>
      <c r="N19" s="16" t="s">
        <v>1204</v>
      </c>
    </row>
    <row r="20" spans="3:14" ht="17.25" thickBot="1">
      <c r="C20" s="1" t="s">
        <v>1105</v>
      </c>
      <c r="D20" s="1" t="s">
        <v>1098</v>
      </c>
      <c r="K20" s="16" t="s">
        <v>1141</v>
      </c>
      <c r="N20" s="16" t="s">
        <v>1205</v>
      </c>
    </row>
    <row r="21" spans="3:14" ht="17.25" thickBot="1">
      <c r="C21" s="1" t="s">
        <v>1106</v>
      </c>
      <c r="D21" s="1" t="s">
        <v>1099</v>
      </c>
      <c r="K21" s="16" t="s">
        <v>1142</v>
      </c>
      <c r="N21" s="16" t="s">
        <v>1206</v>
      </c>
    </row>
    <row r="22" spans="3:14" ht="17.25" thickBot="1">
      <c r="C22" s="1" t="s">
        <v>1108</v>
      </c>
      <c r="D22" s="1" t="s">
        <v>1109</v>
      </c>
      <c r="K22" s="16" t="s">
        <v>1143</v>
      </c>
      <c r="N22" s="16" t="s">
        <v>1207</v>
      </c>
    </row>
    <row r="23" spans="3:14" ht="17.25" thickBot="1">
      <c r="K23" s="16" t="s">
        <v>1144</v>
      </c>
      <c r="N23" s="16" t="s">
        <v>1208</v>
      </c>
    </row>
    <row r="24" spans="3:14" ht="17.25" thickBot="1">
      <c r="C24" s="1" t="s">
        <v>1116</v>
      </c>
      <c r="D24" s="1" t="s">
        <v>1117</v>
      </c>
      <c r="K24" s="16" t="s">
        <v>1145</v>
      </c>
      <c r="N24" s="16" t="s">
        <v>1209</v>
      </c>
    </row>
    <row r="25" spans="3:14" ht="17.25" thickBot="1">
      <c r="C25" s="1" t="s">
        <v>1118</v>
      </c>
      <c r="D25" s="1" t="s">
        <v>1119</v>
      </c>
      <c r="K25" s="16" t="s">
        <v>1146</v>
      </c>
      <c r="N25" s="16" t="s">
        <v>1210</v>
      </c>
    </row>
    <row r="26" spans="3:14" ht="17.25" thickBot="1">
      <c r="C26" s="1" t="s">
        <v>1120</v>
      </c>
      <c r="D26" s="1" t="s">
        <v>1121</v>
      </c>
      <c r="K26" s="16" t="s">
        <v>1147</v>
      </c>
      <c r="N26" s="16" t="s">
        <v>1211</v>
      </c>
    </row>
    <row r="27" spans="3:14">
      <c r="K27" s="16" t="s">
        <v>1148</v>
      </c>
      <c r="N27" s="16" t="s">
        <v>1212</v>
      </c>
    </row>
    <row r="28" spans="3:14">
      <c r="K28" s="16" t="s">
        <v>1149</v>
      </c>
      <c r="N28" s="16" t="s">
        <v>1213</v>
      </c>
    </row>
    <row r="29" spans="3:14">
      <c r="K29" s="16" t="s">
        <v>1150</v>
      </c>
    </row>
    <row r="30" spans="3:14">
      <c r="K30" s="16" t="s">
        <v>1151</v>
      </c>
    </row>
    <row r="31" spans="3:14">
      <c r="K31" s="16" t="s">
        <v>1152</v>
      </c>
    </row>
    <row r="34" spans="3:11">
      <c r="K34" s="16" t="s">
        <v>1153</v>
      </c>
    </row>
    <row r="35" spans="3:11">
      <c r="K35" s="16" t="s">
        <v>1154</v>
      </c>
    </row>
    <row r="36" spans="3:11">
      <c r="C36" s="16" t="s">
        <v>1171</v>
      </c>
      <c r="G36" s="16" t="s">
        <v>1188</v>
      </c>
      <c r="K36" s="16" t="s">
        <v>1155</v>
      </c>
    </row>
    <row r="37" spans="3:11">
      <c r="C37" s="16" t="s">
        <v>1061</v>
      </c>
      <c r="G37" s="16" t="s">
        <v>1154</v>
      </c>
      <c r="K37" s="16" t="s">
        <v>1156</v>
      </c>
    </row>
    <row r="38" spans="3:11">
      <c r="C38" s="16" t="s">
        <v>1172</v>
      </c>
      <c r="G38" s="16" t="s">
        <v>1189</v>
      </c>
      <c r="K38" s="16" t="s">
        <v>1157</v>
      </c>
    </row>
    <row r="39" spans="3:11">
      <c r="C39" s="16" t="s">
        <v>1072</v>
      </c>
      <c r="G39" s="16" t="s">
        <v>1190</v>
      </c>
      <c r="K39" s="16" t="s">
        <v>1158</v>
      </c>
    </row>
    <row r="40" spans="3:11">
      <c r="C40" s="16" t="s">
        <v>1173</v>
      </c>
      <c r="G40" s="16" t="s">
        <v>1191</v>
      </c>
      <c r="K40" s="16" t="s">
        <v>1159</v>
      </c>
    </row>
    <row r="41" spans="3:11">
      <c r="C41" s="16" t="s">
        <v>1174</v>
      </c>
      <c r="G41" s="16" t="s">
        <v>1192</v>
      </c>
      <c r="K41" s="16" t="s">
        <v>1160</v>
      </c>
    </row>
    <row r="42" spans="3:11">
      <c r="C42" s="16" t="s">
        <v>1175</v>
      </c>
      <c r="G42" s="16" t="s">
        <v>1193</v>
      </c>
      <c r="K42" s="16" t="s">
        <v>1161</v>
      </c>
    </row>
    <row r="43" spans="3:11">
      <c r="C43" s="16" t="s">
        <v>1176</v>
      </c>
      <c r="G43" s="16" t="s">
        <v>1194</v>
      </c>
      <c r="K43" s="16" t="s">
        <v>1162</v>
      </c>
    </row>
    <row r="44" spans="3:11">
      <c r="G44" s="16" t="s">
        <v>1195</v>
      </c>
      <c r="K44" s="16" t="s">
        <v>1163</v>
      </c>
    </row>
    <row r="45" spans="3:11">
      <c r="G45" s="16" t="s">
        <v>1196</v>
      </c>
      <c r="K45" s="16" t="s">
        <v>1164</v>
      </c>
    </row>
    <row r="46" spans="3:11">
      <c r="C46" s="16" t="s">
        <v>1177</v>
      </c>
      <c r="G46" s="16" t="s">
        <v>1197</v>
      </c>
      <c r="K46" s="16" t="s">
        <v>1165</v>
      </c>
    </row>
    <row r="47" spans="3:11">
      <c r="C47" s="16" t="s">
        <v>1178</v>
      </c>
      <c r="G47" s="16" t="s">
        <v>1198</v>
      </c>
      <c r="K47" s="16" t="s">
        <v>1166</v>
      </c>
    </row>
    <row r="48" spans="3:11">
      <c r="C48" s="16" t="s">
        <v>1179</v>
      </c>
      <c r="G48" s="16" t="s">
        <v>1199</v>
      </c>
      <c r="K48" s="16" t="s">
        <v>1167</v>
      </c>
    </row>
    <row r="49" spans="3:11">
      <c r="C49" s="16" t="s">
        <v>1180</v>
      </c>
      <c r="G49" s="16" t="s">
        <v>1200</v>
      </c>
      <c r="K49" s="16" t="s">
        <v>1168</v>
      </c>
    </row>
    <row r="50" spans="3:11">
      <c r="C50" s="16" t="s">
        <v>1181</v>
      </c>
      <c r="G50" s="16" t="s">
        <v>1201</v>
      </c>
      <c r="K50" s="16" t="s">
        <v>1169</v>
      </c>
    </row>
    <row r="51" spans="3:11">
      <c r="C51" s="16" t="s">
        <v>1092</v>
      </c>
      <c r="G51" s="16" t="s">
        <v>1202</v>
      </c>
      <c r="K51" s="16" t="s">
        <v>1170</v>
      </c>
    </row>
    <row r="52" spans="3:11">
      <c r="C52" s="16" t="s">
        <v>1119</v>
      </c>
    </row>
    <row r="53" spans="3:11">
      <c r="C53" s="16" t="s">
        <v>1182</v>
      </c>
    </row>
    <row r="54" spans="3:11">
      <c r="C54" s="16" t="s">
        <v>1183</v>
      </c>
    </row>
    <row r="55" spans="3:11">
      <c r="C55" s="16" t="s">
        <v>1184</v>
      </c>
    </row>
    <row r="56" spans="3:11">
      <c r="C56" s="16" t="s">
        <v>1185</v>
      </c>
    </row>
    <row r="57" spans="3:11">
      <c r="C57" s="16" t="s">
        <v>1186</v>
      </c>
    </row>
    <row r="58" spans="3:11">
      <c r="C58" s="16" t="s">
        <v>1187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D7B90-7A22-4689-8710-BA42C8DC43B4}">
  <sheetPr>
    <tabColor rgb="FF7030A0"/>
  </sheetPr>
  <dimension ref="A1"/>
  <sheetViews>
    <sheetView topLeftCell="A56" workbookViewId="0">
      <selection activeCell="O21" sqref="O21"/>
    </sheetView>
  </sheetViews>
  <sheetFormatPr defaultRowHeight="16.5"/>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E7B7-4B6F-4ED4-982D-3098528E1E42}">
  <sheetPr>
    <tabColor rgb="FF002060"/>
  </sheetPr>
  <dimension ref="A1:O34"/>
  <sheetViews>
    <sheetView topLeftCell="B26" workbookViewId="0">
      <selection activeCell="O21" sqref="O21"/>
    </sheetView>
  </sheetViews>
  <sheetFormatPr defaultColWidth="0" defaultRowHeight="16.5" zeroHeight="1"/>
  <cols>
    <col min="1" max="15" width="9" customWidth="1"/>
    <col min="16" max="16384" width="9" hidden="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1790B-85D4-4B3E-9005-F9FED59B5219}">
  <sheetPr>
    <tabColor rgb="FF002060"/>
  </sheetPr>
  <dimension ref="A1:N1048560"/>
  <sheetViews>
    <sheetView workbookViewId="0">
      <selection activeCell="O21" sqref="O21"/>
    </sheetView>
  </sheetViews>
  <sheetFormatPr defaultColWidth="0" defaultRowHeight="16.5" zeroHeight="1"/>
  <cols>
    <col min="1" max="14" width="9" customWidth="1"/>
    <col min="15" max="16384" width="9" hidden="1"/>
  </cols>
  <sheetData>
    <row r="1"/>
    <row r="2"/>
    <row r="3"/>
    <row r="4"/>
    <row r="5"/>
    <row r="6"/>
    <row r="7"/>
    <row r="8"/>
    <row r="9"/>
    <row r="10"/>
    <row r="11"/>
    <row r="12"/>
    <row r="13"/>
    <row r="14"/>
    <row r="15"/>
    <row r="16"/>
    <row r="17"/>
    <row r="18"/>
    <row r="19"/>
    <row r="20"/>
    <row r="21"/>
    <row r="22"/>
    <row r="23"/>
    <row r="24"/>
    <row r="25"/>
    <row r="26"/>
    <row r="27"/>
    <row r="28"/>
    <row r="29"/>
    <row r="30"/>
    <row r="31"/>
    <row r="32"/>
    <row r="33"/>
    <row r="1048560" hidden="1"/>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CF0E6-4277-405C-B213-2C076740557C}">
  <sheetPr>
    <tabColor rgb="FF002060"/>
  </sheetPr>
  <dimension ref="A1:O33"/>
  <sheetViews>
    <sheetView zoomScale="55" zoomScaleNormal="55" workbookViewId="0">
      <selection activeCell="O21" sqref="O21"/>
    </sheetView>
  </sheetViews>
  <sheetFormatPr defaultColWidth="0" defaultRowHeight="16.5" zeroHeight="1"/>
  <cols>
    <col min="1" max="15" width="9" customWidth="1"/>
    <col min="16" max="16384" width="9"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9F486-94EF-45A0-899A-32554984BE2B}">
  <sheetPr>
    <tabColor rgb="FF002060"/>
  </sheetPr>
  <dimension ref="A1:O32"/>
  <sheetViews>
    <sheetView topLeftCell="G6" workbookViewId="0">
      <selection activeCell="O21" sqref="O21"/>
    </sheetView>
  </sheetViews>
  <sheetFormatPr defaultColWidth="0" defaultRowHeight="16.5" zeroHeight="1"/>
  <cols>
    <col min="1" max="15" width="9" customWidth="1"/>
    <col min="16" max="16384" width="9" hidden="1"/>
  </cols>
  <sheetData>
    <row r="1"/>
    <row r="2"/>
    <row r="3"/>
    <row r="4"/>
    <row r="5"/>
    <row r="6"/>
    <row r="7"/>
    <row r="8"/>
    <row r="9"/>
    <row r="10"/>
    <row r="11"/>
    <row r="12"/>
    <row r="13"/>
    <row r="14"/>
    <row r="15"/>
    <row r="16"/>
    <row r="17"/>
    <row r="18"/>
    <row r="19"/>
    <row r="20"/>
    <row r="21"/>
    <row r="22"/>
    <row r="23"/>
    <row r="24"/>
    <row r="25"/>
    <row r="26"/>
    <row r="27"/>
    <row r="28"/>
    <row r="29"/>
    <row r="30"/>
    <row r="31"/>
    <row r="32"/>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83315-4CF0-430D-ACDD-DC7FE58BB06C}">
  <dimension ref="A1"/>
  <sheetViews>
    <sheetView workbookViewId="0"/>
  </sheetViews>
  <sheetFormatPr defaultRowHeight="16.5"/>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36AA7-21C0-47D6-9588-B5AEDE483E2C}">
  <dimension ref="A1"/>
  <sheetViews>
    <sheetView workbookViewId="0">
      <selection activeCell="A2" sqref="A2"/>
    </sheetView>
  </sheetViews>
  <sheetFormatPr defaultRowHeight="16.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Аркуші</vt:lpstr>
      </vt:variant>
      <vt:variant>
        <vt:i4>58</vt:i4>
      </vt:variant>
      <vt:variant>
        <vt:lpstr>Іменовані діапазони</vt:lpstr>
      </vt:variant>
      <vt:variant>
        <vt:i4>11</vt:i4>
      </vt:variant>
    </vt:vector>
  </HeadingPairs>
  <TitlesOfParts>
    <vt:vector size="69" baseType="lpstr">
      <vt:lpstr>Encounter chances</vt:lpstr>
      <vt:lpstr>COVER_TOC</vt:lpstr>
      <vt:lpstr>DM SCREEN</vt:lpstr>
      <vt:lpstr>ORCS</vt:lpstr>
      <vt:lpstr>yuan-ti</vt:lpstr>
      <vt:lpstr>00</vt:lpstr>
      <vt:lpstr>HOBGOBLINS</vt:lpstr>
      <vt:lpstr>Аркуш2</vt:lpstr>
      <vt:lpstr>39</vt:lpstr>
      <vt:lpstr>RND ENC2</vt:lpstr>
      <vt:lpstr>RND ENC</vt:lpstr>
      <vt:lpstr>HOLIDAYS</vt:lpstr>
      <vt:lpstr>Moon_Calendar</vt:lpstr>
      <vt:lpstr>COINS</vt:lpstr>
      <vt:lpstr>LANGUAGES</vt:lpstr>
      <vt:lpstr>CALENDAR1</vt:lpstr>
      <vt:lpstr>CALENDAR2</vt:lpstr>
      <vt:lpstr>CALENDAR3</vt:lpstr>
      <vt:lpstr>CALENDAR4</vt:lpstr>
      <vt:lpstr>CALENDAR5</vt:lpstr>
      <vt:lpstr>COSTS</vt:lpstr>
      <vt:lpstr>TERRAIN</vt:lpstr>
      <vt:lpstr>CAMP</vt:lpstr>
      <vt:lpstr>RND</vt:lpstr>
      <vt:lpstr>RND TRAP</vt:lpstr>
      <vt:lpstr>AL</vt:lpstr>
      <vt:lpstr>RND MAGIC ITEM</vt:lpstr>
      <vt:lpstr>NPC</vt:lpstr>
      <vt:lpstr>non combat encounters</vt:lpstr>
      <vt:lpstr>14</vt:lpstr>
      <vt:lpstr>15</vt:lpstr>
      <vt:lpstr>16</vt:lpstr>
      <vt:lpstr>SILVER MARCHES</vt:lpstr>
      <vt:lpstr>Аркуш1</vt:lpstr>
      <vt:lpstr>LEADERSHIP</vt:lpstr>
      <vt:lpstr>HAGS_BEHOLDERS</vt:lpstr>
      <vt:lpstr>GNOLLS</vt:lpstr>
      <vt:lpstr>DEMIHUMAN</vt:lpstr>
      <vt:lpstr>DUERGAR</vt:lpstr>
      <vt:lpstr>DEMON</vt:lpstr>
      <vt:lpstr>DWARF</vt:lpstr>
      <vt:lpstr>DEMONIC CULT</vt:lpstr>
      <vt:lpstr>HIRELINGS</vt:lpstr>
      <vt:lpstr>17</vt:lpstr>
      <vt:lpstr>18</vt:lpstr>
      <vt:lpstr>NAMES</vt:lpstr>
      <vt:lpstr>19</vt:lpstr>
      <vt:lpstr>20</vt:lpstr>
      <vt:lpstr>21</vt:lpstr>
      <vt:lpstr>22</vt:lpstr>
      <vt:lpstr>23</vt:lpstr>
      <vt:lpstr>5</vt:lpstr>
      <vt:lpstr>6</vt:lpstr>
      <vt:lpstr>7</vt:lpstr>
      <vt:lpstr>8</vt:lpstr>
      <vt:lpstr>9</vt:lpstr>
      <vt:lpstr>OTHER LINKS</vt:lpstr>
      <vt:lpstr>Аркуш3</vt:lpstr>
      <vt:lpstr>Average__Prices_for_Goods__Services_in_Waterdeep</vt:lpstr>
      <vt:lpstr>average_prices_LINK</vt:lpstr>
      <vt:lpstr>'RND ENC'!bookmark10</vt:lpstr>
      <vt:lpstr>'RND ENC'!bookmark12</vt:lpstr>
      <vt:lpstr>Coinage_link</vt:lpstr>
      <vt:lpstr>goods_services_1_LINK</vt:lpstr>
      <vt:lpstr>goods_services_2_LINK</vt:lpstr>
      <vt:lpstr>hirelings_LINK</vt:lpstr>
      <vt:lpstr>LANGUAGES_LINK</vt:lpstr>
      <vt:lpstr>PRICING</vt:lpstr>
      <vt:lpstr>CALENDAR3!Область_друку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dcterms:created xsi:type="dcterms:W3CDTF">2020-02-17T06:29:26Z</dcterms:created>
  <dcterms:modified xsi:type="dcterms:W3CDTF">2020-05-07T19:41:56Z</dcterms:modified>
</cp:coreProperties>
</file>