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50d6280c872bd7/TRPG/ZZ_TOOLS/0_DEVELOPMENT/004 Excel online resources/"/>
    </mc:Choice>
  </mc:AlternateContent>
  <xr:revisionPtr revIDLastSave="0" documentId="11_A0C2BD55D92630460C318DE1D46F6B807D50C68F" xr6:coauthVersionLast="46" xr6:coauthVersionMax="46" xr10:uidLastSave="{00000000-0000-0000-0000-000000000000}"/>
  <bookViews>
    <workbookView xWindow="-120" yWindow="-120" windowWidth="29040" windowHeight="15960" firstSheet="1" activeTab="1" xr2:uid="{81F83D2C-77BF-49F9-81CB-26CE6EA286F8}"/>
  </bookViews>
  <sheets>
    <sheet name="Players" sheetId="3" state="hidden" r:id="rId1"/>
    <sheet name="Table01" sheetId="1" r:id="rId2"/>
    <sheet name="Variables" sheetId="2" r:id="rId3"/>
  </sheets>
  <definedNames>
    <definedName name="Factions">Variables!$D$2:$D$6</definedName>
    <definedName name="Levels">Variables!$B$2:$B$11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" l="1"/>
  <c r="Y27" i="1"/>
  <c r="U33" i="1"/>
  <c r="M16" i="1"/>
  <c r="U31" i="1"/>
  <c r="U32" i="1"/>
  <c r="U30" i="1"/>
  <c r="U44" i="1"/>
  <c r="U43" i="1"/>
  <c r="U38" i="1"/>
  <c r="U39" i="1"/>
  <c r="U40" i="1"/>
  <c r="U41" i="1"/>
  <c r="U42" i="1"/>
  <c r="U37" i="1"/>
  <c r="U36" i="1"/>
  <c r="Y26" i="1" a="1"/>
  <c r="Y26" i="1" s="1"/>
  <c r="Y25" i="1" a="1"/>
  <c r="Y25" i="1" s="1"/>
  <c r="Y24" i="1" a="1"/>
  <c r="Y24" i="1" s="1"/>
  <c r="M13" i="1"/>
  <c r="M11" i="1"/>
  <c r="M14" i="1"/>
  <c r="M12" i="1"/>
  <c r="M8" i="1"/>
  <c r="M7" i="1"/>
  <c r="M6" i="1"/>
  <c r="M5" i="1"/>
  <c r="M3" i="1"/>
  <c r="M4" i="1"/>
  <c r="C11" i="1"/>
  <c r="N47" i="1"/>
  <c r="N46" i="1"/>
  <c r="N45" i="1"/>
  <c r="N44" i="1"/>
  <c r="N43" i="1"/>
  <c r="N40" i="1"/>
  <c r="N39" i="1"/>
  <c r="N38" i="1"/>
  <c r="N37" i="1"/>
  <c r="N30" i="1"/>
  <c r="N29" i="1"/>
  <c r="N28" i="1"/>
  <c r="N27" i="1"/>
  <c r="U45" i="1" s="1"/>
  <c r="N25" i="1"/>
  <c r="N24" i="1"/>
  <c r="N23" i="1"/>
  <c r="N22" i="1"/>
  <c r="N21" i="1"/>
  <c r="U35" i="1" s="1"/>
  <c r="N20" i="1"/>
  <c r="N19" i="1"/>
  <c r="U34" i="1" s="1"/>
  <c r="N18" i="1"/>
  <c r="U17" i="1"/>
  <c r="Z12" i="1"/>
  <c r="Z11" i="1"/>
  <c r="Z10" i="1"/>
  <c r="Z9" i="1"/>
  <c r="Z8" i="1"/>
  <c r="Z7" i="1"/>
  <c r="Z6" i="1"/>
  <c r="Z5" i="1"/>
  <c r="Z4" i="1"/>
  <c r="U16" i="1" s="1"/>
  <c r="V5" i="1"/>
  <c r="V6" i="1"/>
  <c r="V7" i="1"/>
  <c r="V13" i="1" s="1"/>
  <c r="V8" i="1"/>
  <c r="V9" i="1"/>
  <c r="V10" i="1"/>
  <c r="V11" i="1"/>
  <c r="V12" i="1"/>
  <c r="V4" i="1"/>
  <c r="G24" i="1"/>
  <c r="G23" i="1"/>
  <c r="G22" i="1"/>
  <c r="G21" i="1"/>
  <c r="G20" i="1"/>
  <c r="G19" i="1"/>
  <c r="G18" i="1"/>
  <c r="G17" i="1"/>
  <c r="G16" i="1"/>
  <c r="I10" i="1"/>
  <c r="I9" i="1"/>
  <c r="I8" i="1"/>
  <c r="I7" i="1"/>
  <c r="I6" i="1"/>
  <c r="I5" i="1"/>
  <c r="I4" i="1"/>
  <c r="M9" i="1" l="1"/>
  <c r="U15" i="1"/>
  <c r="U18" i="1" s="1"/>
  <c r="U46" i="1"/>
  <c r="N41" i="1"/>
  <c r="N31" i="1"/>
  <c r="N48" i="1"/>
  <c r="I11" i="1"/>
  <c r="E28" i="1" l="1"/>
</calcChain>
</file>

<file path=xl/sharedStrings.xml><?xml version="1.0" encoding="utf-8"?>
<sst xmlns="http://schemas.openxmlformats.org/spreadsheetml/2006/main" count="142" uniqueCount="103">
  <si>
    <t>Стол</t>
  </si>
  <si>
    <t>Игрок</t>
  </si>
  <si>
    <t>Uncommon</t>
  </si>
  <si>
    <t>Rare</t>
  </si>
  <si>
    <t>Very Rare</t>
  </si>
  <si>
    <t>Legendary, Unique, or Special</t>
  </si>
  <si>
    <t>Mundane</t>
  </si>
  <si>
    <t>Our Rations Don't Include Cheese</t>
  </si>
  <si>
    <t>Walk It Off</t>
  </si>
  <si>
    <t>Full Monty</t>
  </si>
  <si>
    <t>Doppelganger Squad</t>
  </si>
  <si>
    <t>Embrace diversity</t>
  </si>
  <si>
    <t>Faction</t>
  </si>
  <si>
    <t>Level</t>
  </si>
  <si>
    <r>
      <t xml:space="preserve">I Like to Pace Myself: </t>
    </r>
    <r>
      <rPr>
        <b/>
        <sz val="8.5"/>
        <color rgb="FF000000"/>
        <rFont val="ScalaSansOffc"/>
      </rPr>
      <t>FIRST</t>
    </r>
    <r>
      <rPr>
        <sz val="8.5"/>
        <color rgb="FF000000"/>
        <rFont val="ScalaSansOffc"/>
      </rPr>
      <t xml:space="preserve"> </t>
    </r>
    <r>
      <rPr>
        <b/>
        <sz val="8.5"/>
        <color rgb="FF000000"/>
        <rFont val="ScalaSansOffc"/>
      </rPr>
      <t>TABLE</t>
    </r>
    <r>
      <rPr>
        <sz val="8.5"/>
        <color rgb="FF000000"/>
        <rFont val="ScalaSansOffc"/>
      </rPr>
      <t xml:space="preserve"> at Open to take two short rests</t>
    </r>
  </si>
  <si>
    <r>
      <t xml:space="preserve">Adventuring Makes Me Sleepy: </t>
    </r>
    <r>
      <rPr>
        <b/>
        <sz val="8.5"/>
        <color rgb="FF000000"/>
        <rFont val="ScalaSansOffc"/>
      </rPr>
      <t>FIRST</t>
    </r>
    <r>
      <rPr>
        <sz val="8.5"/>
        <color rgb="FF000000"/>
        <rFont val="ScalaSansOffc"/>
      </rPr>
      <t xml:space="preserve"> </t>
    </r>
    <r>
      <rPr>
        <b/>
        <sz val="8.5"/>
        <color rgb="FF000000"/>
        <rFont val="ScalaSansOffc"/>
      </rPr>
      <t>TABLE</t>
    </r>
    <r>
      <rPr>
        <sz val="8.5"/>
        <color rgb="FF000000"/>
        <rFont val="ScalaSansOffc"/>
      </rPr>
      <t xml:space="preserve"> at Open to take two long rests</t>
    </r>
  </si>
  <si>
    <r>
      <t xml:space="preserve">No Rest for the Wicked: </t>
    </r>
    <r>
      <rPr>
        <sz val="8.5"/>
        <color rgb="FF000000"/>
        <rFont val="ScalaSansOffc"/>
      </rPr>
      <t>Party does not take a long rest all adventure long</t>
    </r>
  </si>
  <si>
    <t>Moa</t>
  </si>
  <si>
    <t>Shagambi</t>
  </si>
  <si>
    <t>Papazotl</t>
  </si>
  <si>
    <t>Wongo</t>
  </si>
  <si>
    <t>Kubazan</t>
  </si>
  <si>
    <t>Unkh</t>
  </si>
  <si>
    <t>I'jin</t>
  </si>
  <si>
    <t>Nangnang</t>
  </si>
  <si>
    <t>Obo'laka</t>
  </si>
  <si>
    <t>minor relic</t>
  </si>
  <si>
    <t>major relic</t>
  </si>
  <si>
    <t>puzzle cube</t>
  </si>
  <si>
    <t>Ubtao table fragment</t>
  </si>
  <si>
    <t>A</t>
  </si>
  <si>
    <t>B</t>
  </si>
  <si>
    <t>C</t>
  </si>
  <si>
    <t>Party completed all of the encounter bonuses for at least 1 shrine (1A-1C, etc.)</t>
  </si>
  <si>
    <r>
      <t xml:space="preserve">Raider of the Lost Shrines: </t>
    </r>
    <r>
      <rPr>
        <sz val="8.5"/>
        <color rgb="FF000000"/>
        <rFont val="ScalaSansOffc"/>
      </rPr>
      <t>Party completed all of the encounter bonuses for 3 or more shrines</t>
    </r>
  </si>
  <si>
    <t>Party successfully completed the Special Encounter at a VIP table</t>
  </si>
  <si>
    <t>Y</t>
  </si>
  <si>
    <t>Each time during Round One an adventurer dies non-voluntarily (can be earned multiple times/adventurer)</t>
  </si>
  <si>
    <t>(Scored in Round Two)</t>
  </si>
  <si>
    <t>TPK at least once</t>
  </si>
  <si>
    <t>Total:</t>
  </si>
  <si>
    <t>I Roll 20s: FIRST adventurer at the Open to roll a Critical Hit</t>
  </si>
  <si>
    <t>Critical Hits: Each party member rolls at least one critical hit.</t>
  </si>
  <si>
    <t>I Need New Dice: FIRST adventurer at the Open to roll a natural 1 on a saving throw</t>
  </si>
  <si>
    <t>Trapsmiths: Party disabled 5 or more traps</t>
  </si>
  <si>
    <t>The Chosen of Chult: FIRST adventurer at Open to die non-voluntarily</t>
  </si>
  <si>
    <t>Infested by Spirits: Each time an adventurer dies non-voluntarily for the second time in this adventure. (earned once/adventurer)</t>
  </si>
  <si>
    <t>Still Standing: No party member ever reaches 0 hit points in Round One</t>
  </si>
  <si>
    <t>Indomitable: At least one adventurer finishes the event without taking damage</t>
  </si>
  <si>
    <t>Friendly Fire: FIRST adventurer at Open to take damage from an ally</t>
  </si>
  <si>
    <t>Blood for the Trickster Gods: More than 5 encounters end in a TPK</t>
  </si>
  <si>
    <t>Needs Guidance: Party talked their guide into entering combat and the guide died.</t>
  </si>
  <si>
    <t>Achievement/Description</t>
  </si>
  <si>
    <t>Points</t>
  </si>
  <si>
    <t>Best buds: At least two party members actively engaged a guide in roleplay.</t>
  </si>
  <si>
    <t>Tricksters: Party members actively discussed and then employed the teaching of a trickster god to resolve a trap/challenge</t>
  </si>
  <si>
    <t>Falls for Tricks: At least one character adopted the teachings of a trickster god and roleplayed this</t>
  </si>
  <si>
    <t>Shrine Acolyte: At least one character converts to worship a trickster god</t>
  </si>
  <si>
    <t>A Worthy of Ubtao: One of the top three teams in the Challenge of Ubtao</t>
  </si>
  <si>
    <t>Dice Tower Master: Table performed the best at the Craft (Dice Tower) check</t>
  </si>
  <si>
    <t>Master of Intellect: Table performed the best at the Intelligence (Mathematics) check</t>
  </si>
  <si>
    <t>Master of Senses: Table performed the best at the Intelligence (Investigation) check</t>
  </si>
  <si>
    <t>Master of Archery: Table performed the best at the Archery competition</t>
  </si>
  <si>
    <t>Lords Alliance</t>
  </si>
  <si>
    <t>Zhentarim</t>
  </si>
  <si>
    <t>Order of the Gauntlet</t>
  </si>
  <si>
    <t>Emerald Enclave</t>
  </si>
  <si>
    <t>Harpers</t>
  </si>
  <si>
    <t>Total</t>
  </si>
  <si>
    <t>Yes</t>
  </si>
  <si>
    <t>No</t>
  </si>
  <si>
    <t>Class</t>
  </si>
  <si>
    <t>Short rests</t>
  </si>
  <si>
    <t>Long rests</t>
  </si>
  <si>
    <t>Bard</t>
  </si>
  <si>
    <t>Barbarian</t>
  </si>
  <si>
    <t>Cleric</t>
  </si>
  <si>
    <t>Druid</t>
  </si>
  <si>
    <t>Fighter</t>
  </si>
  <si>
    <t>Monk</t>
  </si>
  <si>
    <t>Paladin</t>
  </si>
  <si>
    <t>Ranger</t>
  </si>
  <si>
    <t>Rogue</t>
  </si>
  <si>
    <t>Sorcerer</t>
  </si>
  <si>
    <t>Warlock</t>
  </si>
  <si>
    <t>Wizard</t>
  </si>
  <si>
    <t>Имя персонажа</t>
  </si>
  <si>
    <t>Note: If the table does not complete A3, B3, or C3 before the central chamber, award partial credit (2 points).</t>
  </si>
  <si>
    <t>-</t>
  </si>
  <si>
    <t>Maze Runner: Party completed all of the encounter bonuses for the maze, both on the way in and when escaping</t>
  </si>
  <si>
    <t>Party completed an additional maze encounter from another track</t>
  </si>
  <si>
    <t>Critical Hits: Each party member rolls at least one critical hit. - do not score this if already scored for Round One</t>
  </si>
  <si>
    <t>Trapsmiths: Party disabled 5 or more traps - do not score this if already scored for Round One</t>
  </si>
  <si>
    <t>Each time during Round Two an adventurer dies non-voluntarily (can be earned multiple times/adventurer)</t>
  </si>
  <si>
    <t>Acererak's First VIctim: The FIRST CHARACTER at the Open to die after the Central Chamber and Acererak has triggered the Soulmonger</t>
  </si>
  <si>
    <t>Alive in Death: At least one character was brought back with Nanny Pu'Pu's green gem</t>
  </si>
  <si>
    <t>Nanny Pu'Pu's Charm: At least one character used Nanny Pu'Pu's rag doll charm more than once to prevent death</t>
  </si>
  <si>
    <t>Still Standing: No party member ever reaches 0 hit points in Round Two</t>
  </si>
  <si>
    <t>Masters of the TPK: More than 5 encounters end in a TPK - do not score this if already scored for Round One</t>
  </si>
  <si>
    <t>Friendly Fire: First adventurer at Open to take damage from an ally</t>
  </si>
  <si>
    <t>APL</t>
  </si>
  <si>
    <t>30/50/70</t>
  </si>
  <si>
    <t>2 nd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</si>
</sst>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8.5"/>
      <color rgb="FF000000"/>
      <name val="ScalaSansOffc"/>
    </font>
    <font>
      <b/>
      <sz val="8.5"/>
      <color rgb="FF000000"/>
      <name val="ScalaSansOffc"/>
    </font>
    <font>
      <b/>
      <sz val="14"/>
      <color theme="1"/>
      <name val="Calibri"/>
      <family val="2"/>
      <charset val="204"/>
      <scheme val="minor"/>
    </font>
    <font>
      <sz val="12"/>
      <color theme="1"/>
      <name val="Garamond"/>
      <family val="1"/>
      <charset val="204"/>
    </font>
    <font>
      <b/>
      <sz val="26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4" fillId="0" borderId="1" xfId="0" applyFont="1" applyBorder="1"/>
    <xf numFmtId="0" fontId="0" fillId="0" borderId="0" xfId="0" applyBorder="1"/>
    <xf numFmtId="0" fontId="0" fillId="7" borderId="1" xfId="0" applyFill="1" applyBorder="1"/>
    <xf numFmtId="0" fontId="0" fillId="4" borderId="3" xfId="0" applyFill="1" applyBorder="1"/>
    <xf numFmtId="0" fontId="0" fillId="0" borderId="0" xfId="0" applyAlignment="1"/>
    <xf numFmtId="0" fontId="1" fillId="8" borderId="1" xfId="0" applyFont="1" applyFill="1" applyBorder="1" applyAlignment="1">
      <alignment vertical="center"/>
    </xf>
    <xf numFmtId="0" fontId="0" fillId="8" borderId="1" xfId="0" applyFill="1" applyBorder="1"/>
    <xf numFmtId="0" fontId="3" fillId="6" borderId="1" xfId="0" applyFont="1" applyFill="1" applyBorder="1"/>
    <xf numFmtId="0" fontId="3" fillId="6" borderId="2" xfId="0" applyFont="1" applyFill="1" applyBorder="1"/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9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CCD6-28E1-408B-880E-A5D482F98DFC}">
  <dimension ref="A2:G21"/>
  <sheetViews>
    <sheetView workbookViewId="0">
      <selection activeCell="A2" sqref="A2:G21"/>
    </sheetView>
  </sheetViews>
  <sheetFormatPr defaultRowHeight="15"/>
  <sheetData>
    <row r="2" spans="1:7">
      <c r="A2" s="1"/>
      <c r="B2" s="1" t="s">
        <v>1</v>
      </c>
      <c r="C2" s="1" t="s">
        <v>86</v>
      </c>
      <c r="D2" s="1" t="s">
        <v>71</v>
      </c>
      <c r="E2" s="1" t="s">
        <v>13</v>
      </c>
      <c r="F2" s="1" t="s">
        <v>12</v>
      </c>
      <c r="G2" s="7" t="s">
        <v>0</v>
      </c>
    </row>
    <row r="3" spans="1:7">
      <c r="A3" s="1">
        <v>1</v>
      </c>
      <c r="B3" s="1"/>
      <c r="C3" s="1"/>
      <c r="D3" s="1"/>
      <c r="E3" s="1"/>
      <c r="F3" s="1"/>
      <c r="G3" s="1"/>
    </row>
    <row r="4" spans="1:7">
      <c r="A4" s="1">
        <v>2</v>
      </c>
      <c r="B4" s="1"/>
      <c r="C4" s="1"/>
      <c r="D4" s="1"/>
      <c r="E4" s="1"/>
      <c r="F4" s="1"/>
      <c r="G4" s="1"/>
    </row>
    <row r="5" spans="1:7">
      <c r="A5" s="1">
        <v>3</v>
      </c>
      <c r="B5" s="1"/>
      <c r="C5" s="1"/>
      <c r="D5" s="1"/>
      <c r="E5" s="1"/>
      <c r="F5" s="1"/>
      <c r="G5" s="1"/>
    </row>
    <row r="6" spans="1:7">
      <c r="A6" s="1">
        <v>4</v>
      </c>
      <c r="B6" s="1"/>
      <c r="C6" s="1"/>
      <c r="D6" s="1"/>
      <c r="E6" s="1"/>
      <c r="F6" s="1"/>
      <c r="G6" s="1"/>
    </row>
    <row r="7" spans="1:7">
      <c r="A7" s="1">
        <v>5</v>
      </c>
      <c r="B7" s="1"/>
      <c r="C7" s="1"/>
      <c r="D7" s="1"/>
      <c r="E7" s="1"/>
      <c r="F7" s="1"/>
      <c r="G7" s="1"/>
    </row>
    <row r="8" spans="1:7">
      <c r="A8" s="1">
        <v>6</v>
      </c>
      <c r="B8" s="1"/>
      <c r="C8" s="1"/>
      <c r="D8" s="1"/>
      <c r="E8" s="1"/>
      <c r="F8" s="1"/>
      <c r="G8" s="1"/>
    </row>
    <row r="9" spans="1:7">
      <c r="A9" s="1">
        <v>7</v>
      </c>
      <c r="B9" s="1"/>
      <c r="C9" s="1"/>
      <c r="D9" s="1"/>
      <c r="E9" s="1"/>
      <c r="F9" s="1"/>
      <c r="G9" s="1"/>
    </row>
    <row r="10" spans="1:7">
      <c r="A10" s="1">
        <v>8</v>
      </c>
      <c r="B10" s="1"/>
      <c r="C10" s="1"/>
      <c r="D10" s="1"/>
      <c r="E10" s="1"/>
      <c r="F10" s="1"/>
      <c r="G10" s="1"/>
    </row>
    <row r="11" spans="1:7">
      <c r="A11" s="1">
        <v>9</v>
      </c>
      <c r="B11" s="1"/>
      <c r="C11" s="1"/>
      <c r="D11" s="1"/>
      <c r="E11" s="1"/>
      <c r="F11" s="1"/>
      <c r="G11" s="1"/>
    </row>
    <row r="12" spans="1:7">
      <c r="A12" s="1">
        <v>10</v>
      </c>
      <c r="B12" s="1"/>
      <c r="C12" s="1"/>
      <c r="D12" s="1"/>
      <c r="E12" s="1"/>
      <c r="F12" s="1"/>
      <c r="G12" s="1"/>
    </row>
    <row r="13" spans="1:7">
      <c r="A13" s="1">
        <v>11</v>
      </c>
      <c r="B13" s="1"/>
      <c r="C13" s="1"/>
      <c r="D13" s="1"/>
      <c r="E13" s="1"/>
      <c r="F13" s="1"/>
      <c r="G13" s="1"/>
    </row>
    <row r="14" spans="1:7">
      <c r="A14" s="1">
        <v>12</v>
      </c>
      <c r="B14" s="1"/>
      <c r="C14" s="1"/>
      <c r="D14" s="1"/>
      <c r="E14" s="1"/>
      <c r="F14" s="1"/>
      <c r="G14" s="1"/>
    </row>
    <row r="15" spans="1:7">
      <c r="A15" s="1">
        <v>13</v>
      </c>
      <c r="B15" s="1"/>
      <c r="C15" s="1"/>
      <c r="D15" s="1"/>
      <c r="E15" s="1"/>
      <c r="F15" s="1"/>
      <c r="G15" s="1"/>
    </row>
    <row r="16" spans="1:7">
      <c r="A16" s="1">
        <v>14</v>
      </c>
      <c r="B16" s="1"/>
      <c r="C16" s="1"/>
      <c r="D16" s="1"/>
      <c r="E16" s="1"/>
      <c r="F16" s="1"/>
      <c r="G16" s="1"/>
    </row>
    <row r="17" spans="1:7">
      <c r="A17" s="1">
        <v>15</v>
      </c>
      <c r="B17" s="1"/>
      <c r="C17" s="1"/>
      <c r="D17" s="1"/>
      <c r="E17" s="1"/>
      <c r="F17" s="1"/>
      <c r="G17" s="1"/>
    </row>
    <row r="18" spans="1:7">
      <c r="A18" s="1">
        <v>16</v>
      </c>
      <c r="B18" s="1"/>
      <c r="C18" s="1"/>
      <c r="D18" s="1"/>
      <c r="E18" s="1"/>
      <c r="F18" s="1"/>
      <c r="G18" s="1"/>
    </row>
    <row r="19" spans="1:7">
      <c r="A19" s="1">
        <v>17</v>
      </c>
      <c r="B19" s="1"/>
      <c r="C19" s="1"/>
      <c r="D19" s="1"/>
      <c r="E19" s="1"/>
      <c r="F19" s="1"/>
      <c r="G19" s="1"/>
    </row>
    <row r="20" spans="1:7">
      <c r="A20" s="1">
        <v>18</v>
      </c>
      <c r="B20" s="1"/>
      <c r="C20" s="1"/>
      <c r="D20" s="1"/>
      <c r="E20" s="1"/>
      <c r="F20" s="1"/>
      <c r="G20" s="1"/>
    </row>
    <row r="21" spans="1:7">
      <c r="A21" s="1">
        <v>19</v>
      </c>
      <c r="B21" s="1"/>
      <c r="C21" s="1"/>
      <c r="D21" s="1"/>
      <c r="E21" s="1"/>
      <c r="F21" s="1"/>
      <c r="G2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5FF4B4-769E-49F8-832A-57A1DEEC3FB5}">
          <x14:formula1>
            <xm:f>Variables!$G$2:$G$15</xm:f>
          </x14:formula1>
          <xm:sqref>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07B4-0046-4438-A715-FE3B1B9AA858}">
  <dimension ref="A1:Z48"/>
  <sheetViews>
    <sheetView tabSelected="1" topLeftCell="A21" zoomScaleNormal="100" workbookViewId="0">
      <selection activeCell="K38" sqref="K38"/>
    </sheetView>
  </sheetViews>
  <sheetFormatPr defaultRowHeight="15"/>
  <cols>
    <col min="7" max="7" width="11.140625" bestFit="1" customWidth="1"/>
    <col min="11" max="11" width="21.28515625" customWidth="1"/>
    <col min="18" max="18" width="26.7109375" customWidth="1"/>
    <col min="25" max="25" width="10.85546875" bestFit="1" customWidth="1"/>
  </cols>
  <sheetData>
    <row r="1" spans="1:26">
      <c r="A1" t="s">
        <v>0</v>
      </c>
    </row>
    <row r="2" spans="1:26" ht="15.75" thickBot="1">
      <c r="E2">
        <v>2</v>
      </c>
      <c r="F2">
        <v>6</v>
      </c>
      <c r="G2">
        <v>10</v>
      </c>
      <c r="H2">
        <v>20</v>
      </c>
      <c r="S2">
        <v>4</v>
      </c>
      <c r="T2">
        <v>4</v>
      </c>
      <c r="U2">
        <v>6</v>
      </c>
      <c r="W2" s="21"/>
      <c r="X2" s="21"/>
    </row>
    <row r="3" spans="1:26" ht="19.5" thickBot="1">
      <c r="A3" s="1" t="s">
        <v>1</v>
      </c>
      <c r="B3" s="1" t="s">
        <v>71</v>
      </c>
      <c r="C3" s="1" t="s">
        <v>13</v>
      </c>
      <c r="D3" s="2" t="s">
        <v>12</v>
      </c>
      <c r="E3" s="3" t="s">
        <v>2</v>
      </c>
      <c r="F3" s="4" t="s">
        <v>3</v>
      </c>
      <c r="G3" s="4" t="s">
        <v>4</v>
      </c>
      <c r="H3" s="5" t="s">
        <v>5</v>
      </c>
      <c r="I3" s="1" t="s">
        <v>68</v>
      </c>
      <c r="K3" s="20" t="s">
        <v>6</v>
      </c>
      <c r="L3" s="9">
        <v>0</v>
      </c>
      <c r="M3" s="19">
        <f t="shared" ref="M3:M8" si="0">IF(L3="Yes",O3,0)</f>
        <v>0</v>
      </c>
      <c r="O3" t="s">
        <v>101</v>
      </c>
      <c r="R3" s="1"/>
      <c r="S3" s="1" t="s">
        <v>30</v>
      </c>
      <c r="T3" s="1" t="s">
        <v>31</v>
      </c>
      <c r="U3" s="1" t="s">
        <v>32</v>
      </c>
      <c r="V3" s="7" t="s">
        <v>68</v>
      </c>
      <c r="W3" s="21"/>
      <c r="X3" s="21"/>
      <c r="Y3" s="6"/>
    </row>
    <row r="4" spans="1:26" ht="18.75">
      <c r="A4" s="1">
        <v>1</v>
      </c>
      <c r="B4" s="18" t="s">
        <v>76</v>
      </c>
      <c r="C4" s="18">
        <v>8</v>
      </c>
      <c r="D4" s="23" t="s">
        <v>63</v>
      </c>
      <c r="E4" s="10">
        <v>4</v>
      </c>
      <c r="F4" s="11">
        <v>3</v>
      </c>
      <c r="G4" s="11">
        <v>2</v>
      </c>
      <c r="H4" s="12">
        <v>1</v>
      </c>
      <c r="I4" s="19">
        <f>-(E4*$E$2+F4*$F$2+G4*$G$2+H4*$H$2)</f>
        <v>-66</v>
      </c>
      <c r="K4" s="20" t="s">
        <v>7</v>
      </c>
      <c r="L4" s="9" t="s">
        <v>69</v>
      </c>
      <c r="M4" s="19">
        <f t="shared" si="0"/>
        <v>25</v>
      </c>
      <c r="O4">
        <v>25</v>
      </c>
      <c r="R4" s="1">
        <v>1</v>
      </c>
      <c r="S4" s="9">
        <v>0</v>
      </c>
      <c r="T4" s="9">
        <v>0</v>
      </c>
      <c r="U4" s="9">
        <v>0</v>
      </c>
      <c r="V4" s="19">
        <f>S4*$S$2+T4*$T$2+U4*$U$2</f>
        <v>0</v>
      </c>
      <c r="W4" s="21"/>
      <c r="X4" s="21"/>
      <c r="Y4" s="21"/>
      <c r="Z4">
        <f>IF(AND(S4=1,T4=1,U4=1),1,0)</f>
        <v>0</v>
      </c>
    </row>
    <row r="5" spans="1:26" ht="18.75">
      <c r="A5" s="1">
        <v>2</v>
      </c>
      <c r="B5" s="18" t="s">
        <v>78</v>
      </c>
      <c r="C5" s="18">
        <v>9</v>
      </c>
      <c r="D5" s="23" t="s">
        <v>64</v>
      </c>
      <c r="E5" s="13">
        <v>2</v>
      </c>
      <c r="F5" s="9"/>
      <c r="G5" s="9">
        <v>2</v>
      </c>
      <c r="H5" s="14"/>
      <c r="I5" s="19">
        <f t="shared" ref="I5:I10" si="1">-(E5*$E$2+F5*$F$2+G5*$G$2+H5*$H$2)</f>
        <v>-24</v>
      </c>
      <c r="K5" s="20" t="s">
        <v>8</v>
      </c>
      <c r="L5" s="9" t="s">
        <v>70</v>
      </c>
      <c r="M5" s="19">
        <f t="shared" si="0"/>
        <v>0</v>
      </c>
      <c r="O5">
        <v>20</v>
      </c>
      <c r="R5" s="1">
        <v>2</v>
      </c>
      <c r="S5" s="9">
        <v>0</v>
      </c>
      <c r="T5" s="9">
        <v>0</v>
      </c>
      <c r="U5" s="9">
        <v>0</v>
      </c>
      <c r="V5" s="19">
        <f t="shared" ref="V5:V12" si="2">S5*$S$2+T5*$T$2+U5*$U$2</f>
        <v>0</v>
      </c>
      <c r="W5" s="21"/>
      <c r="X5" s="21"/>
      <c r="Y5" s="21"/>
      <c r="Z5">
        <f t="shared" ref="Z5:Z12" si="3">IF(AND(S5=1,T5=1,U5=1),1,0)</f>
        <v>0</v>
      </c>
    </row>
    <row r="6" spans="1:26" ht="18.75">
      <c r="A6" s="1">
        <v>3</v>
      </c>
      <c r="B6" s="18" t="s">
        <v>77</v>
      </c>
      <c r="C6" s="18">
        <v>9</v>
      </c>
      <c r="D6" s="23" t="s">
        <v>65</v>
      </c>
      <c r="E6" s="13"/>
      <c r="F6" s="9">
        <v>3</v>
      </c>
      <c r="G6" s="9"/>
      <c r="H6" s="14">
        <v>1</v>
      </c>
      <c r="I6" s="19">
        <f t="shared" si="1"/>
        <v>-38</v>
      </c>
      <c r="K6" s="20" t="s">
        <v>9</v>
      </c>
      <c r="L6" s="9" t="s">
        <v>70</v>
      </c>
      <c r="M6" s="19">
        <f t="shared" si="0"/>
        <v>0</v>
      </c>
      <c r="O6">
        <v>10</v>
      </c>
      <c r="R6" s="1">
        <v>3</v>
      </c>
      <c r="S6" s="9">
        <v>0</v>
      </c>
      <c r="T6" s="9">
        <v>0</v>
      </c>
      <c r="U6" s="9">
        <v>0</v>
      </c>
      <c r="V6" s="19">
        <f t="shared" si="2"/>
        <v>0</v>
      </c>
      <c r="W6" s="21"/>
      <c r="X6" s="21"/>
      <c r="Y6" s="21"/>
      <c r="Z6">
        <f t="shared" si="3"/>
        <v>0</v>
      </c>
    </row>
    <row r="7" spans="1:26" ht="18.75">
      <c r="A7" s="1">
        <v>4</v>
      </c>
      <c r="B7" s="18" t="s">
        <v>80</v>
      </c>
      <c r="C7" s="18">
        <v>10</v>
      </c>
      <c r="D7" s="23" t="s">
        <v>66</v>
      </c>
      <c r="E7" s="13">
        <v>3</v>
      </c>
      <c r="F7" s="9">
        <v>2</v>
      </c>
      <c r="G7" s="9">
        <v>2</v>
      </c>
      <c r="H7" s="14">
        <v>1</v>
      </c>
      <c r="I7" s="19">
        <f t="shared" si="1"/>
        <v>-58</v>
      </c>
      <c r="K7" s="20" t="s">
        <v>10</v>
      </c>
      <c r="L7" s="9" t="s">
        <v>70</v>
      </c>
      <c r="M7" s="19">
        <f t="shared" si="0"/>
        <v>0</v>
      </c>
      <c r="O7">
        <v>5</v>
      </c>
      <c r="R7" s="1">
        <v>4</v>
      </c>
      <c r="S7" s="9">
        <v>0</v>
      </c>
      <c r="T7" s="9">
        <v>0</v>
      </c>
      <c r="U7" s="9">
        <v>0</v>
      </c>
      <c r="V7" s="19">
        <f t="shared" si="2"/>
        <v>0</v>
      </c>
      <c r="W7" s="21"/>
      <c r="X7" s="21"/>
      <c r="Y7" s="21"/>
      <c r="Z7">
        <f t="shared" si="3"/>
        <v>0</v>
      </c>
    </row>
    <row r="8" spans="1:26" ht="18.75">
      <c r="A8" s="1">
        <v>5</v>
      </c>
      <c r="B8" s="18" t="s">
        <v>77</v>
      </c>
      <c r="C8" s="18">
        <v>10</v>
      </c>
      <c r="D8" s="23" t="s">
        <v>67</v>
      </c>
      <c r="E8" s="13">
        <v>4</v>
      </c>
      <c r="F8" s="9">
        <v>1</v>
      </c>
      <c r="G8" s="9">
        <v>2</v>
      </c>
      <c r="H8" s="14"/>
      <c r="I8" s="19">
        <f t="shared" si="1"/>
        <v>-34</v>
      </c>
      <c r="K8" s="20" t="s">
        <v>11</v>
      </c>
      <c r="L8" s="9" t="s">
        <v>69</v>
      </c>
      <c r="M8" s="19">
        <f t="shared" si="0"/>
        <v>30</v>
      </c>
      <c r="O8">
        <v>30</v>
      </c>
      <c r="R8" s="1">
        <v>5</v>
      </c>
      <c r="S8" s="9">
        <v>0</v>
      </c>
      <c r="T8" s="9">
        <v>0</v>
      </c>
      <c r="U8" s="9">
        <v>0</v>
      </c>
      <c r="V8" s="19">
        <f t="shared" si="2"/>
        <v>0</v>
      </c>
      <c r="W8" s="21"/>
      <c r="X8" s="21"/>
      <c r="Y8" s="21"/>
      <c r="Z8">
        <f t="shared" si="3"/>
        <v>0</v>
      </c>
    </row>
    <row r="9" spans="1:26" ht="18.75">
      <c r="A9" s="1">
        <v>6</v>
      </c>
      <c r="B9" s="18"/>
      <c r="C9" s="18"/>
      <c r="D9" s="23"/>
      <c r="E9" s="13"/>
      <c r="F9" s="9"/>
      <c r="G9" s="9"/>
      <c r="H9" s="14"/>
      <c r="I9" s="19">
        <f t="shared" si="1"/>
        <v>0</v>
      </c>
      <c r="K9" s="30"/>
      <c r="L9" s="31"/>
      <c r="M9" s="28">
        <f>SUM(M3:M8)</f>
        <v>55</v>
      </c>
      <c r="R9" s="1">
        <v>6</v>
      </c>
      <c r="S9" s="9">
        <v>0</v>
      </c>
      <c r="T9" s="9">
        <v>0</v>
      </c>
      <c r="U9" s="9">
        <v>0</v>
      </c>
      <c r="V9" s="19">
        <f t="shared" si="2"/>
        <v>0</v>
      </c>
      <c r="W9" s="21"/>
      <c r="X9" s="21"/>
      <c r="Y9" s="21"/>
      <c r="Z9">
        <f t="shared" si="3"/>
        <v>0</v>
      </c>
    </row>
    <row r="10" spans="1:26" ht="19.5" thickBot="1">
      <c r="A10" s="1">
        <v>7</v>
      </c>
      <c r="B10" s="18"/>
      <c r="C10" s="18"/>
      <c r="D10" s="23"/>
      <c r="E10" s="15"/>
      <c r="F10" s="16"/>
      <c r="G10" s="16"/>
      <c r="H10" s="17"/>
      <c r="I10" s="19">
        <f t="shared" si="1"/>
        <v>0</v>
      </c>
      <c r="R10" s="1">
        <v>7</v>
      </c>
      <c r="S10" s="9">
        <v>0</v>
      </c>
      <c r="T10" s="9">
        <v>0</v>
      </c>
      <c r="U10" s="9">
        <v>0</v>
      </c>
      <c r="V10" s="19">
        <f t="shared" si="2"/>
        <v>0</v>
      </c>
      <c r="W10" s="21"/>
      <c r="X10" s="21"/>
      <c r="Y10" s="21"/>
      <c r="Z10">
        <f t="shared" si="3"/>
        <v>0</v>
      </c>
    </row>
    <row r="11" spans="1:26" ht="18.75">
      <c r="A11" s="29" t="s">
        <v>100</v>
      </c>
      <c r="B11" s="29"/>
      <c r="C11" s="24">
        <f>AVERAGE(C4:C10)</f>
        <v>9.1999999999999993</v>
      </c>
      <c r="D11" s="24"/>
      <c r="E11" s="24"/>
      <c r="F11" s="24"/>
      <c r="G11" s="24"/>
      <c r="H11" s="24"/>
      <c r="I11" s="27">
        <f>SUM(I4:I10)</f>
        <v>-220</v>
      </c>
      <c r="K11" s="1" t="s">
        <v>72</v>
      </c>
      <c r="L11" s="9">
        <v>6</v>
      </c>
      <c r="M11" s="19">
        <f>L11*O11</f>
        <v>-48</v>
      </c>
      <c r="N11" s="1"/>
      <c r="O11">
        <v>-8</v>
      </c>
      <c r="R11" s="1">
        <v>8</v>
      </c>
      <c r="S11" s="9">
        <v>0</v>
      </c>
      <c r="T11" s="9">
        <v>0</v>
      </c>
      <c r="U11" s="9">
        <v>0</v>
      </c>
      <c r="V11" s="19">
        <f t="shared" si="2"/>
        <v>0</v>
      </c>
      <c r="W11" s="21"/>
      <c r="X11" s="21"/>
      <c r="Y11" s="21"/>
      <c r="Z11">
        <f t="shared" si="3"/>
        <v>0</v>
      </c>
    </row>
    <row r="12" spans="1:26" ht="18.75">
      <c r="H12">
        <v>2</v>
      </c>
      <c r="K12" s="20" t="s">
        <v>14</v>
      </c>
      <c r="L12" s="1" t="s">
        <v>69</v>
      </c>
      <c r="M12" s="19">
        <f>IF(L12="Yes",O12,0)</f>
        <v>-5</v>
      </c>
      <c r="N12" s="1"/>
      <c r="O12">
        <v>-5</v>
      </c>
      <c r="R12" s="1">
        <v>9</v>
      </c>
      <c r="S12" s="9">
        <v>0</v>
      </c>
      <c r="T12" s="9">
        <v>0</v>
      </c>
      <c r="U12" s="9">
        <v>0</v>
      </c>
      <c r="V12" s="19">
        <f t="shared" si="2"/>
        <v>0</v>
      </c>
      <c r="W12" s="21"/>
      <c r="X12" s="21"/>
      <c r="Y12" s="21"/>
      <c r="Z12">
        <f t="shared" si="3"/>
        <v>0</v>
      </c>
    </row>
    <row r="13" spans="1:26" ht="18.75">
      <c r="H13">
        <v>6</v>
      </c>
      <c r="K13" s="1" t="s">
        <v>73</v>
      </c>
      <c r="L13" s="9">
        <v>2</v>
      </c>
      <c r="M13" s="19">
        <f>L13*O13</f>
        <v>-40</v>
      </c>
      <c r="N13" s="1"/>
      <c r="O13">
        <v>-20</v>
      </c>
      <c r="S13" s="34" t="s">
        <v>40</v>
      </c>
      <c r="T13" s="35"/>
      <c r="U13" s="36"/>
      <c r="V13" s="19">
        <f>SUM(V4:V12)</f>
        <v>0</v>
      </c>
    </row>
    <row r="14" spans="1:26" ht="18.75">
      <c r="C14">
        <v>15</v>
      </c>
      <c r="D14">
        <v>20</v>
      </c>
      <c r="E14">
        <v>10</v>
      </c>
      <c r="F14">
        <v>10</v>
      </c>
      <c r="H14">
        <v>10</v>
      </c>
      <c r="K14" s="20" t="s">
        <v>15</v>
      </c>
      <c r="L14" s="1" t="s">
        <v>69</v>
      </c>
      <c r="M14" s="19">
        <f>IF(L14="Yes",O14,0)</f>
        <v>-5</v>
      </c>
      <c r="N14" s="1"/>
      <c r="O14">
        <v>-5</v>
      </c>
    </row>
    <row r="15" spans="1:26" ht="18.75">
      <c r="A15" s="1"/>
      <c r="B15" s="1"/>
      <c r="C15" s="1" t="s">
        <v>26</v>
      </c>
      <c r="D15" s="1" t="s">
        <v>27</v>
      </c>
      <c r="E15" s="1" t="s">
        <v>28</v>
      </c>
      <c r="F15" s="1" t="s">
        <v>29</v>
      </c>
      <c r="G15" s="1"/>
      <c r="H15">
        <v>20</v>
      </c>
      <c r="K15" s="20" t="s">
        <v>16</v>
      </c>
      <c r="L15" s="32" t="s">
        <v>102</v>
      </c>
      <c r="M15" s="32"/>
      <c r="N15" s="32"/>
      <c r="R15" s="20" t="s">
        <v>33</v>
      </c>
      <c r="S15" s="25">
        <v>10</v>
      </c>
      <c r="T15" s="26"/>
      <c r="U15" s="19">
        <f>IF(SUM(Z4:Z12)&gt;0,1,0)*$S$15</f>
        <v>0</v>
      </c>
    </row>
    <row r="16" spans="1:26" ht="18.75">
      <c r="A16" s="1" t="s">
        <v>17</v>
      </c>
      <c r="B16" s="1"/>
      <c r="C16" s="9">
        <v>0</v>
      </c>
      <c r="D16" s="9">
        <v>0</v>
      </c>
      <c r="E16" s="9">
        <v>0</v>
      </c>
      <c r="F16" s="9">
        <v>0</v>
      </c>
      <c r="G16" s="19">
        <f>C16*$C$14+$D$14*D16+E16*$E$14+$F$14*F16</f>
        <v>0</v>
      </c>
      <c r="M16" s="27">
        <f>M11+M12+M13+M14</f>
        <v>-98</v>
      </c>
      <c r="R16" s="20" t="s">
        <v>34</v>
      </c>
      <c r="S16" s="25">
        <v>30</v>
      </c>
      <c r="T16" s="26"/>
      <c r="U16" s="19">
        <f>IF(SUM(Z4:Z12)&gt;2,1,0)*S16</f>
        <v>0</v>
      </c>
    </row>
    <row r="17" spans="1:25" ht="18.75">
      <c r="A17" s="1" t="s">
        <v>18</v>
      </c>
      <c r="B17" s="1"/>
      <c r="C17" s="9">
        <v>0</v>
      </c>
      <c r="D17" s="9">
        <v>0</v>
      </c>
      <c r="E17" s="9">
        <v>0</v>
      </c>
      <c r="F17" s="9">
        <v>0</v>
      </c>
      <c r="G17" s="19">
        <f t="shared" ref="G17:G24" si="4">C17*$C$14+$D$14*D17+E17*$E$14+$F$14*F17</f>
        <v>0</v>
      </c>
      <c r="R17" s="20" t="s">
        <v>35</v>
      </c>
      <c r="S17" s="25">
        <v>12</v>
      </c>
      <c r="T17" s="9">
        <v>0</v>
      </c>
      <c r="U17" s="19">
        <f>T17*S17</f>
        <v>0</v>
      </c>
    </row>
    <row r="18" spans="1:25" ht="18.75">
      <c r="A18" s="1" t="s">
        <v>19</v>
      </c>
      <c r="B18" s="1"/>
      <c r="C18" s="9">
        <v>0</v>
      </c>
      <c r="D18" s="9">
        <v>0</v>
      </c>
      <c r="E18" s="9">
        <v>0</v>
      </c>
      <c r="F18" s="9">
        <v>0</v>
      </c>
      <c r="G18" s="19">
        <f t="shared" si="4"/>
        <v>0</v>
      </c>
      <c r="K18" s="1" t="s">
        <v>41</v>
      </c>
      <c r="L18" s="1">
        <v>4</v>
      </c>
      <c r="M18" s="9">
        <v>1</v>
      </c>
      <c r="N18" s="19">
        <f>M18*L18</f>
        <v>4</v>
      </c>
      <c r="R18" s="32" t="s">
        <v>40</v>
      </c>
      <c r="S18" s="32"/>
      <c r="T18" s="32"/>
      <c r="U18" s="27">
        <f>SUM(U15:U17)</f>
        <v>0</v>
      </c>
    </row>
    <row r="19" spans="1:25" ht="18.75">
      <c r="A19" s="1" t="s">
        <v>20</v>
      </c>
      <c r="B19" s="1"/>
      <c r="C19" s="9">
        <v>0</v>
      </c>
      <c r="D19" s="9">
        <v>0</v>
      </c>
      <c r="E19" s="9">
        <v>0</v>
      </c>
      <c r="F19" s="9">
        <v>0</v>
      </c>
      <c r="G19" s="19">
        <f t="shared" si="4"/>
        <v>0</v>
      </c>
      <c r="K19" s="1" t="s">
        <v>42</v>
      </c>
      <c r="L19" s="1">
        <v>10</v>
      </c>
      <c r="M19" s="9">
        <v>0</v>
      </c>
      <c r="N19" s="19">
        <f t="shared" ref="N19:N30" si="5">M19*L19</f>
        <v>0</v>
      </c>
      <c r="O19" t="s">
        <v>36</v>
      </c>
    </row>
    <row r="20" spans="1:25" ht="18.75">
      <c r="A20" s="1" t="s">
        <v>21</v>
      </c>
      <c r="B20" s="1"/>
      <c r="C20" s="9">
        <v>0</v>
      </c>
      <c r="D20" s="9">
        <v>0</v>
      </c>
      <c r="E20" s="9">
        <v>0</v>
      </c>
      <c r="F20" s="9">
        <v>0</v>
      </c>
      <c r="G20" s="19">
        <f t="shared" si="4"/>
        <v>0</v>
      </c>
      <c r="K20" s="1" t="s">
        <v>43</v>
      </c>
      <c r="L20" s="1">
        <v>-4</v>
      </c>
      <c r="M20" s="9">
        <v>1</v>
      </c>
      <c r="N20" s="19">
        <f t="shared" si="5"/>
        <v>-4</v>
      </c>
    </row>
    <row r="21" spans="1:25" ht="18.75">
      <c r="A21" s="1" t="s">
        <v>22</v>
      </c>
      <c r="B21" s="1"/>
      <c r="C21" s="9">
        <v>0</v>
      </c>
      <c r="D21" s="9">
        <v>0</v>
      </c>
      <c r="E21" s="9">
        <v>0</v>
      </c>
      <c r="F21" s="9">
        <v>0</v>
      </c>
      <c r="G21" s="19">
        <f t="shared" si="4"/>
        <v>0</v>
      </c>
      <c r="K21" s="1" t="s">
        <v>44</v>
      </c>
      <c r="L21" s="1">
        <v>15</v>
      </c>
      <c r="M21" s="9">
        <v>0</v>
      </c>
      <c r="N21" s="19">
        <f t="shared" si="5"/>
        <v>0</v>
      </c>
      <c r="O21" t="s">
        <v>36</v>
      </c>
    </row>
    <row r="22" spans="1:25" ht="18.75">
      <c r="A22" s="1" t="s">
        <v>23</v>
      </c>
      <c r="B22" s="1"/>
      <c r="C22" s="9">
        <v>0</v>
      </c>
      <c r="D22" s="9">
        <v>0</v>
      </c>
      <c r="E22" s="9">
        <v>0</v>
      </c>
      <c r="F22" s="9">
        <v>0</v>
      </c>
      <c r="G22" s="19">
        <f t="shared" si="4"/>
        <v>0</v>
      </c>
      <c r="K22" s="1" t="s">
        <v>45</v>
      </c>
      <c r="L22" s="1">
        <v>5</v>
      </c>
      <c r="M22" s="9">
        <v>1</v>
      </c>
      <c r="N22" s="19">
        <f t="shared" si="5"/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5" ht="18.75">
      <c r="A23" s="1" t="s">
        <v>24</v>
      </c>
      <c r="B23" s="1"/>
      <c r="C23" s="9">
        <v>0</v>
      </c>
      <c r="D23" s="9">
        <v>0</v>
      </c>
      <c r="E23" s="9">
        <v>0</v>
      </c>
      <c r="F23" s="9">
        <v>0</v>
      </c>
      <c r="G23" s="19">
        <f t="shared" si="4"/>
        <v>0</v>
      </c>
      <c r="K23" s="1" t="s">
        <v>37</v>
      </c>
      <c r="L23" s="1">
        <v>-5</v>
      </c>
      <c r="M23" s="9">
        <v>0</v>
      </c>
      <c r="N23" s="19">
        <f t="shared" si="5"/>
        <v>0</v>
      </c>
      <c r="O23" t="s">
        <v>36</v>
      </c>
      <c r="S23">
        <v>1</v>
      </c>
      <c r="T23">
        <v>2</v>
      </c>
      <c r="U23">
        <v>3</v>
      </c>
      <c r="V23">
        <v>4</v>
      </c>
      <c r="W23">
        <v>5</v>
      </c>
      <c r="X23">
        <v>6</v>
      </c>
    </row>
    <row r="24" spans="1:25" ht="18.75">
      <c r="A24" s="1" t="s">
        <v>25</v>
      </c>
      <c r="B24" s="1"/>
      <c r="C24" s="9">
        <v>0</v>
      </c>
      <c r="D24" s="9">
        <v>0</v>
      </c>
      <c r="E24" s="9">
        <v>0</v>
      </c>
      <c r="F24" s="9">
        <v>0</v>
      </c>
      <c r="G24" s="19">
        <f t="shared" si="4"/>
        <v>0</v>
      </c>
      <c r="K24" s="1" t="s">
        <v>46</v>
      </c>
      <c r="L24" s="1">
        <v>-10</v>
      </c>
      <c r="M24" s="9">
        <v>0</v>
      </c>
      <c r="N24" s="19">
        <f t="shared" si="5"/>
        <v>0</v>
      </c>
      <c r="R24" s="1" t="s">
        <v>30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19">
        <f t="array" ref="Y24">SUM(($S$22:$X$22)*(S24:X24))</f>
        <v>30</v>
      </c>
    </row>
    <row r="25" spans="1:25" ht="18.75">
      <c r="G25" s="27">
        <f>SUM(G16:G24)</f>
        <v>0</v>
      </c>
      <c r="K25" s="1" t="s">
        <v>47</v>
      </c>
      <c r="L25" s="1">
        <v>10</v>
      </c>
      <c r="M25" s="9">
        <v>0</v>
      </c>
      <c r="N25" s="19">
        <f t="shared" si="5"/>
        <v>0</v>
      </c>
      <c r="R25" s="1" t="s">
        <v>31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19">
        <f t="array" ref="Y25">SUM(($S$22:$X$22)*(S25:X25))</f>
        <v>0</v>
      </c>
    </row>
    <row r="26" spans="1:25" ht="18.75">
      <c r="K26" s="1" t="s">
        <v>48</v>
      </c>
      <c r="L26" s="8" t="s">
        <v>38</v>
      </c>
      <c r="M26" s="8">
        <v>0</v>
      </c>
      <c r="N26" s="19"/>
      <c r="R26" s="1" t="s">
        <v>32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19">
        <f t="array" ref="Y26">SUM(($S$22:$X$22)*(S26:X26))</f>
        <v>0</v>
      </c>
    </row>
    <row r="27" spans="1:25" ht="18.75">
      <c r="K27" s="1" t="s">
        <v>49</v>
      </c>
      <c r="L27" s="1">
        <v>-5</v>
      </c>
      <c r="M27" s="9">
        <v>0</v>
      </c>
      <c r="N27" s="19">
        <f t="shared" si="5"/>
        <v>0</v>
      </c>
      <c r="Y27" s="27">
        <f>SUM(Y24:Y26)</f>
        <v>30</v>
      </c>
    </row>
    <row r="28" spans="1:25" ht="18.75" customHeight="1">
      <c r="A28" s="30"/>
      <c r="B28" s="30"/>
      <c r="C28" s="30"/>
      <c r="D28" s="30"/>
      <c r="E28" s="33">
        <f>I11+G25+M9+M16+N31+N41+N48+V13+U18+Y27+U33+U46</f>
        <v>-126</v>
      </c>
      <c r="F28" s="33"/>
      <c r="G28" s="33"/>
      <c r="K28" s="1" t="s">
        <v>39</v>
      </c>
      <c r="L28" s="1">
        <v>-20</v>
      </c>
      <c r="M28" s="9">
        <v>1</v>
      </c>
      <c r="N28" s="19">
        <f t="shared" si="5"/>
        <v>-20</v>
      </c>
      <c r="O28" t="s">
        <v>36</v>
      </c>
    </row>
    <row r="29" spans="1:25" ht="18.75">
      <c r="A29" s="30"/>
      <c r="B29" s="30"/>
      <c r="C29" s="30"/>
      <c r="D29" s="30"/>
      <c r="E29" s="33"/>
      <c r="F29" s="33"/>
      <c r="G29" s="33"/>
      <c r="K29" s="1" t="s">
        <v>50</v>
      </c>
      <c r="L29" s="1">
        <v>30</v>
      </c>
      <c r="M29" s="9">
        <v>1</v>
      </c>
      <c r="N29" s="19">
        <f t="shared" si="5"/>
        <v>30</v>
      </c>
      <c r="R29" t="s">
        <v>87</v>
      </c>
      <c r="S29" t="s">
        <v>88</v>
      </c>
    </row>
    <row r="30" spans="1:25" ht="18.75">
      <c r="A30" s="30"/>
      <c r="B30" s="30"/>
      <c r="C30" s="30"/>
      <c r="D30" s="30"/>
      <c r="E30" s="33"/>
      <c r="F30" s="33"/>
      <c r="G30" s="33"/>
      <c r="K30" s="1" t="s">
        <v>51</v>
      </c>
      <c r="L30" s="1">
        <v>-20</v>
      </c>
      <c r="M30" s="9">
        <v>0</v>
      </c>
      <c r="N30" s="19">
        <f t="shared" si="5"/>
        <v>0</v>
      </c>
      <c r="R30" s="1" t="s">
        <v>89</v>
      </c>
      <c r="S30" s="1">
        <v>25</v>
      </c>
      <c r="T30" s="9">
        <v>0</v>
      </c>
      <c r="U30" s="19">
        <f t="shared" ref="U30:U32" si="6">T30*S30</f>
        <v>0</v>
      </c>
    </row>
    <row r="31" spans="1:25" ht="18.75">
      <c r="K31" s="34" t="s">
        <v>40</v>
      </c>
      <c r="L31" s="35"/>
      <c r="M31" s="36"/>
      <c r="N31" s="27">
        <f>SUM(N18:N30)</f>
        <v>15</v>
      </c>
      <c r="R31" s="1" t="s">
        <v>35</v>
      </c>
      <c r="S31" s="1">
        <v>12</v>
      </c>
      <c r="T31" s="9">
        <v>0</v>
      </c>
      <c r="U31" s="19">
        <f t="shared" si="6"/>
        <v>0</v>
      </c>
    </row>
    <row r="32" spans="1:25" ht="18.75">
      <c r="R32" s="1" t="s">
        <v>90</v>
      </c>
      <c r="S32" s="1">
        <v>8</v>
      </c>
      <c r="T32" s="9">
        <v>0</v>
      </c>
      <c r="U32" s="19">
        <f t="shared" si="6"/>
        <v>0</v>
      </c>
    </row>
    <row r="33" spans="11:21" ht="18.75">
      <c r="U33" s="27">
        <f>SUM(U30:U32)</f>
        <v>0</v>
      </c>
    </row>
    <row r="34" spans="11:21" ht="18.75">
      <c r="R34" s="1" t="s">
        <v>91</v>
      </c>
      <c r="S34" s="1">
        <v>10</v>
      </c>
      <c r="T34" s="9">
        <v>1</v>
      </c>
      <c r="U34" s="19">
        <f>IF(N19=0,T34*S34,0)</f>
        <v>10</v>
      </c>
    </row>
    <row r="35" spans="11:21" ht="18.75">
      <c r="R35" s="1" t="s">
        <v>92</v>
      </c>
      <c r="S35" s="1">
        <v>15</v>
      </c>
      <c r="T35" s="9">
        <v>1</v>
      </c>
      <c r="U35" s="19">
        <f>IF(N21=0,T35*S35,0)</f>
        <v>15</v>
      </c>
    </row>
    <row r="36" spans="11:21" ht="18.75">
      <c r="K36" t="s">
        <v>52</v>
      </c>
      <c r="L36" t="s">
        <v>53</v>
      </c>
      <c r="R36" s="1" t="s">
        <v>93</v>
      </c>
      <c r="S36" s="1">
        <v>-5</v>
      </c>
      <c r="T36" s="22">
        <v>0</v>
      </c>
      <c r="U36" s="19">
        <f>T36*S36</f>
        <v>0</v>
      </c>
    </row>
    <row r="37" spans="11:21" ht="18.75">
      <c r="K37" s="1" t="s">
        <v>54</v>
      </c>
      <c r="L37" s="1">
        <v>15</v>
      </c>
      <c r="M37" s="9">
        <v>1</v>
      </c>
      <c r="N37" s="19">
        <f>M37*L37</f>
        <v>15</v>
      </c>
      <c r="R37" s="1" t="s">
        <v>46</v>
      </c>
      <c r="S37" s="1">
        <v>-10</v>
      </c>
      <c r="T37" s="22">
        <v>0</v>
      </c>
      <c r="U37" s="19">
        <f>T37*S37</f>
        <v>0</v>
      </c>
    </row>
    <row r="38" spans="11:21" ht="18.75">
      <c r="K38" s="1" t="s">
        <v>55</v>
      </c>
      <c r="L38" s="1">
        <v>5</v>
      </c>
      <c r="M38" s="9">
        <v>1</v>
      </c>
      <c r="N38" s="19">
        <f>M38*L38</f>
        <v>5</v>
      </c>
      <c r="R38" s="1" t="s">
        <v>94</v>
      </c>
      <c r="S38" s="1">
        <v>10</v>
      </c>
      <c r="T38" s="9">
        <v>0</v>
      </c>
      <c r="U38" s="19">
        <f t="shared" ref="U38:U44" si="7">T38*S38</f>
        <v>0</v>
      </c>
    </row>
    <row r="39" spans="11:21" ht="18.75">
      <c r="K39" s="1" t="s">
        <v>56</v>
      </c>
      <c r="L39" s="1">
        <v>15</v>
      </c>
      <c r="M39" s="9">
        <v>1</v>
      </c>
      <c r="N39" s="19">
        <f>M39*L39</f>
        <v>15</v>
      </c>
      <c r="R39" s="1" t="s">
        <v>95</v>
      </c>
      <c r="S39" s="1">
        <v>5</v>
      </c>
      <c r="T39" s="9">
        <v>0</v>
      </c>
      <c r="U39" s="19">
        <f t="shared" si="7"/>
        <v>0</v>
      </c>
    </row>
    <row r="40" spans="11:21" ht="18.75">
      <c r="K40" s="1" t="s">
        <v>57</v>
      </c>
      <c r="L40" s="1">
        <v>20</v>
      </c>
      <c r="M40" s="9">
        <v>1</v>
      </c>
      <c r="N40" s="19">
        <f>M40*L40</f>
        <v>20</v>
      </c>
      <c r="R40" s="1" t="s">
        <v>96</v>
      </c>
      <c r="S40" s="1">
        <v>-5</v>
      </c>
      <c r="T40" s="9">
        <v>0</v>
      </c>
      <c r="U40" s="19">
        <f t="shared" si="7"/>
        <v>0</v>
      </c>
    </row>
    <row r="41" spans="11:21" ht="18.75">
      <c r="K41" s="32" t="s">
        <v>40</v>
      </c>
      <c r="L41" s="32"/>
      <c r="M41" s="32"/>
      <c r="N41" s="27">
        <f>SUM(N37:N40)</f>
        <v>55</v>
      </c>
      <c r="R41" s="1" t="s">
        <v>48</v>
      </c>
      <c r="S41" s="1">
        <v>20</v>
      </c>
      <c r="T41" s="9">
        <v>0</v>
      </c>
      <c r="U41" s="19">
        <f t="shared" si="7"/>
        <v>0</v>
      </c>
    </row>
    <row r="42" spans="11:21" ht="18.75">
      <c r="K42" t="s">
        <v>52</v>
      </c>
      <c r="L42" t="s">
        <v>53</v>
      </c>
      <c r="R42" s="1" t="s">
        <v>97</v>
      </c>
      <c r="S42" s="1">
        <v>10</v>
      </c>
      <c r="T42" s="9">
        <v>0</v>
      </c>
      <c r="U42" s="19">
        <f t="shared" si="7"/>
        <v>0</v>
      </c>
    </row>
    <row r="43" spans="11:21" ht="18.75">
      <c r="K43" s="1" t="s">
        <v>58</v>
      </c>
      <c r="L43" s="1">
        <v>15</v>
      </c>
      <c r="M43" s="9">
        <v>0</v>
      </c>
      <c r="N43" s="19">
        <f>M43*L43</f>
        <v>0</v>
      </c>
      <c r="R43" s="1" t="s">
        <v>39</v>
      </c>
      <c r="S43" s="1">
        <v>-20</v>
      </c>
      <c r="T43" s="9">
        <v>0</v>
      </c>
      <c r="U43" s="19">
        <f t="shared" si="7"/>
        <v>0</v>
      </c>
    </row>
    <row r="44" spans="11:21" ht="18.75">
      <c r="K44" s="1" t="s">
        <v>59</v>
      </c>
      <c r="L44" s="1">
        <v>6</v>
      </c>
      <c r="M44" s="9">
        <v>1</v>
      </c>
      <c r="N44" s="19">
        <f>M44*L44</f>
        <v>6</v>
      </c>
      <c r="R44" s="1" t="s">
        <v>98</v>
      </c>
      <c r="S44" s="1">
        <v>30</v>
      </c>
      <c r="T44" s="9">
        <v>0</v>
      </c>
      <c r="U44" s="19">
        <f t="shared" si="7"/>
        <v>0</v>
      </c>
    </row>
    <row r="45" spans="11:21" ht="18.75">
      <c r="K45" s="1" t="s">
        <v>60</v>
      </c>
      <c r="L45" s="1">
        <v>6</v>
      </c>
      <c r="M45" s="9">
        <v>0</v>
      </c>
      <c r="N45" s="19">
        <f>M45*L45</f>
        <v>0</v>
      </c>
      <c r="R45" s="1" t="s">
        <v>99</v>
      </c>
      <c r="S45" s="1">
        <v>-5</v>
      </c>
      <c r="T45" s="9">
        <v>0</v>
      </c>
      <c r="U45" s="19">
        <f>IF(N27=0,T45*S45,0)</f>
        <v>0</v>
      </c>
    </row>
    <row r="46" spans="11:21" ht="18.75">
      <c r="K46" s="1" t="s">
        <v>61</v>
      </c>
      <c r="L46" s="1">
        <v>6</v>
      </c>
      <c r="M46" s="9">
        <v>0</v>
      </c>
      <c r="N46" s="19">
        <f>M46*L46</f>
        <v>0</v>
      </c>
      <c r="U46" s="27">
        <f>SUM(U34:U45)</f>
        <v>25</v>
      </c>
    </row>
    <row r="47" spans="11:21" ht="18.75">
      <c r="K47" s="1" t="s">
        <v>62</v>
      </c>
      <c r="L47" s="1">
        <v>6</v>
      </c>
      <c r="M47" s="9">
        <v>1</v>
      </c>
      <c r="N47" s="19">
        <f>M47*L47</f>
        <v>6</v>
      </c>
    </row>
    <row r="48" spans="11:21" ht="18.75">
      <c r="K48" s="32" t="s">
        <v>40</v>
      </c>
      <c r="L48" s="32"/>
      <c r="M48" s="32"/>
      <c r="N48" s="27">
        <f>SUM(N43:N47)</f>
        <v>12</v>
      </c>
    </row>
  </sheetData>
  <mergeCells count="10">
    <mergeCell ref="K31:M31"/>
    <mergeCell ref="K48:M48"/>
    <mergeCell ref="K41:M41"/>
    <mergeCell ref="R18:T18"/>
    <mergeCell ref="S13:U13"/>
    <mergeCell ref="A11:B11"/>
    <mergeCell ref="K9:L9"/>
    <mergeCell ref="L15:N15"/>
    <mergeCell ref="E28:G30"/>
    <mergeCell ref="A28:D30"/>
  </mergeCells>
  <dataValidations count="3">
    <dataValidation type="list" allowBlank="1" showInputMessage="1" showErrorMessage="1" sqref="D4:D10" xr:uid="{787FD340-88BD-4956-9595-9B2E726B5371}">
      <formula1>Factions</formula1>
    </dataValidation>
    <dataValidation type="list" allowBlank="1" showInputMessage="1" showErrorMessage="1" sqref="L3" xr:uid="{2E177B9C-B16F-4228-9FEE-B7D3C667306E}">
      <formula1>"0,30,50,70"</formula1>
    </dataValidation>
    <dataValidation type="list" allowBlank="1" showInputMessage="1" showErrorMessage="1" sqref="C16:F24 S4:U12 T17 M18:M30 M37:M40 M43:M47 S24:X26 T30:T32 T34:T35 T38:T45" xr:uid="{8C9F5A0B-D040-4F1D-8205-A8DBE09AAB1D}">
      <formula1>"0,1"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86A3A93-DA22-4033-99C4-6C3A90E356A3}">
          <x14:formula1>
            <xm:f>Variables!$B$2:$B$11</xm:f>
          </x14:formula1>
          <xm:sqref>C4:C10</xm:sqref>
        </x14:dataValidation>
        <x14:dataValidation type="list" allowBlank="1" showInputMessage="1" showErrorMessage="1" xr:uid="{2FDE349C-EF7F-4FF6-BFDE-4E910971BADF}">
          <x14:formula1>
            <xm:f>Variables!$E$2:$E$3</xm:f>
          </x14:formula1>
          <xm:sqref>L4:L8 L12 L14</xm:sqref>
        </x14:dataValidation>
        <x14:dataValidation type="list" allowBlank="1" showInputMessage="1" showErrorMessage="1" xr:uid="{D9D56D1A-4D5F-469F-B182-73381E6221BE}">
          <x14:formula1>
            <xm:f>Variables!$F$2:$F$13</xm:f>
          </x14:formula1>
          <xm:sqref>B4:B10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CAB1-B150-495E-BB2F-7E7CC01F3B38}">
  <dimension ref="B2:G15"/>
  <sheetViews>
    <sheetView workbookViewId="0">
      <selection activeCell="G10" sqref="G9:G15"/>
    </sheetView>
  </sheetViews>
  <sheetFormatPr defaultRowHeight="15"/>
  <sheetData>
    <row r="2" spans="2:7">
      <c r="B2">
        <v>1</v>
      </c>
      <c r="D2" t="s">
        <v>63</v>
      </c>
      <c r="E2" t="s">
        <v>69</v>
      </c>
      <c r="F2" t="s">
        <v>74</v>
      </c>
      <c r="G2">
        <v>1</v>
      </c>
    </row>
    <row r="3" spans="2:7">
      <c r="B3">
        <v>2</v>
      </c>
      <c r="D3" t="s">
        <v>64</v>
      </c>
      <c r="E3" t="s">
        <v>70</v>
      </c>
      <c r="F3" t="s">
        <v>75</v>
      </c>
      <c r="G3">
        <v>2</v>
      </c>
    </row>
    <row r="4" spans="2:7">
      <c r="B4">
        <v>3</v>
      </c>
      <c r="D4" t="s">
        <v>65</v>
      </c>
      <c r="F4" t="s">
        <v>76</v>
      </c>
      <c r="G4">
        <v>3</v>
      </c>
    </row>
    <row r="5" spans="2:7">
      <c r="B5">
        <v>4</v>
      </c>
      <c r="D5" t="s">
        <v>66</v>
      </c>
      <c r="F5" t="s">
        <v>77</v>
      </c>
      <c r="G5">
        <v>4</v>
      </c>
    </row>
    <row r="6" spans="2:7">
      <c r="B6">
        <v>5</v>
      </c>
      <c r="D6" t="s">
        <v>67</v>
      </c>
      <c r="F6" t="s">
        <v>78</v>
      </c>
      <c r="G6">
        <v>5</v>
      </c>
    </row>
    <row r="7" spans="2:7">
      <c r="B7">
        <v>6</v>
      </c>
      <c r="F7" t="s">
        <v>79</v>
      </c>
      <c r="G7">
        <v>6</v>
      </c>
    </row>
    <row r="8" spans="2:7">
      <c r="B8">
        <v>7</v>
      </c>
      <c r="F8" t="s">
        <v>80</v>
      </c>
      <c r="G8">
        <v>7</v>
      </c>
    </row>
    <row r="9" spans="2:7">
      <c r="B9">
        <v>8</v>
      </c>
      <c r="F9" t="s">
        <v>81</v>
      </c>
      <c r="G9">
        <v>8</v>
      </c>
    </row>
    <row r="10" spans="2:7">
      <c r="B10">
        <v>9</v>
      </c>
      <c r="F10" t="s">
        <v>82</v>
      </c>
      <c r="G10">
        <v>9</v>
      </c>
    </row>
    <row r="11" spans="2:7">
      <c r="B11">
        <v>10</v>
      </c>
      <c r="F11" t="s">
        <v>83</v>
      </c>
      <c r="G11">
        <v>10</v>
      </c>
    </row>
    <row r="12" spans="2:7">
      <c r="F12" t="s">
        <v>84</v>
      </c>
      <c r="G12">
        <v>11</v>
      </c>
    </row>
    <row r="13" spans="2:7">
      <c r="F13" t="s">
        <v>85</v>
      </c>
      <c r="G13">
        <v>12</v>
      </c>
    </row>
    <row r="14" spans="2:7">
      <c r="G14">
        <v>13</v>
      </c>
    </row>
    <row r="15" spans="2:7">
      <c r="G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2</vt:i4>
      </vt:variant>
    </vt:vector>
  </HeadingPairs>
  <TitlesOfParts>
    <vt:vector size="5" baseType="lpstr">
      <vt:lpstr>Players</vt:lpstr>
      <vt:lpstr>Table01</vt:lpstr>
      <vt:lpstr>Variables</vt:lpstr>
      <vt:lpstr>Factions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Палихов Антон</dc:creator>
  <cp:lastModifiedBy>Палихов Антон</cp:lastModifiedBy>
  <dcterms:created xsi:type="dcterms:W3CDTF">2017-12-26T09:43:54Z</dcterms:created>
  <dcterms:modified xsi:type="dcterms:W3CDTF">2021-03-17T02:54:32Z</dcterms:modified>
</cp:coreProperties>
</file>