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alant\Downloads\"/>
    </mc:Choice>
  </mc:AlternateContent>
  <xr:revisionPtr revIDLastSave="0" documentId="8_{AD8AB83B-BC29-4D80-89A2-FA3B400AF5EA}" xr6:coauthVersionLast="47" xr6:coauthVersionMax="47" xr10:uidLastSave="{00000000-0000-0000-0000-000000000000}"/>
  <bookViews>
    <workbookView xWindow="-120" yWindow="-120" windowWidth="29040" windowHeight="15855" xr2:uid="{00000000-000D-0000-FFFF-FFFF00000000}"/>
  </bookViews>
  <sheets>
    <sheet name="Inventory" sheetId="1" r:id="rId1"/>
    <sheet name="Reference" sheetId="2" state="hidden" r:id="rId2"/>
    <sheet name="Changelog + Update Signup" sheetId="3" r:id="rId3"/>
  </sheets>
  <definedNames>
    <definedName name="AttunementCheckboxes">Inventory!$P$18:$P$31</definedName>
    <definedName name="CharSize">Inventory!$D$11</definedName>
    <definedName name="CharStr">Inventory!$D$12</definedName>
    <definedName name="CharWeight">Inventory!$D$13</definedName>
    <definedName name="CoinContainer">Inventory!$K$17</definedName>
    <definedName name="CoinQuantities">Inventory!$C$18:$C$22</definedName>
    <definedName name="CoinTotalWeight">Reference!$J$2:$J$6</definedName>
    <definedName name="ContainerFills">Reference!$P$2:$P$11</definedName>
    <definedName name="ContainerLocation">Inventory!$AB$4:$AD$13</definedName>
    <definedName name="ContainerNames">Inventory!$P$4:$S$13</definedName>
    <definedName name="ContainerOptionNames">Reference!$A$7:$A$37</definedName>
    <definedName name="ContainerOptionTable">Reference!$A$7:$F$37</definedName>
    <definedName name="Containers">Inventory!$P$4:$AF$13</definedName>
    <definedName name="ContainerType">Inventory!$T$4:$U$13</definedName>
    <definedName name="ContainerWeights">Inventory!$X$4:$Y$13</definedName>
    <definedName name="CopperPieces">Inventory!$C$18</definedName>
    <definedName name="ElectrumPieces">Inventory!$C$20</definedName>
    <definedName name="EncumbranceCheckbox">Inventory!$I$12</definedName>
    <definedName name="EqContainerWts">Reference!$S$2:$S$11</definedName>
    <definedName name="EquippedItemWeights">Reference!$N$2:$N$201</definedName>
    <definedName name="EquippedMagicWeights">Reference!$H$2:$H$15</definedName>
    <definedName name="EquippedMnyWt">Reference!$J$12</definedName>
    <definedName name="EquippedStockWeights">Reference!$L$2:$L$7</definedName>
    <definedName name="ExtradimensionalCheckbox">Inventory!$AF$4:$AF$13</definedName>
    <definedName name="GemQuantities">Inventory!$G$18:$G$22</definedName>
    <definedName name="GemsQuantity1">Inventory!$G$18</definedName>
    <definedName name="GemsQuantity2">Inventory!$G$19</definedName>
    <definedName name="GemsQuantity3">Inventory!$G$20</definedName>
    <definedName name="GemsQuantity4">Inventory!$G$21</definedName>
    <definedName name="GemsQuantity5">Inventory!$G$22</definedName>
    <definedName name="GemsWorth1">Inventory!$L$18</definedName>
    <definedName name="GemsWorth2">Inventory!$L$19</definedName>
    <definedName name="GemsWorth3">Inventory!$L$20</definedName>
    <definedName name="GemsWorth4">Inventory!$L$21</definedName>
    <definedName name="GemsWorth5">Inventory!$L$22</definedName>
    <definedName name="GemTotalWeight">Reference!$K$2:$K$6</definedName>
    <definedName name="GoldPieces">Inventory!$C$21</definedName>
    <definedName name="ItemContainers">Inventory!$AC$36:$AF$235</definedName>
    <definedName name="ItemQuantity">Inventory!$C$36:$C$235</definedName>
    <definedName name="ItemTotalWeights">Reference!$Q$2:$Q$201</definedName>
    <definedName name="ItemWeight">Inventory!$AA$36:$AA$235</definedName>
    <definedName name="Locations">Reference!$A$2:$A$4</definedName>
    <definedName name="MagicItemContainers">Inventory!$AC$18:$AF$31</definedName>
    <definedName name="MagicItemWeights">Inventory!$AA$18:$AB$31</definedName>
    <definedName name="MoneyTotalWeight">Reference!$J$9</definedName>
    <definedName name="MountItemWeights">Reference!$O$2:$O$201</definedName>
    <definedName name="MountMagicWeights">Reference!$I$2:$I$15</definedName>
    <definedName name="MountMnyWt">Reference!$K$12</definedName>
    <definedName name="MountSize">Inventory!$F$11</definedName>
    <definedName name="MountStockWeights">Reference!$M$2:$M$7</definedName>
    <definedName name="MountStr">Inventory!$F$12</definedName>
    <definedName name="MountTotalWeightCarried">Inventory!$K$8</definedName>
    <definedName name="MtContainerWeights">Reference!$T$2:$T$11</definedName>
    <definedName name="NumAutofillRows">Inventory!$I$13</definedName>
    <definedName name="PlatinumPieces">Inventory!$C$22</definedName>
    <definedName name="RideCheckbox">Inventory!$I$11</definedName>
    <definedName name="SilverPieces">Inventory!$C$19</definedName>
    <definedName name="SizeNames">Reference!$A$40:$A$44</definedName>
    <definedName name="SizeTable">Reference!$A$40:$B$44</definedName>
    <definedName name="SlotsCheckbox">Inventory!$AE$4:$AE$13</definedName>
    <definedName name="StockContainers">Inventory!$K$26:$K$31</definedName>
    <definedName name="StockQuantities">Inventory!$C$26:$C$31</definedName>
    <definedName name="StockTotalWeights">Reference!$R$2:$R$7</definedName>
    <definedName name="TotalCoins">Inventory!$C$18:$C$22</definedName>
    <definedName name="TotalCoinsGems">Reference!$K$9</definedName>
    <definedName name="TotalGems">Inventory!$G$18:$G$22</definedName>
    <definedName name="TotalWeightCarried">Inventory!$I$8</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3" l="1"/>
  <c r="K12" i="2"/>
  <c r="J12" i="2"/>
  <c r="K9" i="2"/>
  <c r="T5" i="2"/>
  <c r="T2" i="2" a="1"/>
  <c r="T9" i="2" s="1"/>
  <c r="S11" i="2"/>
  <c r="S10" i="2"/>
  <c r="S9" i="2"/>
  <c r="S8" i="2"/>
  <c r="S7" i="2"/>
  <c r="S6" i="2"/>
  <c r="S5" i="2"/>
  <c r="S4" i="2"/>
  <c r="S3" i="2"/>
  <c r="S2" i="2" a="1"/>
  <c r="S2" i="2"/>
  <c r="R7" i="2"/>
  <c r="R6" i="2"/>
  <c r="R5" i="2"/>
  <c r="R4" i="2"/>
  <c r="R3" i="2"/>
  <c r="R2" i="2" a="1"/>
  <c r="R2" i="2"/>
  <c r="Q192" i="2"/>
  <c r="Q181" i="2"/>
  <c r="Q170" i="2"/>
  <c r="Q160" i="2"/>
  <c r="Q149" i="2"/>
  <c r="Q138" i="2"/>
  <c r="Q128" i="2"/>
  <c r="Q117" i="2"/>
  <c r="Q106" i="2"/>
  <c r="Q96" i="2"/>
  <c r="Q85" i="2"/>
  <c r="Q74" i="2"/>
  <c r="Q64" i="2"/>
  <c r="Q53" i="2"/>
  <c r="Q42" i="2"/>
  <c r="Q36" i="2"/>
  <c r="Q29" i="2"/>
  <c r="Q21" i="2"/>
  <c r="Q14" i="2"/>
  <c r="Q8" i="2"/>
  <c r="Q2" i="2" a="1"/>
  <c r="O198" i="2"/>
  <c r="O190" i="2"/>
  <c r="O184" i="2"/>
  <c r="O177" i="2"/>
  <c r="O169" i="2"/>
  <c r="O162" i="2"/>
  <c r="O156" i="2"/>
  <c r="O148" i="2"/>
  <c r="O141" i="2"/>
  <c r="O134" i="2"/>
  <c r="O126" i="2"/>
  <c r="O120" i="2"/>
  <c r="O113" i="2"/>
  <c r="O105" i="2"/>
  <c r="O98" i="2"/>
  <c r="O92" i="2"/>
  <c r="O84" i="2"/>
  <c r="O79" i="2"/>
  <c r="O74" i="2"/>
  <c r="O68" i="2"/>
  <c r="O63" i="2"/>
  <c r="O58" i="2"/>
  <c r="O52" i="2"/>
  <c r="O47" i="2"/>
  <c r="O42" i="2"/>
  <c r="O36" i="2"/>
  <c r="O31" i="2"/>
  <c r="O26" i="2"/>
  <c r="O20" i="2"/>
  <c r="O15" i="2"/>
  <c r="O10" i="2"/>
  <c r="O4" i="2"/>
  <c r="O2" i="2" a="1"/>
  <c r="O200" i="2" s="1"/>
  <c r="N200" i="2"/>
  <c r="N195" i="2"/>
  <c r="N191" i="2"/>
  <c r="N187" i="2"/>
  <c r="N183" i="2"/>
  <c r="N179" i="2"/>
  <c r="N175" i="2"/>
  <c r="N171" i="2"/>
  <c r="N167" i="2"/>
  <c r="N163" i="2"/>
  <c r="N159" i="2"/>
  <c r="N155" i="2"/>
  <c r="N151" i="2"/>
  <c r="N147" i="2"/>
  <c r="N143" i="2"/>
  <c r="N139" i="2"/>
  <c r="N135" i="2"/>
  <c r="N131" i="2"/>
  <c r="N127" i="2"/>
  <c r="N123" i="2"/>
  <c r="N119" i="2"/>
  <c r="N115" i="2"/>
  <c r="N111" i="2"/>
  <c r="N107" i="2"/>
  <c r="N103" i="2"/>
  <c r="N99" i="2"/>
  <c r="N95" i="2"/>
  <c r="N91" i="2"/>
  <c r="N87" i="2"/>
  <c r="N83" i="2"/>
  <c r="N79" i="2"/>
  <c r="N75" i="2"/>
  <c r="N73" i="2"/>
  <c r="N71" i="2"/>
  <c r="N69" i="2"/>
  <c r="N67" i="2"/>
  <c r="N65" i="2"/>
  <c r="N63" i="2"/>
  <c r="N61" i="2"/>
  <c r="N59" i="2"/>
  <c r="N57" i="2"/>
  <c r="N55" i="2"/>
  <c r="N53" i="2"/>
  <c r="N51" i="2"/>
  <c r="N49" i="2"/>
  <c r="N47" i="2"/>
  <c r="N45" i="2"/>
  <c r="N43" i="2"/>
  <c r="N41" i="2"/>
  <c r="N39" i="2"/>
  <c r="N37" i="2"/>
  <c r="N35" i="2"/>
  <c r="N33" i="2"/>
  <c r="N31" i="2"/>
  <c r="N29" i="2"/>
  <c r="N27" i="2"/>
  <c r="N25" i="2"/>
  <c r="N23" i="2"/>
  <c r="N21" i="2"/>
  <c r="N19" i="2"/>
  <c r="N17" i="2"/>
  <c r="N15" i="2"/>
  <c r="N13" i="2"/>
  <c r="N11" i="2"/>
  <c r="N9" i="2"/>
  <c r="N7" i="2"/>
  <c r="N5" i="2"/>
  <c r="N3" i="2"/>
  <c r="N2" i="2" a="1"/>
  <c r="N198" i="2" s="1"/>
  <c r="N2" i="2"/>
  <c r="M6" i="2"/>
  <c r="M5" i="2"/>
  <c r="M2" i="2" a="1"/>
  <c r="M2" i="2"/>
  <c r="L7" i="2"/>
  <c r="L6" i="2"/>
  <c r="L5" i="2"/>
  <c r="L4" i="2"/>
  <c r="L3" i="2"/>
  <c r="L2" i="2" a="1"/>
  <c r="L2" i="2"/>
  <c r="K5" i="2"/>
  <c r="K2" i="2" a="1"/>
  <c r="K4" i="2" s="1"/>
  <c r="J6" i="2"/>
  <c r="J5" i="2"/>
  <c r="J4" i="2"/>
  <c r="J3" i="2"/>
  <c r="J2" i="2" a="1"/>
  <c r="J2" i="2"/>
  <c r="I2" i="2" a="1"/>
  <c r="H11" i="2"/>
  <c r="H6" i="2"/>
  <c r="H2" i="2" a="1"/>
  <c r="H2" i="2"/>
  <c r="E23" i="1"/>
  <c r="AG16" i="1"/>
  <c r="AA16" i="1"/>
  <c r="K7" i="1"/>
  <c r="I7" i="1"/>
  <c r="K6" i="1"/>
  <c r="I6" i="1"/>
  <c r="K5" i="1"/>
  <c r="I5" i="1"/>
  <c r="AF12" i="1"/>
  <c r="AF11" i="1"/>
  <c r="AF8" i="1"/>
  <c r="AF7" i="1"/>
  <c r="AF6" i="1"/>
  <c r="AF4" i="1" a="1"/>
  <c r="AF4" i="1"/>
  <c r="AE13" i="1"/>
  <c r="AE11" i="1"/>
  <c r="AE10" i="1"/>
  <c r="AE9" i="1"/>
  <c r="AE7" i="1"/>
  <c r="AE6" i="1"/>
  <c r="AE5" i="1"/>
  <c r="AE4" i="1" a="1"/>
  <c r="AE12" i="1" s="1"/>
  <c r="AE4" i="1"/>
  <c r="Z13" i="1"/>
  <c r="Z8" i="1"/>
  <c r="Z4" i="1" a="1"/>
  <c r="Z5" i="1" s="1"/>
  <c r="X13" i="1"/>
  <c r="X8" i="1"/>
  <c r="X4" i="1" a="1"/>
  <c r="X4" i="1"/>
  <c r="V8" i="1"/>
  <c r="V4" i="1" a="1"/>
  <c r="V4" i="1"/>
  <c r="K4" i="1"/>
  <c r="I4" i="1"/>
  <c r="I13" i="2" l="1"/>
  <c r="I9" i="2"/>
  <c r="I5" i="2"/>
  <c r="I2" i="2"/>
  <c r="I7" i="2"/>
  <c r="I12" i="2"/>
  <c r="V13" i="1"/>
  <c r="V9" i="1"/>
  <c r="V5" i="1"/>
  <c r="V10" i="1"/>
  <c r="H12" i="2"/>
  <c r="H8" i="2"/>
  <c r="H4" i="2"/>
  <c r="H7" i="2"/>
  <c r="H13" i="2"/>
  <c r="I3" i="2"/>
  <c r="I8" i="2"/>
  <c r="I14" i="2"/>
  <c r="K2" i="2"/>
  <c r="J9" i="2" s="1"/>
  <c r="K6" i="2"/>
  <c r="V11" i="1"/>
  <c r="H3" i="2"/>
  <c r="H9" i="2"/>
  <c r="H14" i="2"/>
  <c r="I4" i="2"/>
  <c r="I10" i="2"/>
  <c r="I15" i="2"/>
  <c r="X10" i="1"/>
  <c r="X6" i="1"/>
  <c r="X9" i="1"/>
  <c r="Z11" i="1"/>
  <c r="Z7" i="1"/>
  <c r="Z4" i="1"/>
  <c r="Z9" i="1"/>
  <c r="V6" i="1"/>
  <c r="X5" i="1"/>
  <c r="X11" i="1"/>
  <c r="Z10" i="1"/>
  <c r="M7" i="2"/>
  <c r="M3" i="2"/>
  <c r="V7" i="1"/>
  <c r="V12" i="1"/>
  <c r="X7" i="1"/>
  <c r="X12" i="1"/>
  <c r="Z6" i="1"/>
  <c r="Z12" i="1"/>
  <c r="AF13" i="1"/>
  <c r="AF9" i="1"/>
  <c r="AF5" i="1"/>
  <c r="AF10" i="1"/>
  <c r="H5" i="2"/>
  <c r="H10" i="2"/>
  <c r="H15" i="2"/>
  <c r="I6" i="2"/>
  <c r="I11" i="2"/>
  <c r="K3" i="2"/>
  <c r="M4" i="2"/>
  <c r="AE8" i="1"/>
  <c r="P2" i="2" s="1" a="1"/>
  <c r="N4" i="2"/>
  <c r="I8" i="1" s="1"/>
  <c r="N8" i="2"/>
  <c r="N12" i="2"/>
  <c r="N16" i="2"/>
  <c r="N20" i="2"/>
  <c r="N24" i="2"/>
  <c r="N28" i="2"/>
  <c r="N32" i="2"/>
  <c r="N36" i="2"/>
  <c r="N40" i="2"/>
  <c r="N44" i="2"/>
  <c r="N48" i="2"/>
  <c r="N52" i="2"/>
  <c r="N56" i="2"/>
  <c r="N60" i="2"/>
  <c r="N64" i="2"/>
  <c r="N68" i="2"/>
  <c r="N72" i="2"/>
  <c r="N76" i="2"/>
  <c r="N80" i="2"/>
  <c r="N84" i="2"/>
  <c r="N88" i="2"/>
  <c r="N92" i="2"/>
  <c r="N96" i="2"/>
  <c r="N100" i="2"/>
  <c r="N104" i="2"/>
  <c r="N108" i="2"/>
  <c r="N112" i="2"/>
  <c r="N116" i="2"/>
  <c r="N120" i="2"/>
  <c r="N124" i="2"/>
  <c r="N128" i="2"/>
  <c r="N132" i="2"/>
  <c r="N136" i="2"/>
  <c r="N140" i="2"/>
  <c r="N144" i="2"/>
  <c r="N148" i="2"/>
  <c r="N152" i="2"/>
  <c r="N156" i="2"/>
  <c r="N160" i="2"/>
  <c r="N164" i="2"/>
  <c r="N168" i="2"/>
  <c r="N172" i="2"/>
  <c r="N176" i="2"/>
  <c r="N180" i="2"/>
  <c r="N184" i="2"/>
  <c r="N188" i="2"/>
  <c r="N192" i="2"/>
  <c r="N196" i="2"/>
  <c r="N201" i="2"/>
  <c r="O6" i="2"/>
  <c r="O11" i="2"/>
  <c r="O16" i="2"/>
  <c r="O22" i="2"/>
  <c r="O27" i="2"/>
  <c r="O32" i="2"/>
  <c r="O38" i="2"/>
  <c r="O43" i="2"/>
  <c r="O48" i="2"/>
  <c r="O54" i="2"/>
  <c r="O59" i="2"/>
  <c r="O64" i="2"/>
  <c r="O70" i="2"/>
  <c r="O75" i="2"/>
  <c r="O80" i="2"/>
  <c r="O86" i="2"/>
  <c r="O93" i="2"/>
  <c r="O100" i="2"/>
  <c r="O108" i="2"/>
  <c r="O114" i="2"/>
  <c r="O121" i="2"/>
  <c r="O129" i="2"/>
  <c r="O136" i="2"/>
  <c r="O142" i="2"/>
  <c r="O150" i="2"/>
  <c r="O157" i="2"/>
  <c r="O164" i="2"/>
  <c r="O172" i="2"/>
  <c r="O178" i="2"/>
  <c r="O185" i="2"/>
  <c r="O193" i="2"/>
  <c r="Q199" i="2"/>
  <c r="Q195" i="2"/>
  <c r="Q191" i="2"/>
  <c r="Q187" i="2"/>
  <c r="Q183" i="2"/>
  <c r="Q179" i="2"/>
  <c r="Q175" i="2"/>
  <c r="Q171" i="2"/>
  <c r="Q167" i="2"/>
  <c r="Q163" i="2"/>
  <c r="Q159" i="2"/>
  <c r="Q155" i="2"/>
  <c r="Q151" i="2"/>
  <c r="Q147" i="2"/>
  <c r="Q143" i="2"/>
  <c r="Q139" i="2"/>
  <c r="Q135" i="2"/>
  <c r="Q131" i="2"/>
  <c r="Q127" i="2"/>
  <c r="Q123" i="2"/>
  <c r="Q119" i="2"/>
  <c r="Q115" i="2"/>
  <c r="Q111" i="2"/>
  <c r="Q107" i="2"/>
  <c r="Q103" i="2"/>
  <c r="Q99" i="2"/>
  <c r="Q95" i="2"/>
  <c r="Q91" i="2"/>
  <c r="Q87" i="2"/>
  <c r="Q83" i="2"/>
  <c r="Q79" i="2"/>
  <c r="Q75" i="2"/>
  <c r="Q71" i="2"/>
  <c r="Q67" i="2"/>
  <c r="Q63" i="2"/>
  <c r="Q59" i="2"/>
  <c r="Q55" i="2"/>
  <c r="Q51" i="2"/>
  <c r="Q47" i="2"/>
  <c r="Q43" i="2"/>
  <c r="Q39" i="2"/>
  <c r="Q35" i="2"/>
  <c r="Q31" i="2"/>
  <c r="Q27" i="2"/>
  <c r="Q23" i="2"/>
  <c r="Q19" i="2"/>
  <c r="Q15" i="2"/>
  <c r="Q11" i="2"/>
  <c r="Q7" i="2"/>
  <c r="Q3" i="2"/>
  <c r="Q200" i="2"/>
  <c r="Q194" i="2"/>
  <c r="Q189" i="2"/>
  <c r="Q184" i="2"/>
  <c r="Q178" i="2"/>
  <c r="Q173" i="2"/>
  <c r="Q168" i="2"/>
  <c r="Q162" i="2"/>
  <c r="Q157" i="2"/>
  <c r="Q152" i="2"/>
  <c r="Q146" i="2"/>
  <c r="Q141" i="2"/>
  <c r="Q136" i="2"/>
  <c r="Q130" i="2"/>
  <c r="Q125" i="2"/>
  <c r="Q120" i="2"/>
  <c r="Q114" i="2"/>
  <c r="Q109" i="2"/>
  <c r="Q104" i="2"/>
  <c r="Q98" i="2"/>
  <c r="Q93" i="2"/>
  <c r="Q88" i="2"/>
  <c r="Q82" i="2"/>
  <c r="Q77" i="2"/>
  <c r="Q72" i="2"/>
  <c r="Q66" i="2"/>
  <c r="Q61" i="2"/>
  <c r="Q56" i="2"/>
  <c r="Q50" i="2"/>
  <c r="Q45" i="2"/>
  <c r="Q198" i="2"/>
  <c r="Q193" i="2"/>
  <c r="Q188" i="2"/>
  <c r="Q182" i="2"/>
  <c r="Q177" i="2"/>
  <c r="Q172" i="2"/>
  <c r="Q166" i="2"/>
  <c r="Q161" i="2"/>
  <c r="Q156" i="2"/>
  <c r="Q150" i="2"/>
  <c r="Q145" i="2"/>
  <c r="Q140" i="2"/>
  <c r="Q134" i="2"/>
  <c r="Q129" i="2"/>
  <c r="Q124" i="2"/>
  <c r="Q118" i="2"/>
  <c r="Q113" i="2"/>
  <c r="Q108" i="2"/>
  <c r="Q102" i="2"/>
  <c r="Q97" i="2"/>
  <c r="Q92" i="2"/>
  <c r="Q86" i="2"/>
  <c r="Q81" i="2"/>
  <c r="Q76" i="2"/>
  <c r="Q70" i="2"/>
  <c r="Q65" i="2"/>
  <c r="Q60" i="2"/>
  <c r="Q54" i="2"/>
  <c r="Q49" i="2"/>
  <c r="Q44" i="2"/>
  <c r="Q38" i="2"/>
  <c r="Q33" i="2"/>
  <c r="Q28" i="2"/>
  <c r="Q22" i="2"/>
  <c r="Q17" i="2"/>
  <c r="Q12" i="2"/>
  <c r="Q6" i="2"/>
  <c r="Q2" i="2"/>
  <c r="Q9" i="2"/>
  <c r="Q16" i="2"/>
  <c r="Q24" i="2"/>
  <c r="Q30" i="2"/>
  <c r="Q37" i="2"/>
  <c r="Q46" i="2"/>
  <c r="Q57" i="2"/>
  <c r="Q68" i="2"/>
  <c r="Q78" i="2"/>
  <c r="Q89" i="2"/>
  <c r="Q100" i="2"/>
  <c r="Q110" i="2"/>
  <c r="Q121" i="2"/>
  <c r="Q132" i="2"/>
  <c r="Q142" i="2"/>
  <c r="Q153" i="2"/>
  <c r="Q164" i="2"/>
  <c r="Q174" i="2"/>
  <c r="Q185" i="2"/>
  <c r="Q196" i="2"/>
  <c r="N77" i="2"/>
  <c r="N81" i="2"/>
  <c r="N85" i="2"/>
  <c r="N89" i="2"/>
  <c r="N93" i="2"/>
  <c r="N97" i="2"/>
  <c r="N101" i="2"/>
  <c r="N105" i="2"/>
  <c r="N109" i="2"/>
  <c r="N113" i="2"/>
  <c r="N117" i="2"/>
  <c r="N121" i="2"/>
  <c r="N125" i="2"/>
  <c r="N129" i="2"/>
  <c r="N133" i="2"/>
  <c r="N137" i="2"/>
  <c r="N141" i="2"/>
  <c r="N145" i="2"/>
  <c r="N149" i="2"/>
  <c r="N153" i="2"/>
  <c r="N157" i="2"/>
  <c r="N161" i="2"/>
  <c r="N165" i="2"/>
  <c r="N169" i="2"/>
  <c r="N173" i="2"/>
  <c r="N177" i="2"/>
  <c r="N181" i="2"/>
  <c r="N185" i="2"/>
  <c r="N189" i="2"/>
  <c r="N193" i="2"/>
  <c r="N197" i="2"/>
  <c r="O199" i="2"/>
  <c r="O195" i="2"/>
  <c r="O191" i="2"/>
  <c r="O187" i="2"/>
  <c r="O183" i="2"/>
  <c r="O179" i="2"/>
  <c r="O175" i="2"/>
  <c r="O171" i="2"/>
  <c r="O167" i="2"/>
  <c r="O163" i="2"/>
  <c r="O159" i="2"/>
  <c r="O155" i="2"/>
  <c r="O151" i="2"/>
  <c r="O147" i="2"/>
  <c r="O143" i="2"/>
  <c r="O139" i="2"/>
  <c r="O135" i="2"/>
  <c r="O131" i="2"/>
  <c r="O127" i="2"/>
  <c r="O123" i="2"/>
  <c r="O119" i="2"/>
  <c r="O115" i="2"/>
  <c r="O111" i="2"/>
  <c r="O107" i="2"/>
  <c r="O103" i="2"/>
  <c r="O99" i="2"/>
  <c r="O95" i="2"/>
  <c r="O91" i="2"/>
  <c r="O87" i="2"/>
  <c r="O197" i="2"/>
  <c r="O192" i="2"/>
  <c r="O186" i="2"/>
  <c r="O181" i="2"/>
  <c r="O176" i="2"/>
  <c r="O170" i="2"/>
  <c r="O165" i="2"/>
  <c r="O160" i="2"/>
  <c r="O154" i="2"/>
  <c r="O149" i="2"/>
  <c r="O144" i="2"/>
  <c r="O138" i="2"/>
  <c r="O133" i="2"/>
  <c r="O128" i="2"/>
  <c r="O122" i="2"/>
  <c r="O117" i="2"/>
  <c r="O112" i="2"/>
  <c r="O106" i="2"/>
  <c r="O101" i="2"/>
  <c r="O96" i="2"/>
  <c r="O90" i="2"/>
  <c r="O85" i="2"/>
  <c r="O81" i="2"/>
  <c r="O77" i="2"/>
  <c r="O73" i="2"/>
  <c r="O69" i="2"/>
  <c r="O65" i="2"/>
  <c r="O61" i="2"/>
  <c r="O57" i="2"/>
  <c r="O53" i="2"/>
  <c r="O49" i="2"/>
  <c r="O45" i="2"/>
  <c r="O41" i="2"/>
  <c r="O37" i="2"/>
  <c r="O33" i="2"/>
  <c r="O29" i="2"/>
  <c r="O25" i="2"/>
  <c r="O21" i="2"/>
  <c r="O17" i="2"/>
  <c r="O13" i="2"/>
  <c r="O9" i="2"/>
  <c r="O5" i="2"/>
  <c r="O2" i="2"/>
  <c r="O7" i="2"/>
  <c r="O12" i="2"/>
  <c r="O18" i="2"/>
  <c r="O23" i="2"/>
  <c r="O28" i="2"/>
  <c r="O34" i="2"/>
  <c r="O39" i="2"/>
  <c r="O44" i="2"/>
  <c r="O50" i="2"/>
  <c r="O55" i="2"/>
  <c r="O60" i="2"/>
  <c r="O66" i="2"/>
  <c r="O71" i="2"/>
  <c r="O76" i="2"/>
  <c r="O82" i="2"/>
  <c r="O88" i="2"/>
  <c r="O94" i="2"/>
  <c r="O102" i="2"/>
  <c r="O109" i="2"/>
  <c r="O116" i="2"/>
  <c r="O124" i="2"/>
  <c r="O130" i="2"/>
  <c r="O137" i="2"/>
  <c r="O145" i="2"/>
  <c r="O152" i="2"/>
  <c r="O158" i="2"/>
  <c r="O166" i="2"/>
  <c r="O173" i="2"/>
  <c r="O180" i="2"/>
  <c r="O188" i="2"/>
  <c r="O194" i="2"/>
  <c r="O201" i="2"/>
  <c r="Q4" i="2"/>
  <c r="Q10" i="2"/>
  <c r="Q18" i="2"/>
  <c r="Q25" i="2"/>
  <c r="Q32" i="2"/>
  <c r="Q40" i="2"/>
  <c r="Q48" i="2"/>
  <c r="Q58" i="2"/>
  <c r="Q69" i="2"/>
  <c r="Q80" i="2"/>
  <c r="Q90" i="2"/>
  <c r="Q101" i="2"/>
  <c r="Q112" i="2"/>
  <c r="Q122" i="2"/>
  <c r="Q133" i="2"/>
  <c r="Q144" i="2"/>
  <c r="Q154" i="2"/>
  <c r="Q165" i="2"/>
  <c r="Q176" i="2"/>
  <c r="Q186" i="2"/>
  <c r="Q197" i="2"/>
  <c r="N6" i="2"/>
  <c r="N10" i="2"/>
  <c r="N14" i="2"/>
  <c r="N18" i="2"/>
  <c r="N22" i="2"/>
  <c r="N26" i="2"/>
  <c r="N30" i="2"/>
  <c r="N34" i="2"/>
  <c r="N38" i="2"/>
  <c r="N42" i="2"/>
  <c r="N46" i="2"/>
  <c r="N50" i="2"/>
  <c r="N54" i="2"/>
  <c r="N58" i="2"/>
  <c r="N62" i="2"/>
  <c r="N66" i="2"/>
  <c r="N70" i="2"/>
  <c r="N74" i="2"/>
  <c r="N78" i="2"/>
  <c r="N82" i="2"/>
  <c r="N86" i="2"/>
  <c r="N90" i="2"/>
  <c r="N94" i="2"/>
  <c r="N98" i="2"/>
  <c r="N102" i="2"/>
  <c r="N106" i="2"/>
  <c r="N110" i="2"/>
  <c r="N114" i="2"/>
  <c r="N118" i="2"/>
  <c r="N122" i="2"/>
  <c r="N126" i="2"/>
  <c r="N130" i="2"/>
  <c r="N134" i="2"/>
  <c r="N138" i="2"/>
  <c r="N142" i="2"/>
  <c r="N146" i="2"/>
  <c r="N150" i="2"/>
  <c r="N154" i="2"/>
  <c r="N158" i="2"/>
  <c r="N162" i="2"/>
  <c r="N166" i="2"/>
  <c r="N170" i="2"/>
  <c r="N174" i="2"/>
  <c r="N178" i="2"/>
  <c r="N182" i="2"/>
  <c r="N186" i="2"/>
  <c r="N190" i="2"/>
  <c r="N194" i="2"/>
  <c r="N199" i="2"/>
  <c r="O3" i="2"/>
  <c r="O8" i="2"/>
  <c r="O14" i="2"/>
  <c r="O19" i="2"/>
  <c r="O24" i="2"/>
  <c r="O30" i="2"/>
  <c r="O35" i="2"/>
  <c r="O40" i="2"/>
  <c r="O46" i="2"/>
  <c r="O51" i="2"/>
  <c r="O56" i="2"/>
  <c r="O62" i="2"/>
  <c r="O67" i="2"/>
  <c r="O72" i="2"/>
  <c r="O78" i="2"/>
  <c r="O83" i="2"/>
  <c r="O89" i="2"/>
  <c r="O97" i="2"/>
  <c r="O104" i="2"/>
  <c r="O110" i="2"/>
  <c r="O118" i="2"/>
  <c r="O125" i="2"/>
  <c r="O132" i="2"/>
  <c r="O140" i="2"/>
  <c r="O146" i="2"/>
  <c r="O153" i="2"/>
  <c r="O161" i="2"/>
  <c r="O168" i="2"/>
  <c r="O174" i="2"/>
  <c r="O182" i="2"/>
  <c r="O189" i="2"/>
  <c r="O196" i="2"/>
  <c r="Q5" i="2"/>
  <c r="Q13" i="2"/>
  <c r="Q20" i="2"/>
  <c r="Q26" i="2"/>
  <c r="Q34" i="2"/>
  <c r="Q41" i="2"/>
  <c r="Q52" i="2"/>
  <c r="Q62" i="2"/>
  <c r="Q73" i="2"/>
  <c r="Q84" i="2"/>
  <c r="Q94" i="2"/>
  <c r="Q105" i="2"/>
  <c r="Q116" i="2"/>
  <c r="Q126" i="2"/>
  <c r="Q137" i="2"/>
  <c r="Q148" i="2"/>
  <c r="Q158" i="2"/>
  <c r="Q169" i="2"/>
  <c r="Q180" i="2"/>
  <c r="Q190" i="2"/>
  <c r="Q201" i="2"/>
  <c r="T6" i="2"/>
  <c r="T2" i="2"/>
  <c r="T8" i="2"/>
  <c r="T4" i="2"/>
  <c r="T11" i="2"/>
  <c r="T7" i="2"/>
  <c r="T3" i="2"/>
  <c r="T10" i="2"/>
  <c r="P10" i="2" l="1"/>
  <c r="N12" i="1" s="1"/>
  <c r="P6" i="2"/>
  <c r="N8" i="1" s="1"/>
  <c r="P7" i="2"/>
  <c r="N9" i="1" s="1"/>
  <c r="P2" i="2"/>
  <c r="N4" i="1" s="1"/>
  <c r="P9" i="2"/>
  <c r="N11" i="1" s="1"/>
  <c r="P3" i="2"/>
  <c r="N5" i="1" s="1"/>
  <c r="P8" i="2"/>
  <c r="N10" i="1" s="1"/>
  <c r="P5" i="2"/>
  <c r="N7" i="1" s="1"/>
  <c r="P11" i="2"/>
  <c r="N13" i="1" s="1"/>
  <c r="P4" i="2"/>
  <c r="N6" i="1" s="1"/>
  <c r="K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3" authorId="0" shapeId="0" xr:uid="{00000000-0006-0000-0000-000001000000}">
      <text>
        <r>
          <rPr>
            <sz val="10"/>
            <color rgb="FF000000"/>
            <rFont val="Arial"/>
          </rPr>
          <t>Give each container a unique name. So for example if you have two pouches, name them "Pouch 1" and "Pouch 2." 
If you have an item with multiple container types, make sure to give each portion an unique name as well. For example, "Quiver of Elonna, Small," "Quiver of Elonna, Medium," and "Quiver of Elonna, Large."</t>
        </r>
      </text>
    </comment>
    <comment ref="T3" authorId="0" shapeId="0" xr:uid="{00000000-0006-0000-0000-000002000000}">
      <text>
        <r>
          <rPr>
            <sz val="10"/>
            <color rgb="FF000000"/>
            <rFont val="Arial"/>
          </rPr>
          <t>If you're using a container from the 5e OGL you can click it here to fill the correct values.  All autofill containers must come first in this list. 
You can set the number of rows that autofill containers in the Settings to the left.  If you increase the number of autofilled rows, ensure that the rows below are empty.
Any containers with ↪ in front of them indicate you must also have the similarly named parent container above them.
For all non-OGL containers, enter your own values.</t>
        </r>
      </text>
    </comment>
    <comment ref="Z3" authorId="0" shapeId="0" xr:uid="{00000000-0006-0000-0000-000003000000}">
      <text>
        <r>
          <rPr>
            <sz val="10"/>
            <color rgb="FF000000"/>
            <rFont val="Arial"/>
          </rPr>
          <t>Put the number of pounds the item can hold if it doesn't use slots, or put the slots it can hold if it uses slots (and make sure to type Y in "Slots?")</t>
        </r>
      </text>
    </comment>
    <comment ref="AB3" authorId="0" shapeId="0" xr:uid="{00000000-0006-0000-0000-000004000000}">
      <text>
        <r>
          <rPr>
            <sz val="10"/>
            <color rgb="FF000000"/>
            <rFont val="Arial"/>
          </rPr>
          <t>Where do you keep the item?
- Equipped = On your body
- Mount = On your mount
- Stored Away = Somewhere Else</t>
        </r>
      </text>
    </comment>
    <comment ref="AE3" authorId="0" shapeId="0" xr:uid="{00000000-0006-0000-0000-000005000000}">
      <text>
        <r>
          <rPr>
            <sz val="10"/>
            <color rgb="FF000000"/>
            <rFont val="Arial"/>
          </rPr>
          <t>Type Y if the container 
tracks slots instead of weight, N if not.</t>
        </r>
      </text>
    </comment>
    <comment ref="AF3" authorId="0" shapeId="0" xr:uid="{00000000-0006-0000-0000-000006000000}">
      <text>
        <r>
          <rPr>
            <sz val="10"/>
            <color rgb="FF000000"/>
            <rFont val="Arial"/>
          </rPr>
          <t>Type Y if the container is extradimensional, N if not.</t>
        </r>
      </text>
    </comment>
    <comment ref="C4" authorId="0" shapeId="0" xr:uid="{00000000-0006-0000-0000-000007000000}">
      <text>
        <r>
          <rPr>
            <sz val="10"/>
            <color rgb="FF000000"/>
            <rFont val="Arial"/>
          </rPr>
          <t>Speed drops by 10 feet.</t>
        </r>
      </text>
    </comment>
    <comment ref="C5" authorId="0" shapeId="0" xr:uid="{00000000-0006-0000-0000-000008000000}">
      <text>
        <r>
          <rPr>
            <sz val="10"/>
            <color rgb="FF000000"/>
            <rFont val="Arial"/>
          </rPr>
          <t>Your speed drops by 20 feet and you have disadvantage on ability checks, attack rolls, and saving throws that use Strength, Dexterity, or Constitution.</t>
        </r>
      </text>
    </comment>
    <comment ref="C6" authorId="0" shapeId="0" xr:uid="{00000000-0006-0000-0000-000009000000}">
      <text>
        <r>
          <rPr>
            <sz val="10"/>
            <color rgb="FF000000"/>
            <rFont val="Arial"/>
          </rPr>
          <t>The maximum weight you can carry at all.</t>
        </r>
      </text>
    </comment>
    <comment ref="C7" authorId="0" shapeId="0" xr:uid="{00000000-0006-0000-0000-00000A000000}">
      <text>
        <r>
          <rPr>
            <sz val="10"/>
            <color rgb="FF000000"/>
            <rFont val="Arial"/>
          </rPr>
          <t>You can push, drag, or lift this amount. While pushing or dragging weight in excess of your carrying capacity, your speed drops to 5 feet.</t>
        </r>
      </text>
    </comment>
    <comment ref="J13" authorId="0" shapeId="0" xr:uid="{00000000-0006-0000-0000-00000B000000}">
      <text>
        <r>
          <rPr>
            <sz val="10"/>
            <color rgb="FF000000"/>
            <rFont val="Arial"/>
          </rPr>
          <t>All autofilled rows in Containers (to the right) must come before custom container rows. At least the first row must always be autofilled.
Ignore the red flags on the middle cells in the Containers table. These are created when the cells are autofilled, but do not indicate that anything is wrong.
They simply prevent you from accidentally typing in the autofilled cells. :)</t>
        </r>
      </text>
    </comment>
    <comment ref="P18" authorId="0" shapeId="0" xr:uid="{00000000-0006-0000-0000-00000C000000}">
      <text>
        <r>
          <rPr>
            <sz val="10"/>
            <color rgb="FF000000"/>
            <rFont val="Arial"/>
          </rPr>
          <t xml:space="preserve">Check the box if you are attuned to the item.
</t>
        </r>
      </text>
    </comment>
    <comment ref="C34" authorId="0" shapeId="0" xr:uid="{00000000-0006-0000-0000-00000D000000}">
      <text>
        <r>
          <rPr>
            <sz val="10"/>
            <color rgb="FF000000"/>
            <rFont val="Arial"/>
          </rPr>
          <t>Regular cut or copy-and-paste will destroy the formatting of this sheet!
Instead, copy the row you want to move, then CTRL-SHIFT-V into the new row. Delete the contents of the old row.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0"/>
            <color rgb="FF000000"/>
            <rFont val="Arial"/>
          </rPr>
          <t>Equipped Magic item Weights</t>
        </r>
      </text>
    </comment>
    <comment ref="I1" authorId="0" shapeId="0" xr:uid="{00000000-0006-0000-0100-000002000000}">
      <text>
        <r>
          <rPr>
            <sz val="10"/>
            <color rgb="FF000000"/>
            <rFont val="Arial"/>
          </rPr>
          <t>Mount Magic item Weights</t>
        </r>
      </text>
    </comment>
    <comment ref="J1" authorId="0" shapeId="0" xr:uid="{00000000-0006-0000-0100-000003000000}">
      <text>
        <r>
          <rPr>
            <sz val="10"/>
            <color rgb="FF000000"/>
            <rFont val="Arial"/>
          </rPr>
          <t>Total Coin Weights</t>
        </r>
      </text>
    </comment>
    <comment ref="K1" authorId="0" shapeId="0" xr:uid="{00000000-0006-0000-0100-000004000000}">
      <text>
        <r>
          <rPr>
            <sz val="10"/>
            <color rgb="FF000000"/>
            <rFont val="Arial"/>
          </rPr>
          <t>Total Gem Weights</t>
        </r>
      </text>
    </comment>
    <comment ref="L1" authorId="0" shapeId="0" xr:uid="{00000000-0006-0000-0100-000005000000}">
      <text>
        <r>
          <rPr>
            <sz val="10"/>
            <color rgb="FF000000"/>
            <rFont val="Arial"/>
          </rPr>
          <t>Equipped Stock Weights</t>
        </r>
      </text>
    </comment>
    <comment ref="M1" authorId="0" shapeId="0" xr:uid="{00000000-0006-0000-0100-000006000000}">
      <text>
        <r>
          <rPr>
            <sz val="10"/>
            <color rgb="FF000000"/>
            <rFont val="Arial"/>
          </rPr>
          <t>Mount Stock Weights</t>
        </r>
      </text>
    </comment>
    <comment ref="N1" authorId="0" shapeId="0" xr:uid="{00000000-0006-0000-0100-000007000000}">
      <text>
        <r>
          <rPr>
            <sz val="10"/>
            <color rgb="FF000000"/>
            <rFont val="Arial"/>
          </rPr>
          <t>Equipped Item Weights</t>
        </r>
      </text>
    </comment>
    <comment ref="O1" authorId="0" shapeId="0" xr:uid="{00000000-0006-0000-0100-000008000000}">
      <text>
        <r>
          <rPr>
            <sz val="10"/>
            <color rgb="FF000000"/>
            <rFont val="Arial"/>
          </rPr>
          <t>Mount Item Weights</t>
        </r>
      </text>
    </comment>
    <comment ref="P1" authorId="0" shapeId="0" xr:uid="{00000000-0006-0000-0100-000009000000}">
      <text>
        <r>
          <rPr>
            <sz val="10"/>
            <color rgb="FF000000"/>
            <rFont val="Arial"/>
          </rPr>
          <t>Total Container Fill Weights or Quantities</t>
        </r>
      </text>
    </comment>
    <comment ref="Q1" authorId="0" shapeId="0" xr:uid="{00000000-0006-0000-0100-00000A000000}">
      <text>
        <r>
          <rPr>
            <sz val="10"/>
            <color rgb="FF000000"/>
            <rFont val="Arial"/>
          </rPr>
          <t>Item Total Weights</t>
        </r>
      </text>
    </comment>
    <comment ref="R1" authorId="0" shapeId="0" xr:uid="{00000000-0006-0000-0100-00000B000000}">
      <text>
        <r>
          <rPr>
            <sz val="10"/>
            <color rgb="FF000000"/>
            <rFont val="Arial"/>
          </rPr>
          <t xml:space="preserve">Stock Total Weights
</t>
        </r>
      </text>
    </comment>
  </commentList>
</comments>
</file>

<file path=xl/sharedStrings.xml><?xml version="1.0" encoding="utf-8"?>
<sst xmlns="http://schemas.openxmlformats.org/spreadsheetml/2006/main" count="223" uniqueCount="133">
  <si>
    <t>Encumbrance</t>
  </si>
  <si>
    <t>Containers</t>
  </si>
  <si>
    <t>You:</t>
  </si>
  <si>
    <t>Mount:</t>
  </si>
  <si>
    <t>Type:</t>
  </si>
  <si>
    <t>Link:</t>
  </si>
  <si>
    <t>Weight:</t>
  </si>
  <si>
    <t>Capacity:</t>
  </si>
  <si>
    <t>Location:</t>
  </si>
  <si>
    <t>Slots</t>
  </si>
  <si>
    <t>Ex?</t>
  </si>
  <si>
    <t>Encumbered .........................</t>
  </si>
  <si>
    <t>Heavily Encumbered ...........</t>
  </si>
  <si>
    <t>Carrying Capacity ................</t>
  </si>
  <si>
    <t>Push, Drag, Lift Max ............</t>
  </si>
  <si>
    <t>Total Weight Carried...............</t>
  </si>
  <si>
    <t>Info</t>
  </si>
  <si>
    <t>Settings</t>
  </si>
  <si>
    <t>Size</t>
  </si>
  <si>
    <t>Riding Mount?</t>
  </si>
  <si>
    <t xml:space="preserve"> </t>
  </si>
  <si>
    <t>Str</t>
  </si>
  <si>
    <t>Encumbrance?</t>
  </si>
  <si>
    <t>Wgt</t>
  </si>
  <si>
    <t># of container rows to autofill</t>
  </si>
  <si>
    <t>Coin</t>
  </si>
  <si>
    <t>Magic Items</t>
  </si>
  <si>
    <t>Container:</t>
  </si>
  <si>
    <t>Value:</t>
  </si>
  <si>
    <t>cp</t>
  </si>
  <si>
    <t>gems  worth</t>
  </si>
  <si>
    <t>gp</t>
  </si>
  <si>
    <t>sp</t>
  </si>
  <si>
    <t>ep</t>
  </si>
  <si>
    <t>pp</t>
  </si>
  <si>
    <t>Total :</t>
  </si>
  <si>
    <t>Stock</t>
  </si>
  <si>
    <t>Rations (1 day)</t>
  </si>
  <si>
    <t>Water (pints)</t>
  </si>
  <si>
    <t>Arrows</t>
  </si>
  <si>
    <t>Inventory</t>
  </si>
  <si>
    <t>Locations</t>
  </si>
  <si>
    <t>Eq. Mgc Itm Wt</t>
  </si>
  <si>
    <t>Mt. Mgc Itm Wt</t>
  </si>
  <si>
    <t>Total Coin Wts</t>
  </si>
  <si>
    <t>Total Gem Wts</t>
  </si>
  <si>
    <t>Eq. Stock Wts</t>
  </si>
  <si>
    <t>Mt. Stock Wts</t>
  </si>
  <si>
    <t>Eq. Item Wts</t>
  </si>
  <si>
    <t>Mt. Item Wts</t>
  </si>
  <si>
    <t>Cntnr Wt/Qts</t>
  </si>
  <si>
    <t>Item Total Wts</t>
  </si>
  <si>
    <t>Stock Total Wts</t>
  </si>
  <si>
    <t>Eq Cntnr  Wts</t>
  </si>
  <si>
    <t>Mt Cntnr Wts</t>
  </si>
  <si>
    <t>Equipped</t>
  </si>
  <si>
    <t>Stored Away</t>
  </si>
  <si>
    <t>Mount</t>
  </si>
  <si>
    <t>Link</t>
  </si>
  <si>
    <t>Weight</t>
  </si>
  <si>
    <t>Capacity</t>
  </si>
  <si>
    <t>Slots?</t>
  </si>
  <si>
    <t>Extradim?</t>
  </si>
  <si>
    <t>Backpack</t>
  </si>
  <si>
    <t>https://www.dndbeyond.com/equipment/backpack</t>
  </si>
  <si>
    <t>N</t>
  </si>
  <si>
    <t xml:space="preserve">    ↳ Backpack - Strapped On Bedroll</t>
  </si>
  <si>
    <t>Y</t>
  </si>
  <si>
    <t>Total Money Wt</t>
  </si>
  <si>
    <t>Total Mny Qty</t>
  </si>
  <si>
    <t xml:space="preserve">    ↳ Backpack - Strapped On Coiled Rope</t>
  </si>
  <si>
    <t>Barrel</t>
  </si>
  <si>
    <t>https://www.dndbeyond.com/equipment/barrel</t>
  </si>
  <si>
    <t>Basket</t>
  </si>
  <si>
    <t>https://www.dndbeyond.com/equipment/basket</t>
  </si>
  <si>
    <t>Eq. Mny Wt</t>
  </si>
  <si>
    <t>Mt. Mny Wt</t>
  </si>
  <si>
    <t>Bottle, glass</t>
  </si>
  <si>
    <t>https://www.dndbeyond.com/equipment/bottle-glass</t>
  </si>
  <si>
    <t>Bucket</t>
  </si>
  <si>
    <t>https://www.dndbeyond.com/equipment/bucket</t>
  </si>
  <si>
    <t>Case, crossbow bolt</t>
  </si>
  <si>
    <t>https://www.dndbeyond.com/equipment/case-crossbow-bolt</t>
  </si>
  <si>
    <t>Case, parchment rolls</t>
  </si>
  <si>
    <t>https://www.dndbeyond.com/equipment/case-map-or-scroll</t>
  </si>
  <si>
    <t>Case, paper sheets</t>
  </si>
  <si>
    <t>Chest</t>
  </si>
  <si>
    <t>https://www.dndbeyond.com/equipment/chest</t>
  </si>
  <si>
    <t>Flask or Tankard</t>
  </si>
  <si>
    <t>https://www.dndbeyond.com/equipment/flask-or-tankard</t>
  </si>
  <si>
    <t>Jug or Pitcher</t>
  </si>
  <si>
    <t>https://www.dndbeyond.com/equipment/jug-or-pitcher</t>
  </si>
  <si>
    <t>Pot, iron</t>
  </si>
  <si>
    <t>https://www.dndbeyond.com/equipment/pot-iron</t>
  </si>
  <si>
    <t>Pouch</t>
  </si>
  <si>
    <t>https://www.dndbeyond.com/equipment/pouch</t>
  </si>
  <si>
    <t>Pouch, sling bullets</t>
  </si>
  <si>
    <t>Pouch, blowgun needles</t>
  </si>
  <si>
    <t>Quiver</t>
  </si>
  <si>
    <t>https://www.dndbeyond.com/equipment/quiver</t>
  </si>
  <si>
    <t>Sack</t>
  </si>
  <si>
    <t>https://www.dndbeyond.com/equipment/sack</t>
  </si>
  <si>
    <t>Saddlebags</t>
  </si>
  <si>
    <t>https://www.dndbeyond.com/equipment/saddlebags</t>
  </si>
  <si>
    <t>Vial</t>
  </si>
  <si>
    <t>https://www.dndbeyond.com/equipment/vial</t>
  </si>
  <si>
    <t>Waterskin</t>
  </si>
  <si>
    <t>https://www.dndbeyond.com/equipment/waterskin</t>
  </si>
  <si>
    <t>⎼⎼⎼⎼⎼⎼⎼⎼⎼⎼⎼⎼⎼⎼⎼⎼⎼⎼⎼⎼⎼⎼⎼⎼⎼⎼⎼⎼⎼⎼⎼⎼⎼⎼⎼⎼⎼⎼⎼⎼⎼</t>
  </si>
  <si>
    <t>Bag of Holding</t>
  </si>
  <si>
    <t>https://www.dndbeyond.com/magic-items/bag-of-holding</t>
  </si>
  <si>
    <t>Efficient Quiver, small compartment for arrows, bolts, etc</t>
  </si>
  <si>
    <t>https://www.dndbeyond.com/magic-items/efficient-quiver</t>
  </si>
  <si>
    <t xml:space="preserve">    ↳ Efficient Quiver, medium compartment for javelins, etc.</t>
  </si>
  <si>
    <t xml:space="preserve">    ↳ Efficient Quiver, large compartment for bows, quarterstaffs, spears, etc.</t>
  </si>
  <si>
    <t>Handy Haversack, central pouch</t>
  </si>
  <si>
    <t>https://www.dndbeyond.com/magic-items/handy-haversack</t>
  </si>
  <si>
    <t xml:space="preserve">    ↳ Handy Haversack, right pouch</t>
  </si>
  <si>
    <t xml:space="preserve">    ↳ Handy Haversack, left pouch</t>
  </si>
  <si>
    <t>Portable Hole</t>
  </si>
  <si>
    <t>https://www.dndbeyond.com/magic-items/portable-hole</t>
  </si>
  <si>
    <t>Carry Mod</t>
  </si>
  <si>
    <t>Huge</t>
  </si>
  <si>
    <t>Large</t>
  </si>
  <si>
    <t>Medium or Small</t>
  </si>
  <si>
    <t>Powerful Build</t>
  </si>
  <si>
    <t>Tiny</t>
  </si>
  <si>
    <t>Update Notifications</t>
  </si>
  <si>
    <t>Changelog</t>
  </si>
  <si>
    <t>v1.0 Initial release</t>
  </si>
  <si>
    <t>v1.1 Fixed bug that caused extradimensional containers to still be counted towards weight carried.</t>
  </si>
  <si>
    <t>v1.2 Upped item row number to 200, fixed bug that caused the weight of containers to be ignored.</t>
  </si>
  <si>
    <t>v1.3 Prettied up row divider and arrows in container types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</si>
</sst>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30" x14ac:knownFonts="1">
    <font>
      <sz val="10"/>
      <color rgb="FF000000"/>
      <name val="Arial"/>
    </font>
    <font>
      <sz val="9"/>
      <name val="Source Serif Pro"/>
    </font>
    <font>
      <sz val="18"/>
      <color rgb="FF980000"/>
      <name val="Cormorant SC"/>
    </font>
    <font>
      <sz val="10"/>
      <name val="Arial"/>
    </font>
    <font>
      <sz val="7"/>
      <name val="Source Serif Pro"/>
    </font>
    <font>
      <sz val="9"/>
      <name val="Alegreya Sans"/>
    </font>
    <font>
      <sz val="9"/>
      <name val="Alegreya Sans SC"/>
    </font>
    <font>
      <sz val="9"/>
      <color rgb="FF999999"/>
      <name val="Alegreya Sans"/>
    </font>
    <font>
      <sz val="18"/>
      <color rgb="FF999999"/>
      <name val="Cormorant SC"/>
    </font>
    <font>
      <sz val="18"/>
      <color rgb="FF666666"/>
      <name val="Cormorant SC"/>
    </font>
    <font>
      <sz val="7"/>
      <color rgb="FF999999"/>
      <name val="Source Serif Pro"/>
    </font>
    <font>
      <sz val="9"/>
      <color rgb="FF999999"/>
      <name val="Source Serif Pro"/>
    </font>
    <font>
      <sz val="9"/>
      <color rgb="FFB7B7B7"/>
      <name val="Source Serif Pro"/>
    </font>
    <font>
      <sz val="10"/>
      <color rgb="FF999999"/>
      <name val="Alegreya Sans"/>
    </font>
    <font>
      <sz val="6"/>
      <color rgb="FFFFFFFF"/>
      <name val="Alegreya Sans"/>
    </font>
    <font>
      <sz val="18"/>
      <name val="Cormorant SC"/>
    </font>
    <font>
      <b/>
      <sz val="10"/>
      <name val="Cormorant SC"/>
    </font>
    <font>
      <sz val="9"/>
      <color rgb="FF000000"/>
      <name val="Source Serif Pro"/>
    </font>
    <font>
      <b/>
      <sz val="9"/>
      <name val="Cormorant SC"/>
    </font>
    <font>
      <sz val="9"/>
      <name val="Alegreya"/>
    </font>
    <font>
      <sz val="9"/>
      <color rgb="FF000000"/>
      <name val="Alegreya Sans"/>
    </font>
    <font>
      <b/>
      <sz val="10"/>
      <name val="Arial"/>
    </font>
    <font>
      <b/>
      <sz val="10"/>
      <name val="Arial"/>
    </font>
    <font>
      <b/>
      <sz val="10"/>
      <color rgb="FF000000"/>
      <name val="Arial"/>
    </font>
    <font>
      <b/>
      <sz val="10"/>
      <color rgb="FF000000"/>
      <name val="Arial"/>
    </font>
    <font>
      <sz val="10"/>
      <color rgb="FF000000"/>
      <name val="Arial"/>
    </font>
    <font>
      <u/>
      <sz val="10"/>
      <color rgb="FF0000FF"/>
      <name val="Arial"/>
    </font>
    <font>
      <u/>
      <sz val="10"/>
      <color rgb="FF0000FF"/>
      <name val="Arial"/>
    </font>
    <font>
      <b/>
      <sz val="18"/>
      <name val="Arial"/>
    </font>
    <font>
      <u/>
      <sz val="10"/>
      <color rgb="FF0000FF"/>
      <name val="Arial"/>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BDBDBD"/>
        <bgColor rgb="FFBDBDBD"/>
      </patternFill>
    </fill>
  </fills>
  <borders count="59">
    <border>
      <left/>
      <right/>
      <top/>
      <bottom/>
      <diagonal/>
    </border>
    <border>
      <left style="double">
        <color rgb="FFB7B7B7"/>
      </left>
      <right style="thick">
        <color rgb="FFFFFFFF"/>
      </right>
      <top style="double">
        <color rgb="FFB7B7B7"/>
      </top>
      <bottom style="thick">
        <color rgb="FFFFFFFF"/>
      </bottom>
      <diagonal/>
    </border>
    <border>
      <left style="thick">
        <color rgb="FFFFFFFF"/>
      </left>
      <right/>
      <top style="double">
        <color rgb="FFB7B7B7"/>
      </top>
      <bottom/>
      <diagonal/>
    </border>
    <border>
      <left/>
      <right/>
      <top style="double">
        <color rgb="FFB7B7B7"/>
      </top>
      <bottom/>
      <diagonal/>
    </border>
    <border>
      <left/>
      <right style="thick">
        <color rgb="FFFFFFFF"/>
      </right>
      <top style="double">
        <color rgb="FFB7B7B7"/>
      </top>
      <bottom/>
      <diagonal/>
    </border>
    <border>
      <left style="thick">
        <color rgb="FFFFFFFF"/>
      </left>
      <right style="thick">
        <color rgb="FFFFFFFF"/>
      </right>
      <top style="double">
        <color rgb="FFB7B7B7"/>
      </top>
      <bottom style="thick">
        <color rgb="FFFFFFFF"/>
      </bottom>
      <diagonal/>
    </border>
    <border>
      <left style="thick">
        <color rgb="FFFFFFFF"/>
      </left>
      <right/>
      <top style="double">
        <color rgb="FFB7B7B7"/>
      </top>
      <bottom style="thick">
        <color rgb="FFFFFFFF"/>
      </bottom>
      <diagonal/>
    </border>
    <border>
      <left/>
      <right/>
      <top style="double">
        <color rgb="FFB7B7B7"/>
      </top>
      <bottom style="thick">
        <color rgb="FFFFFFFF"/>
      </bottom>
      <diagonal/>
    </border>
    <border>
      <left style="thick">
        <color rgb="FFFFFFFF"/>
      </left>
      <right style="double">
        <color rgb="FFB7B7B7"/>
      </right>
      <top style="double">
        <color rgb="FFB7B7B7"/>
      </top>
      <bottom style="thick">
        <color rgb="FFFFFFFF"/>
      </bottom>
      <diagonal/>
    </border>
    <border>
      <left style="double">
        <color rgb="FFB7B7B7"/>
      </left>
      <right style="thick">
        <color rgb="FFFFFFFF"/>
      </right>
      <top style="thick">
        <color rgb="FFFFFFFF"/>
      </top>
      <bottom style="thick">
        <color rgb="FFFFFFFF"/>
      </bottom>
      <diagonal/>
    </border>
    <border>
      <left style="thick">
        <color rgb="FFFFFFFF"/>
      </left>
      <right/>
      <top/>
      <bottom style="thick">
        <color rgb="FFFFFFFF"/>
      </bottom>
      <diagonal/>
    </border>
    <border>
      <left/>
      <right/>
      <top/>
      <bottom style="thick">
        <color rgb="FFFFFFFF"/>
      </bottom>
      <diagonal/>
    </border>
    <border>
      <left/>
      <right style="thick">
        <color rgb="FFFFFFFF"/>
      </right>
      <top/>
      <bottom style="thick">
        <color rgb="FFFFFFFF"/>
      </bottom>
      <diagonal/>
    </border>
    <border>
      <left style="thick">
        <color rgb="FFFFFFFF"/>
      </left>
      <right/>
      <top style="thick">
        <color rgb="FFFFFFFF"/>
      </top>
      <bottom style="thick">
        <color rgb="FFFFFFFF"/>
      </bottom>
      <diagonal/>
    </border>
    <border>
      <left/>
      <right style="thick">
        <color rgb="FFFFFFFF"/>
      </right>
      <top style="thick">
        <color rgb="FFFFFFFF"/>
      </top>
      <bottom style="thick">
        <color rgb="FFFFFFFF"/>
      </bottom>
      <diagonal/>
    </border>
    <border>
      <left style="thick">
        <color rgb="FFFFFFFF"/>
      </left>
      <right style="thick">
        <color rgb="FFFFFFFF"/>
      </right>
      <top style="thick">
        <color rgb="FFFFFFFF"/>
      </top>
      <bottom style="thick">
        <color rgb="FFFFFFFF"/>
      </bottom>
      <diagonal/>
    </border>
    <border>
      <left/>
      <right/>
      <top style="thick">
        <color rgb="FFFFFFFF"/>
      </top>
      <bottom style="thick">
        <color rgb="FFFFFFFF"/>
      </bottom>
      <diagonal/>
    </border>
    <border>
      <left style="thick">
        <color rgb="FFFFFFFF"/>
      </left>
      <right style="double">
        <color rgb="FFB7B7B7"/>
      </right>
      <top style="thick">
        <color rgb="FFFFFFFF"/>
      </top>
      <bottom style="thick">
        <color rgb="FFFFFFFF"/>
      </bottom>
      <diagonal/>
    </border>
    <border>
      <left/>
      <right style="double">
        <color rgb="FFB7B7B7"/>
      </right>
      <top/>
      <bottom/>
      <diagonal/>
    </border>
    <border>
      <left style="thick">
        <color rgb="FFFFFFFF"/>
      </left>
      <right/>
      <top style="thick">
        <color rgb="FFFFFFFF"/>
      </top>
      <bottom/>
      <diagonal/>
    </border>
    <border>
      <left/>
      <right style="thick">
        <color rgb="FFFFFFFF"/>
      </right>
      <top style="thick">
        <color rgb="FFFFFFFF"/>
      </top>
      <bottom/>
      <diagonal/>
    </border>
    <border>
      <left/>
      <right/>
      <top style="thick">
        <color rgb="FFFFFFFF"/>
      </top>
      <bottom/>
      <diagonal/>
    </border>
    <border>
      <left style="double">
        <color rgb="FFB7B7B7"/>
      </left>
      <right/>
      <top style="thick">
        <color rgb="FFFFFFFF"/>
      </top>
      <bottom style="thick">
        <color rgb="FFFFFFFF"/>
      </bottom>
      <diagonal/>
    </border>
    <border>
      <left style="double">
        <color rgb="FFB7B7B7"/>
      </left>
      <right style="thick">
        <color rgb="FFFFFFFF"/>
      </right>
      <top style="thick">
        <color rgb="FFFFFFFF"/>
      </top>
      <bottom style="double">
        <color rgb="FFB7B7B7"/>
      </bottom>
      <diagonal/>
    </border>
    <border>
      <left style="thick">
        <color rgb="FFFFFFFF"/>
      </left>
      <right style="thick">
        <color rgb="FFFFFFFF"/>
      </right>
      <top style="thick">
        <color rgb="FFFFFFFF"/>
      </top>
      <bottom style="double">
        <color rgb="FFB7B7B7"/>
      </bottom>
      <diagonal/>
    </border>
    <border>
      <left style="thick">
        <color rgb="FFFFFFFF"/>
      </left>
      <right/>
      <top/>
      <bottom style="double">
        <color rgb="FFB7B7B7"/>
      </bottom>
      <diagonal/>
    </border>
    <border>
      <left/>
      <right/>
      <top/>
      <bottom style="double">
        <color rgb="FFB7B7B7"/>
      </bottom>
      <diagonal/>
    </border>
    <border>
      <left/>
      <right style="thick">
        <color rgb="FFFFFFFF"/>
      </right>
      <top/>
      <bottom style="double">
        <color rgb="FFB7B7B7"/>
      </bottom>
      <diagonal/>
    </border>
    <border>
      <left style="thick">
        <color rgb="FFFFFFFF"/>
      </left>
      <right/>
      <top style="thick">
        <color rgb="FFFFFFFF"/>
      </top>
      <bottom style="double">
        <color rgb="FFB7B7B7"/>
      </bottom>
      <diagonal/>
    </border>
    <border>
      <left/>
      <right/>
      <top style="thick">
        <color rgb="FFFFFFFF"/>
      </top>
      <bottom style="double">
        <color rgb="FFB7B7B7"/>
      </bottom>
      <diagonal/>
    </border>
    <border>
      <left/>
      <right style="thick">
        <color rgb="FFFFFFFF"/>
      </right>
      <top style="thick">
        <color rgb="FFFFFFFF"/>
      </top>
      <bottom style="double">
        <color rgb="FFB7B7B7"/>
      </bottom>
      <diagonal/>
    </border>
    <border>
      <left style="thick">
        <color rgb="FFFFFFFF"/>
      </left>
      <right style="double">
        <color rgb="FFB7B7B7"/>
      </right>
      <top style="thick">
        <color rgb="FFFFFFFF"/>
      </top>
      <bottom style="double">
        <color rgb="FFB7B7B7"/>
      </bottom>
      <diagonal/>
    </border>
    <border>
      <left/>
      <right style="thick">
        <color rgb="FFFFFFFF"/>
      </right>
      <top style="double">
        <color rgb="FFB7B7B7"/>
      </top>
      <bottom style="thick">
        <color rgb="FFFFFFFF"/>
      </bottom>
      <diagonal/>
    </border>
    <border>
      <left style="thick">
        <color rgb="FFFFFFFF"/>
      </left>
      <right/>
      <top style="thick">
        <color rgb="FFFFFFFF"/>
      </top>
      <bottom style="thin">
        <color rgb="FF999999"/>
      </bottom>
      <diagonal/>
    </border>
    <border>
      <left/>
      <right style="thick">
        <color rgb="FFFFFFFF"/>
      </right>
      <top style="thick">
        <color rgb="FFFFFFFF"/>
      </top>
      <bottom style="thin">
        <color rgb="FF999999"/>
      </bottom>
      <diagonal/>
    </border>
    <border>
      <left style="thick">
        <color rgb="FFFFFFFF"/>
      </left>
      <right/>
      <top style="thin">
        <color rgb="FF999999"/>
      </top>
      <bottom style="thin">
        <color rgb="FF999999"/>
      </bottom>
      <diagonal/>
    </border>
    <border>
      <left/>
      <right style="thick">
        <color rgb="FFFFFFFF"/>
      </right>
      <top style="thin">
        <color rgb="FF999999"/>
      </top>
      <bottom style="thin">
        <color rgb="FF999999"/>
      </bottom>
      <diagonal/>
    </border>
    <border>
      <left/>
      <right/>
      <top/>
      <bottom style="thin">
        <color rgb="FF999999"/>
      </bottom>
      <diagonal/>
    </border>
    <border>
      <left/>
      <right style="thick">
        <color rgb="FFFFFFFF"/>
      </right>
      <top/>
      <bottom style="thin">
        <color rgb="FF999999"/>
      </bottom>
      <diagonal/>
    </border>
    <border>
      <left/>
      <right/>
      <top style="thin">
        <color rgb="FF999999"/>
      </top>
      <bottom style="thin">
        <color rgb="FF999999"/>
      </bottom>
      <diagonal/>
    </border>
    <border>
      <left style="double">
        <color rgb="FFB7B7B7"/>
      </left>
      <right style="double">
        <color rgb="FFB7B7B7"/>
      </right>
      <top style="double">
        <color rgb="FFB7B7B7"/>
      </top>
      <bottom/>
      <diagonal/>
    </border>
    <border>
      <left style="double">
        <color rgb="FFB7B7B7"/>
      </left>
      <right/>
      <top style="double">
        <color rgb="FFB7B7B7"/>
      </top>
      <bottom/>
      <diagonal/>
    </border>
    <border>
      <left style="double">
        <color rgb="FFB7B7B7"/>
      </left>
      <right style="double">
        <color rgb="FFB7B7B7"/>
      </right>
      <top/>
      <bottom/>
      <diagonal/>
    </border>
    <border>
      <left style="double">
        <color rgb="FFB7B7B7"/>
      </left>
      <right/>
      <top/>
      <bottom/>
      <diagonal/>
    </border>
    <border>
      <left style="double">
        <color rgb="FFB7B7B7"/>
      </left>
      <right style="double">
        <color rgb="FFB7B7B7"/>
      </right>
      <top/>
      <bottom style="double">
        <color rgb="FFB7B7B7"/>
      </bottom>
      <diagonal/>
    </border>
    <border>
      <left/>
      <right style="double">
        <color rgb="FFB7B7B7"/>
      </right>
      <top style="double">
        <color rgb="FFB7B7B7"/>
      </top>
      <bottom/>
      <diagonal/>
    </border>
    <border>
      <left style="double">
        <color rgb="FFB7B7B7"/>
      </left>
      <right/>
      <top/>
      <bottom style="double">
        <color rgb="FFB7B7B7"/>
      </bottom>
      <diagonal/>
    </border>
    <border>
      <left/>
      <right style="double">
        <color rgb="FFB7B7B7"/>
      </right>
      <top/>
      <bottom style="double">
        <color rgb="FFB7B7B7"/>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medium">
        <color rgb="FF000000"/>
      </top>
      <bottom style="thick">
        <color rgb="FF000000"/>
      </bottom>
      <diagonal/>
    </border>
    <border>
      <left/>
      <right/>
      <top style="medium">
        <color rgb="FF000000"/>
      </top>
      <bottom style="thick">
        <color rgb="FF000000"/>
      </bottom>
      <diagonal/>
    </border>
    <border>
      <left/>
      <right style="thick">
        <color rgb="FF000000"/>
      </right>
      <top style="medium">
        <color rgb="FF000000"/>
      </top>
      <bottom style="thick">
        <color rgb="FF000000"/>
      </bottom>
      <diagonal/>
    </border>
    <border>
      <left style="thick">
        <color rgb="FF000000"/>
      </left>
      <right style="thin">
        <color rgb="FF000000"/>
      </right>
      <top/>
      <bottom/>
      <diagonal/>
    </border>
    <border>
      <left/>
      <right style="thick">
        <color rgb="FF000000"/>
      </right>
      <top/>
      <bottom/>
      <diagonal/>
    </border>
    <border>
      <left style="thick">
        <color rgb="FF000000"/>
      </left>
      <right style="thin">
        <color rgb="FF000000"/>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172">
    <xf numFmtId="0" fontId="0" fillId="0" borderId="0" xfId="0" applyFont="1" applyAlignment="1"/>
    <xf numFmtId="0" fontId="1" fillId="0" borderId="0" xfId="0" applyFont="1"/>
    <xf numFmtId="0" fontId="2" fillId="0" borderId="0" xfId="0" applyFont="1" applyAlignment="1"/>
    <xf numFmtId="0" fontId="1" fillId="0" borderId="1" xfId="0" applyFont="1" applyBorder="1"/>
    <xf numFmtId="0" fontId="3" fillId="0" borderId="5" xfId="0" applyFont="1" applyBorder="1"/>
    <xf numFmtId="0" fontId="2" fillId="0" borderId="5" xfId="0" applyFont="1" applyBorder="1" applyAlignment="1"/>
    <xf numFmtId="0" fontId="1" fillId="0" borderId="5" xfId="0" applyFont="1" applyBorder="1"/>
    <xf numFmtId="0" fontId="4" fillId="0" borderId="6" xfId="0" applyFont="1" applyBorder="1" applyAlignment="1"/>
    <xf numFmtId="0" fontId="5" fillId="0" borderId="5" xfId="0" applyFont="1" applyBorder="1" applyAlignment="1"/>
    <xf numFmtId="0" fontId="1" fillId="0" borderId="8" xfId="0" applyFont="1" applyBorder="1"/>
    <xf numFmtId="0" fontId="1" fillId="0" borderId="9" xfId="0" applyFont="1" applyBorder="1"/>
    <xf numFmtId="0" fontId="3" fillId="0" borderId="12" xfId="0" applyFont="1" applyBorder="1"/>
    <xf numFmtId="0" fontId="3" fillId="0" borderId="15" xfId="0" applyFont="1" applyBorder="1"/>
    <xf numFmtId="0" fontId="4" fillId="0" borderId="15" xfId="0" applyFont="1" applyBorder="1" applyAlignment="1"/>
    <xf numFmtId="0" fontId="1" fillId="0" borderId="17" xfId="0" applyFont="1" applyBorder="1"/>
    <xf numFmtId="0" fontId="5" fillId="2" borderId="15" xfId="0" applyFont="1" applyFill="1" applyBorder="1" applyAlignment="1">
      <alignment horizontal="center"/>
    </xf>
    <xf numFmtId="0" fontId="3" fillId="0" borderId="18" xfId="0" applyFont="1" applyBorder="1"/>
    <xf numFmtId="0" fontId="5" fillId="3" borderId="0" xfId="0" applyFont="1" applyFill="1"/>
    <xf numFmtId="0" fontId="9" fillId="0" borderId="15" xfId="0" applyFont="1" applyBorder="1" applyAlignment="1"/>
    <xf numFmtId="0" fontId="2" fillId="0" borderId="15" xfId="0" applyFont="1" applyBorder="1" applyAlignment="1"/>
    <xf numFmtId="0" fontId="3" fillId="0" borderId="9" xfId="0" applyFont="1" applyBorder="1"/>
    <xf numFmtId="0" fontId="10" fillId="0" borderId="13" xfId="0" applyFont="1" applyBorder="1" applyAlignment="1"/>
    <xf numFmtId="0" fontId="10" fillId="0" borderId="14" xfId="0" applyFont="1" applyBorder="1" applyAlignment="1"/>
    <xf numFmtId="0" fontId="7" fillId="0" borderId="15" xfId="0" applyFont="1" applyBorder="1"/>
    <xf numFmtId="0" fontId="12" fillId="0" borderId="15" xfId="0" applyFont="1" applyBorder="1" applyAlignment="1"/>
    <xf numFmtId="0" fontId="5" fillId="3" borderId="0" xfId="0" applyFont="1" applyFill="1" applyAlignment="1"/>
    <xf numFmtId="0" fontId="11" fillId="0" borderId="15" xfId="0" applyFont="1" applyBorder="1" applyAlignment="1"/>
    <xf numFmtId="0" fontId="11" fillId="0" borderId="15" xfId="0" applyFont="1" applyBorder="1" applyAlignment="1">
      <alignment horizontal="left"/>
    </xf>
    <xf numFmtId="0" fontId="5" fillId="0" borderId="15" xfId="0" applyFont="1" applyBorder="1"/>
    <xf numFmtId="0" fontId="13" fillId="2" borderId="15" xfId="0" applyFont="1" applyFill="1" applyBorder="1" applyAlignment="1">
      <alignment horizontal="center"/>
    </xf>
    <xf numFmtId="0" fontId="3" fillId="0" borderId="23" xfId="0" applyFont="1" applyBorder="1"/>
    <xf numFmtId="0" fontId="3" fillId="0" borderId="24" xfId="0" applyFont="1" applyBorder="1"/>
    <xf numFmtId="0" fontId="3" fillId="0" borderId="25" xfId="0" applyFont="1" applyBorder="1"/>
    <xf numFmtId="0" fontId="3" fillId="0" borderId="26" xfId="0" applyFont="1" applyBorder="1"/>
    <xf numFmtId="0" fontId="1" fillId="0" borderId="24" xfId="0" applyFont="1" applyBorder="1"/>
    <xf numFmtId="0" fontId="1" fillId="0" borderId="24" xfId="0" applyFont="1" applyBorder="1" applyAlignment="1"/>
    <xf numFmtId="0" fontId="1" fillId="0" borderId="31" xfId="0" applyFont="1" applyBorder="1"/>
    <xf numFmtId="0" fontId="14" fillId="0" borderId="8" xfId="0" applyFont="1" applyBorder="1" applyAlignment="1"/>
    <xf numFmtId="0" fontId="15" fillId="0" borderId="0" xfId="0" applyFont="1" applyAlignment="1"/>
    <xf numFmtId="0" fontId="16" fillId="0" borderId="0" xfId="0" applyFont="1" applyAlignment="1"/>
    <xf numFmtId="0" fontId="1" fillId="0" borderId="15" xfId="0" applyFont="1" applyBorder="1"/>
    <xf numFmtId="0" fontId="2" fillId="0" borderId="17" xfId="0" applyFont="1" applyBorder="1" applyAlignment="1"/>
    <xf numFmtId="0" fontId="4" fillId="0" borderId="0" xfId="0" applyFont="1"/>
    <xf numFmtId="0" fontId="1" fillId="0" borderId="15" xfId="0" applyFont="1" applyBorder="1" applyAlignment="1"/>
    <xf numFmtId="0" fontId="17" fillId="0" borderId="15" xfId="0" applyFont="1" applyBorder="1" applyAlignment="1"/>
    <xf numFmtId="0" fontId="5" fillId="0" borderId="0" xfId="0" applyFont="1"/>
    <xf numFmtId="0" fontId="1" fillId="0" borderId="0" xfId="0" applyFont="1" applyAlignment="1"/>
    <xf numFmtId="0" fontId="17" fillId="0" borderId="0" xfId="0" applyFont="1" applyAlignment="1"/>
    <xf numFmtId="0" fontId="18" fillId="0" borderId="15" xfId="0" applyFont="1" applyBorder="1" applyAlignment="1"/>
    <xf numFmtId="0" fontId="1" fillId="0" borderId="23" xfId="0" applyFont="1" applyBorder="1"/>
    <xf numFmtId="0" fontId="2" fillId="0" borderId="27" xfId="0" applyFont="1" applyBorder="1" applyAlignment="1"/>
    <xf numFmtId="0" fontId="21" fillId="0" borderId="40" xfId="0" applyFont="1" applyBorder="1" applyAlignment="1"/>
    <xf numFmtId="0" fontId="22" fillId="0" borderId="41" xfId="0" applyFont="1" applyBorder="1" applyAlignment="1"/>
    <xf numFmtId="0" fontId="22" fillId="0" borderId="3" xfId="0" applyFont="1" applyBorder="1" applyAlignment="1"/>
    <xf numFmtId="0" fontId="23" fillId="0" borderId="0" xfId="0" applyFont="1" applyAlignment="1"/>
    <xf numFmtId="0" fontId="24" fillId="0" borderId="0" xfId="0" applyFont="1" applyAlignment="1"/>
    <xf numFmtId="0" fontId="3" fillId="0" borderId="42" xfId="0" applyFont="1" applyBorder="1" applyAlignment="1"/>
    <xf numFmtId="0" fontId="6" fillId="0" borderId="43" xfId="0" applyFont="1" applyBorder="1" applyAlignment="1"/>
    <xf numFmtId="0" fontId="6" fillId="0" borderId="0" xfId="0" applyFont="1" applyAlignment="1"/>
    <xf numFmtId="0" fontId="5" fillId="0" borderId="0" xfId="0" applyFont="1" applyAlignment="1"/>
    <xf numFmtId="0" fontId="20" fillId="3" borderId="0" xfId="0" applyFont="1" applyFill="1"/>
    <xf numFmtId="0" fontId="5" fillId="3" borderId="0" xfId="0" applyFont="1" applyFill="1" applyAlignment="1"/>
    <xf numFmtId="0" fontId="20" fillId="3" borderId="0" xfId="0" applyFont="1" applyFill="1"/>
    <xf numFmtId="0" fontId="25" fillId="0" borderId="0" xfId="0" applyFont="1"/>
    <xf numFmtId="0" fontId="5" fillId="3" borderId="0" xfId="0" applyFont="1" applyFill="1" applyAlignment="1"/>
    <xf numFmtId="0" fontId="20" fillId="3" borderId="0" xfId="0" applyFont="1" applyFill="1" applyAlignment="1"/>
    <xf numFmtId="0" fontId="3" fillId="0" borderId="44" xfId="0" applyFont="1" applyBorder="1" applyAlignment="1"/>
    <xf numFmtId="0" fontId="21" fillId="0" borderId="41" xfId="0" applyFont="1" applyBorder="1" applyAlignment="1"/>
    <xf numFmtId="0" fontId="3" fillId="0" borderId="3" xfId="0" applyFont="1" applyBorder="1" applyAlignment="1"/>
    <xf numFmtId="0" fontId="3" fillId="0" borderId="45" xfId="0" applyFont="1" applyBorder="1" applyAlignment="1"/>
    <xf numFmtId="0" fontId="3" fillId="0" borderId="43" xfId="0" applyFont="1" applyBorder="1" applyAlignment="1"/>
    <xf numFmtId="0" fontId="26" fillId="0" borderId="0" xfId="0" applyFont="1" applyAlignment="1"/>
    <xf numFmtId="0" fontId="3" fillId="0" borderId="0" xfId="0" applyFont="1" applyAlignment="1"/>
    <xf numFmtId="0" fontId="3" fillId="0" borderId="18" xfId="0" applyFont="1" applyBorder="1" applyAlignment="1"/>
    <xf numFmtId="0" fontId="21" fillId="0" borderId="0" xfId="0" applyFont="1" applyAlignment="1"/>
    <xf numFmtId="0" fontId="5" fillId="3" borderId="0" xfId="0" applyFont="1" applyFill="1"/>
    <xf numFmtId="0" fontId="6" fillId="0" borderId="0" xfId="0" applyFont="1"/>
    <xf numFmtId="0" fontId="22" fillId="0" borderId="0" xfId="0" applyFont="1" applyAlignment="1"/>
    <xf numFmtId="0" fontId="5" fillId="0" borderId="0" xfId="0" applyFont="1" applyAlignment="1">
      <alignment horizontal="right"/>
    </xf>
    <xf numFmtId="0" fontId="3" fillId="0" borderId="43" xfId="0" applyFont="1" applyBorder="1"/>
    <xf numFmtId="0" fontId="3" fillId="0" borderId="46" xfId="0" applyFont="1" applyBorder="1" applyAlignment="1"/>
    <xf numFmtId="0" fontId="27" fillId="0" borderId="26" xfId="0" applyFont="1" applyBorder="1" applyAlignment="1"/>
    <xf numFmtId="0" fontId="3" fillId="0" borderId="26" xfId="0" applyFont="1" applyBorder="1" applyAlignment="1"/>
    <xf numFmtId="0" fontId="3" fillId="0" borderId="47" xfId="0" applyFont="1" applyBorder="1" applyAlignment="1"/>
    <xf numFmtId="0" fontId="21" fillId="0" borderId="0" xfId="0" applyFont="1" applyAlignment="1">
      <alignment wrapText="1"/>
    </xf>
    <xf numFmtId="0" fontId="28" fillId="0" borderId="48" xfId="0" applyFont="1" applyBorder="1" applyAlignment="1"/>
    <xf numFmtId="0" fontId="3" fillId="0" borderId="49" xfId="0" applyFont="1" applyBorder="1"/>
    <xf numFmtId="0" fontId="3" fillId="0" borderId="50" xfId="0" applyFont="1" applyBorder="1"/>
    <xf numFmtId="0" fontId="28" fillId="0" borderId="0" xfId="0" applyFont="1" applyAlignment="1"/>
    <xf numFmtId="0" fontId="28" fillId="4" borderId="48" xfId="0" applyFont="1" applyFill="1" applyBorder="1" applyAlignment="1"/>
    <xf numFmtId="0" fontId="3" fillId="4" borderId="49" xfId="0" applyFont="1" applyFill="1" applyBorder="1"/>
    <xf numFmtId="0" fontId="3" fillId="4" borderId="50" xfId="0" applyFont="1" applyFill="1" applyBorder="1"/>
    <xf numFmtId="164" fontId="3" fillId="0" borderId="0" xfId="0" applyNumberFormat="1" applyFont="1" applyAlignment="1">
      <alignment horizontal="center"/>
    </xf>
    <xf numFmtId="164" fontId="3" fillId="3" borderId="54" xfId="0" applyNumberFormat="1" applyFont="1" applyFill="1" applyBorder="1" applyAlignment="1">
      <alignment horizontal="center"/>
    </xf>
    <xf numFmtId="0" fontId="3" fillId="0" borderId="0" xfId="0" applyFont="1" applyAlignment="1">
      <alignment horizontal="center"/>
    </xf>
    <xf numFmtId="164" fontId="3" fillId="2" borderId="54" xfId="0" applyNumberFormat="1" applyFont="1" applyFill="1" applyBorder="1" applyAlignment="1">
      <alignment horizontal="center"/>
    </xf>
    <xf numFmtId="0" fontId="3" fillId="3" borderId="54" xfId="0" applyFont="1" applyFill="1" applyBorder="1" applyAlignment="1">
      <alignment horizontal="center"/>
    </xf>
    <xf numFmtId="0" fontId="3" fillId="2" borderId="54" xfId="0" applyFont="1" applyFill="1" applyBorder="1" applyAlignment="1">
      <alignment horizontal="center"/>
    </xf>
    <xf numFmtId="0" fontId="3" fillId="0" borderId="0" xfId="0" applyFont="1" applyAlignment="1">
      <alignment horizontal="center"/>
    </xf>
    <xf numFmtId="0" fontId="3" fillId="0" borderId="56" xfId="0" applyFont="1" applyBorder="1" applyAlignment="1">
      <alignment horizontal="center"/>
    </xf>
    <xf numFmtId="0" fontId="5" fillId="2" borderId="13" xfId="0" applyNumberFormat="1" applyFont="1" applyFill="1" applyBorder="1"/>
    <xf numFmtId="0" fontId="3" fillId="0" borderId="14" xfId="0" applyFont="1" applyBorder="1"/>
    <xf numFmtId="0" fontId="5" fillId="2" borderId="13" xfId="0" applyFont="1" applyFill="1" applyBorder="1"/>
    <xf numFmtId="0" fontId="3" fillId="0" borderId="16" xfId="0" applyFont="1" applyBorder="1"/>
    <xf numFmtId="0" fontId="5" fillId="2" borderId="13" xfId="0" applyFont="1" applyFill="1" applyBorder="1" applyAlignment="1"/>
    <xf numFmtId="0" fontId="7" fillId="2" borderId="13" xfId="0" applyFont="1" applyFill="1" applyBorder="1" applyAlignment="1"/>
    <xf numFmtId="49" fontId="5" fillId="2" borderId="13" xfId="0" applyNumberFormat="1" applyFont="1" applyFill="1" applyBorder="1" applyAlignment="1">
      <alignment horizontal="right"/>
    </xf>
    <xf numFmtId="0" fontId="5" fillId="2" borderId="13" xfId="0" applyNumberFormat="1" applyFont="1" applyFill="1" applyBorder="1" applyAlignment="1"/>
    <xf numFmtId="0" fontId="4" fillId="0" borderId="13" xfId="0" applyFont="1" applyBorder="1" applyAlignment="1"/>
    <xf numFmtId="1" fontId="5" fillId="2" borderId="13" xfId="0" applyNumberFormat="1" applyFont="1" applyFill="1" applyBorder="1" applyAlignment="1"/>
    <xf numFmtId="0" fontId="2" fillId="0" borderId="2" xfId="0" applyFont="1" applyBorder="1" applyAlignment="1"/>
    <xf numFmtId="0" fontId="3" fillId="0" borderId="3" xfId="0" applyFont="1" applyBorder="1"/>
    <xf numFmtId="0" fontId="3" fillId="0" borderId="4" xfId="0" applyFont="1" applyBorder="1"/>
    <xf numFmtId="0" fontId="3" fillId="0" borderId="10" xfId="0" applyFont="1" applyBorder="1"/>
    <xf numFmtId="0" fontId="3" fillId="0" borderId="11" xfId="0" applyFont="1" applyBorder="1"/>
    <xf numFmtId="0" fontId="3" fillId="0" borderId="12" xfId="0" applyFont="1" applyBorder="1"/>
    <xf numFmtId="0" fontId="4" fillId="0" borderId="6" xfId="0" applyFont="1" applyBorder="1" applyAlignment="1">
      <alignment horizontal="right"/>
    </xf>
    <xf numFmtId="0" fontId="3" fillId="0" borderId="7" xfId="0" applyFont="1" applyBorder="1"/>
    <xf numFmtId="0" fontId="4" fillId="0" borderId="13" xfId="0" applyFont="1" applyBorder="1" applyAlignment="1">
      <alignment horizontal="right"/>
    </xf>
    <xf numFmtId="0" fontId="5" fillId="0" borderId="13" xfId="0" applyNumberFormat="1" applyFont="1" applyBorder="1" applyAlignment="1">
      <alignment horizontal="right"/>
    </xf>
    <xf numFmtId="10" fontId="6" fillId="0" borderId="13" xfId="0" applyNumberFormat="1" applyFont="1" applyBorder="1" applyAlignment="1">
      <alignment horizontal="right"/>
    </xf>
    <xf numFmtId="0" fontId="1" fillId="0" borderId="13" xfId="0" applyFont="1" applyBorder="1" applyAlignment="1"/>
    <xf numFmtId="0" fontId="11" fillId="0" borderId="13" xfId="0" applyFont="1" applyBorder="1" applyAlignment="1"/>
    <xf numFmtId="0" fontId="11" fillId="0" borderId="19" xfId="0" applyFont="1" applyBorder="1" applyAlignment="1">
      <alignment vertical="top" wrapText="1"/>
    </xf>
    <xf numFmtId="0" fontId="3" fillId="0" borderId="21" xfId="0" applyFont="1" applyBorder="1"/>
    <xf numFmtId="0" fontId="3" fillId="0" borderId="20" xfId="0" applyFont="1" applyBorder="1"/>
    <xf numFmtId="0" fontId="3" fillId="0" borderId="25" xfId="0" applyFont="1" applyBorder="1"/>
    <xf numFmtId="0" fontId="3" fillId="0" borderId="26" xfId="0" applyFont="1" applyBorder="1"/>
    <xf numFmtId="0" fontId="3" fillId="0" borderId="27" xfId="0" applyFont="1" applyBorder="1"/>
    <xf numFmtId="0" fontId="1" fillId="0" borderId="0" xfId="0" applyFont="1"/>
    <xf numFmtId="0" fontId="0" fillId="0" borderId="0" xfId="0" applyFont="1" applyAlignment="1"/>
    <xf numFmtId="0" fontId="5" fillId="0" borderId="0" xfId="0" applyFont="1"/>
    <xf numFmtId="0" fontId="4" fillId="0" borderId="0" xfId="0" applyFont="1" applyAlignment="1"/>
    <xf numFmtId="0" fontId="10" fillId="0" borderId="16" xfId="0" applyFont="1" applyBorder="1" applyAlignment="1">
      <alignment horizontal="right"/>
    </xf>
    <xf numFmtId="0" fontId="8" fillId="0" borderId="19" xfId="0" applyFont="1" applyBorder="1" applyAlignment="1"/>
    <xf numFmtId="0" fontId="4" fillId="0" borderId="28" xfId="0" applyFont="1" applyBorder="1" applyAlignment="1">
      <alignment horizontal="right"/>
    </xf>
    <xf numFmtId="0" fontId="3" fillId="0" borderId="29" xfId="0" applyFont="1" applyBorder="1"/>
    <xf numFmtId="0" fontId="3" fillId="0" borderId="30" xfId="0" applyFont="1" applyBorder="1"/>
    <xf numFmtId="0" fontId="6" fillId="0" borderId="6" xfId="0" applyFont="1" applyBorder="1" applyAlignment="1">
      <alignment horizontal="right"/>
    </xf>
    <xf numFmtId="0" fontId="3" fillId="0" borderId="32" xfId="0" applyFont="1" applyBorder="1"/>
    <xf numFmtId="0" fontId="11" fillId="0" borderId="22" xfId="0" applyFont="1" applyBorder="1" applyAlignment="1">
      <alignment horizontal="right"/>
    </xf>
    <xf numFmtId="0" fontId="5" fillId="0" borderId="13" xfId="0" applyFont="1" applyBorder="1" applyAlignment="1"/>
    <xf numFmtId="0" fontId="1" fillId="0" borderId="19" xfId="0" applyFont="1" applyBorder="1" applyAlignment="1"/>
    <xf numFmtId="0" fontId="20" fillId="0" borderId="13" xfId="0" applyNumberFormat="1" applyFont="1" applyBorder="1" applyAlignment="1">
      <alignment horizontal="right" wrapText="1"/>
    </xf>
    <xf numFmtId="0" fontId="1" fillId="0" borderId="37" xfId="0" applyFont="1" applyBorder="1" applyAlignment="1"/>
    <xf numFmtId="0" fontId="3" fillId="0" borderId="37" xfId="0" applyFont="1" applyBorder="1"/>
    <xf numFmtId="0" fontId="3" fillId="0" borderId="38" xfId="0" applyFont="1" applyBorder="1"/>
    <xf numFmtId="0" fontId="1" fillId="0" borderId="39" xfId="0" applyFont="1" applyBorder="1"/>
    <xf numFmtId="0" fontId="3" fillId="0" borderId="39" xfId="0" applyFont="1" applyBorder="1"/>
    <xf numFmtId="0" fontId="3" fillId="0" borderId="36" xfId="0" applyFont="1" applyBorder="1"/>
    <xf numFmtId="0" fontId="20" fillId="2" borderId="16" xfId="0" applyNumberFormat="1" applyFont="1" applyFill="1" applyBorder="1"/>
    <xf numFmtId="1" fontId="5" fillId="2" borderId="13" xfId="0" applyNumberFormat="1" applyFont="1" applyFill="1" applyBorder="1"/>
    <xf numFmtId="0" fontId="7" fillId="2" borderId="13" xfId="0" applyNumberFormat="1" applyFont="1" applyFill="1" applyBorder="1" applyAlignment="1"/>
    <xf numFmtId="0" fontId="17" fillId="0" borderId="33" xfId="0" applyFont="1" applyBorder="1" applyAlignment="1"/>
    <xf numFmtId="0" fontId="3" fillId="0" borderId="34" xfId="0" applyFont="1" applyBorder="1"/>
    <xf numFmtId="0" fontId="17" fillId="0" borderId="35" xfId="0" applyFont="1" applyBorder="1" applyAlignment="1"/>
    <xf numFmtId="0" fontId="20" fillId="0" borderId="13" xfId="0" applyNumberFormat="1" applyFont="1" applyBorder="1" applyAlignment="1"/>
    <xf numFmtId="0" fontId="18" fillId="0" borderId="13" xfId="0" applyFont="1" applyBorder="1" applyAlignment="1">
      <alignment horizontal="left"/>
    </xf>
    <xf numFmtId="4" fontId="19" fillId="0" borderId="13" xfId="0" applyNumberFormat="1" applyFont="1" applyBorder="1" applyAlignment="1"/>
    <xf numFmtId="0" fontId="2" fillId="0" borderId="19" xfId="0" applyFont="1" applyBorder="1" applyAlignment="1"/>
    <xf numFmtId="0" fontId="20" fillId="2" borderId="16" xfId="0" applyNumberFormat="1" applyFont="1" applyFill="1" applyBorder="1" applyAlignment="1"/>
    <xf numFmtId="0" fontId="29" fillId="0" borderId="51" xfId="0" applyFont="1" applyBorder="1" applyAlignment="1">
      <alignment wrapText="1"/>
    </xf>
    <xf numFmtId="0" fontId="3" fillId="0" borderId="52" xfId="0" applyFont="1" applyBorder="1"/>
    <xf numFmtId="0" fontId="3" fillId="0" borderId="53" xfId="0" applyFont="1" applyBorder="1"/>
    <xf numFmtId="0" fontId="3" fillId="3" borderId="0" xfId="0" applyFont="1" applyFill="1" applyAlignment="1"/>
    <xf numFmtId="0" fontId="3" fillId="3" borderId="55" xfId="0" applyFont="1" applyFill="1" applyBorder="1"/>
    <xf numFmtId="0" fontId="3" fillId="2" borderId="0" xfId="0" applyFont="1" applyFill="1" applyAlignment="1"/>
    <xf numFmtId="0" fontId="3" fillId="2" borderId="55" xfId="0" applyFont="1" applyFill="1" applyBorder="1"/>
    <xf numFmtId="0" fontId="3" fillId="3" borderId="0" xfId="0" applyFont="1" applyFill="1"/>
    <xf numFmtId="0" fontId="3" fillId="2" borderId="0" xfId="0" applyFont="1" applyFill="1"/>
    <xf numFmtId="0" fontId="3" fillId="0" borderId="57" xfId="0" applyFont="1" applyBorder="1"/>
    <xf numFmtId="0" fontId="3" fillId="0" borderId="58" xfId="0" applyFont="1" applyBorder="1"/>
  </cellXfs>
  <cellStyles count="1">
    <cellStyle name="Звичайний" xfId="0" builtinId="0"/>
  </cellStyles>
  <dxfs count="26">
    <dxf>
      <font>
        <b/>
        <color rgb="FF3C78D8"/>
      </font>
      <fill>
        <patternFill patternType="none"/>
      </fill>
    </dxf>
    <dxf>
      <font>
        <color rgb="FF3C78D8"/>
      </font>
      <fill>
        <patternFill patternType="none"/>
      </fill>
    </dxf>
    <dxf>
      <font>
        <b/>
        <color rgb="FF3C78D8"/>
      </font>
      <fill>
        <patternFill patternType="none"/>
      </fill>
    </dxf>
    <dxf>
      <font>
        <b/>
        <color rgb="FF3C78D8"/>
      </font>
      <fill>
        <patternFill patternType="none"/>
      </fill>
    </dxf>
    <dxf>
      <font>
        <b/>
        <color rgb="FFC53929"/>
      </font>
      <fill>
        <patternFill patternType="none"/>
      </fill>
    </dxf>
    <dxf>
      <font>
        <b/>
        <color rgb="FFC53929"/>
      </font>
      <fill>
        <patternFill patternType="none"/>
      </fill>
    </dxf>
    <dxf>
      <font>
        <b/>
        <color rgb="FFC53929"/>
      </font>
      <fill>
        <patternFill patternType="none"/>
      </fill>
    </dxf>
    <dxf>
      <font>
        <b/>
        <color rgb="FFC53929"/>
      </font>
      <fill>
        <patternFill patternType="none"/>
      </fill>
    </dxf>
    <dxf>
      <font>
        <b/>
        <color rgb="FF3C78D8"/>
      </font>
      <fill>
        <patternFill patternType="none"/>
      </fill>
    </dxf>
    <dxf>
      <font>
        <b/>
        <color rgb="FFCC0000"/>
      </font>
      <fill>
        <patternFill patternType="none"/>
      </fill>
    </dxf>
    <dxf>
      <font>
        <b/>
        <color rgb="FF674EA7"/>
      </font>
      <fill>
        <patternFill patternType="none"/>
      </fill>
    </dxf>
    <dxf>
      <font>
        <b/>
        <color rgb="FF3C78D8"/>
      </font>
      <fill>
        <patternFill patternType="none"/>
      </fill>
    </dxf>
    <dxf>
      <font>
        <b/>
        <color rgb="FFCC0000"/>
      </font>
      <fill>
        <patternFill patternType="none"/>
      </fill>
    </dxf>
    <dxf>
      <font>
        <b/>
        <color rgb="FF674EA7"/>
      </font>
      <fill>
        <patternFill patternType="none"/>
      </fill>
    </dxf>
    <dxf>
      <font>
        <b/>
        <color rgb="FF3C78D8"/>
      </font>
      <fill>
        <patternFill patternType="none"/>
      </fill>
    </dxf>
    <dxf>
      <font>
        <b/>
        <color rgb="FFCC0000"/>
      </font>
      <fill>
        <patternFill patternType="none"/>
      </fill>
    </dxf>
    <dxf>
      <font>
        <b/>
        <color rgb="FF674EA7"/>
      </font>
      <fill>
        <patternFill patternType="none"/>
      </fill>
    </dxf>
    <dxf>
      <font>
        <b/>
        <color rgb="FF3C78D8"/>
      </font>
      <fill>
        <patternFill patternType="none"/>
      </fill>
    </dxf>
    <dxf>
      <font>
        <b/>
        <color rgb="FFCC0000"/>
      </font>
      <fill>
        <patternFill patternType="none"/>
      </fill>
    </dxf>
    <dxf>
      <font>
        <b/>
        <color rgb="FF674EA7"/>
      </font>
      <fill>
        <patternFill patternType="none"/>
      </fill>
    </dxf>
    <dxf>
      <font>
        <b/>
        <color rgb="FFCC0000"/>
      </font>
      <fill>
        <patternFill patternType="none"/>
      </fill>
    </dxf>
    <dxf>
      <font>
        <b/>
        <color rgb="FFCC0000"/>
      </font>
      <fill>
        <patternFill patternType="none"/>
      </fill>
    </dxf>
    <dxf>
      <font>
        <color rgb="FFCCCCCC"/>
      </font>
      <fill>
        <patternFill patternType="none"/>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hangelog + Update Signup-style" pivot="0" count="3" xr9:uid="{00000000-0011-0000-FFFF-FFFF00000000}">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H2" headerRowCount="0">
  <tableColumns count="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s>
  <tableStyleInfo name="Changelog + Update Sign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dndbeyond.com/equipment/case-crossbow-bolt" TargetMode="External"/><Relationship Id="rId13" Type="http://schemas.openxmlformats.org/officeDocument/2006/relationships/hyperlink" Target="https://www.dndbeyond.com/equipment/jug-or-pitcher" TargetMode="External"/><Relationship Id="rId18" Type="http://schemas.openxmlformats.org/officeDocument/2006/relationships/hyperlink" Target="https://www.dndbeyond.com/equipment/quiver" TargetMode="External"/><Relationship Id="rId26" Type="http://schemas.openxmlformats.org/officeDocument/2006/relationships/hyperlink" Target="https://www.dndbeyond.com/magic-items/efficient-quiver" TargetMode="External"/><Relationship Id="rId3" Type="http://schemas.openxmlformats.org/officeDocument/2006/relationships/hyperlink" Target="https://www.dndbeyond.com/equipment/backpack" TargetMode="External"/><Relationship Id="rId21" Type="http://schemas.openxmlformats.org/officeDocument/2006/relationships/hyperlink" Target="https://www.dndbeyond.com/equipment/vial" TargetMode="External"/><Relationship Id="rId7" Type="http://schemas.openxmlformats.org/officeDocument/2006/relationships/hyperlink" Target="https://www.dndbeyond.com/equipment/bucket" TargetMode="External"/><Relationship Id="rId12" Type="http://schemas.openxmlformats.org/officeDocument/2006/relationships/hyperlink" Target="https://www.dndbeyond.com/equipment/flask-or-tankard" TargetMode="External"/><Relationship Id="rId17" Type="http://schemas.openxmlformats.org/officeDocument/2006/relationships/hyperlink" Target="https://www.dndbeyond.com/equipment/pouch" TargetMode="External"/><Relationship Id="rId25" Type="http://schemas.openxmlformats.org/officeDocument/2006/relationships/hyperlink" Target="https://www.dndbeyond.com/magic-items/efficient-quiver" TargetMode="External"/><Relationship Id="rId2" Type="http://schemas.openxmlformats.org/officeDocument/2006/relationships/hyperlink" Target="https://www.dndbeyond.com/equipment/backpack" TargetMode="External"/><Relationship Id="rId16" Type="http://schemas.openxmlformats.org/officeDocument/2006/relationships/hyperlink" Target="https://www.dndbeyond.com/equipment/pouch" TargetMode="External"/><Relationship Id="rId20" Type="http://schemas.openxmlformats.org/officeDocument/2006/relationships/hyperlink" Target="https://www.dndbeyond.com/equipment/saddlebags" TargetMode="External"/><Relationship Id="rId29" Type="http://schemas.openxmlformats.org/officeDocument/2006/relationships/hyperlink" Target="https://www.dndbeyond.com/magic-items/handy-haversack" TargetMode="External"/><Relationship Id="rId1" Type="http://schemas.openxmlformats.org/officeDocument/2006/relationships/hyperlink" Target="https://www.dndbeyond.com/equipment/backpack" TargetMode="External"/><Relationship Id="rId6" Type="http://schemas.openxmlformats.org/officeDocument/2006/relationships/hyperlink" Target="https://www.dndbeyond.com/equipment/bottle-glass" TargetMode="External"/><Relationship Id="rId11" Type="http://schemas.openxmlformats.org/officeDocument/2006/relationships/hyperlink" Target="https://www.dndbeyond.com/equipment/chest" TargetMode="External"/><Relationship Id="rId24" Type="http://schemas.openxmlformats.org/officeDocument/2006/relationships/hyperlink" Target="https://www.dndbeyond.com/magic-items/efficient-quiver" TargetMode="External"/><Relationship Id="rId32" Type="http://schemas.openxmlformats.org/officeDocument/2006/relationships/comments" Target="../comments2.xml"/><Relationship Id="rId5" Type="http://schemas.openxmlformats.org/officeDocument/2006/relationships/hyperlink" Target="https://www.dndbeyond.com/equipment/basket" TargetMode="External"/><Relationship Id="rId15" Type="http://schemas.openxmlformats.org/officeDocument/2006/relationships/hyperlink" Target="https://www.dndbeyond.com/equipment/pouch" TargetMode="External"/><Relationship Id="rId23" Type="http://schemas.openxmlformats.org/officeDocument/2006/relationships/hyperlink" Target="https://www.dndbeyond.com/magic-items/bag-of-holding" TargetMode="External"/><Relationship Id="rId28" Type="http://schemas.openxmlformats.org/officeDocument/2006/relationships/hyperlink" Target="https://www.dndbeyond.com/magic-items/handy-haversack" TargetMode="External"/><Relationship Id="rId10" Type="http://schemas.openxmlformats.org/officeDocument/2006/relationships/hyperlink" Target="https://www.dndbeyond.com/equipment/case-map-or-scroll" TargetMode="External"/><Relationship Id="rId19" Type="http://schemas.openxmlformats.org/officeDocument/2006/relationships/hyperlink" Target="https://www.dndbeyond.com/equipment/sack" TargetMode="External"/><Relationship Id="rId31" Type="http://schemas.openxmlformats.org/officeDocument/2006/relationships/vmlDrawing" Target="../drawings/vmlDrawing2.vml"/><Relationship Id="rId4" Type="http://schemas.openxmlformats.org/officeDocument/2006/relationships/hyperlink" Target="https://www.dndbeyond.com/equipment/barrel" TargetMode="External"/><Relationship Id="rId9" Type="http://schemas.openxmlformats.org/officeDocument/2006/relationships/hyperlink" Target="https://www.dndbeyond.com/equipment/case-map-or-scroll" TargetMode="External"/><Relationship Id="rId14" Type="http://schemas.openxmlformats.org/officeDocument/2006/relationships/hyperlink" Target="https://www.dndbeyond.com/equipment/pot-iron" TargetMode="External"/><Relationship Id="rId22" Type="http://schemas.openxmlformats.org/officeDocument/2006/relationships/hyperlink" Target="https://www.dndbeyond.com/equipment/waterskin" TargetMode="External"/><Relationship Id="rId27" Type="http://schemas.openxmlformats.org/officeDocument/2006/relationships/hyperlink" Target="https://www.dndbeyond.com/magic-items/handy-haversack" TargetMode="External"/><Relationship Id="rId30" Type="http://schemas.openxmlformats.org/officeDocument/2006/relationships/hyperlink" Target="https://www.dndbeyond.com/magic-items/portable-hol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A1100"/>
  <sheetViews>
    <sheetView showGridLines="0" tabSelected="1" workbookViewId="0">
      <selection activeCell="V4" sqref="V4:W4"/>
    </sheetView>
  </sheetViews>
  <sheetFormatPr defaultColWidth="14.42578125" defaultRowHeight="15.75" customHeight="1" x14ac:dyDescent="0.2"/>
  <cols>
    <col min="1" max="34" width="3.7109375" customWidth="1"/>
    <col min="35" max="105" width="3.7109375" hidden="1" customWidth="1"/>
  </cols>
  <sheetData>
    <row r="1" spans="1:105" ht="18.75" customHeight="1" x14ac:dyDescent="0.4">
      <c r="A1" s="1"/>
      <c r="B1" s="1"/>
      <c r="C1" s="2"/>
      <c r="D1" s="2"/>
      <c r="E1" s="2"/>
      <c r="F1" s="2"/>
      <c r="G1" s="2"/>
      <c r="H1" s="2"/>
      <c r="P1" s="2"/>
      <c r="Q1" s="2"/>
      <c r="R1" s="2"/>
      <c r="S1" s="2"/>
      <c r="T1" s="2"/>
      <c r="V1" s="2"/>
      <c r="W1" s="2"/>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row>
    <row r="2" spans="1:105" ht="18.75" customHeight="1" x14ac:dyDescent="0.4">
      <c r="A2" s="1"/>
      <c r="B2" s="3"/>
      <c r="C2" s="110" t="s">
        <v>0</v>
      </c>
      <c r="D2" s="111"/>
      <c r="E2" s="111"/>
      <c r="F2" s="111"/>
      <c r="G2" s="111"/>
      <c r="H2" s="112"/>
      <c r="I2" s="4"/>
      <c r="J2" s="4"/>
      <c r="K2" s="4"/>
      <c r="L2" s="4"/>
      <c r="M2" s="4"/>
      <c r="N2" s="110" t="s">
        <v>1</v>
      </c>
      <c r="O2" s="111"/>
      <c r="P2" s="111"/>
      <c r="Q2" s="111"/>
      <c r="R2" s="112"/>
      <c r="S2" s="4"/>
      <c r="T2" s="4"/>
      <c r="U2" s="4"/>
      <c r="V2" s="5"/>
      <c r="W2" s="5"/>
      <c r="X2" s="4"/>
      <c r="Y2" s="6"/>
      <c r="Z2" s="7"/>
      <c r="AA2" s="116"/>
      <c r="AB2" s="117"/>
      <c r="AC2" s="117"/>
      <c r="AD2" s="117"/>
      <c r="AE2" s="117"/>
      <c r="AF2" s="8"/>
      <c r="AG2" s="9"/>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row>
    <row r="3" spans="1:105" ht="18.75" customHeight="1" x14ac:dyDescent="0.25">
      <c r="A3" s="1"/>
      <c r="B3" s="10"/>
      <c r="C3" s="113"/>
      <c r="D3" s="114"/>
      <c r="E3" s="114"/>
      <c r="F3" s="114"/>
      <c r="G3" s="114"/>
      <c r="H3" s="115"/>
      <c r="I3" s="118" t="s">
        <v>2</v>
      </c>
      <c r="J3" s="101"/>
      <c r="K3" s="118" t="s">
        <v>3</v>
      </c>
      <c r="L3" s="101"/>
      <c r="M3" s="12"/>
      <c r="N3" s="113"/>
      <c r="O3" s="114"/>
      <c r="P3" s="114"/>
      <c r="Q3" s="114"/>
      <c r="R3" s="115"/>
      <c r="S3" s="12"/>
      <c r="T3" s="108" t="s">
        <v>4</v>
      </c>
      <c r="U3" s="101"/>
      <c r="V3" s="108" t="s">
        <v>5</v>
      </c>
      <c r="W3" s="101"/>
      <c r="X3" s="108" t="s">
        <v>6</v>
      </c>
      <c r="Y3" s="101"/>
      <c r="Z3" s="108" t="s">
        <v>7</v>
      </c>
      <c r="AA3" s="101"/>
      <c r="AB3" s="108" t="s">
        <v>8</v>
      </c>
      <c r="AC3" s="103"/>
      <c r="AD3" s="101"/>
      <c r="AE3" s="13" t="s">
        <v>9</v>
      </c>
      <c r="AF3" s="13" t="s">
        <v>10</v>
      </c>
      <c r="AG3" s="14"/>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row>
    <row r="4" spans="1:105" ht="18.75" customHeight="1" x14ac:dyDescent="0.35">
      <c r="A4" s="1"/>
      <c r="B4" s="10"/>
      <c r="C4" s="121" t="s">
        <v>11</v>
      </c>
      <c r="D4" s="103"/>
      <c r="E4" s="103"/>
      <c r="F4" s="103"/>
      <c r="G4" s="103"/>
      <c r="H4" s="101"/>
      <c r="I4" s="119">
        <f>IF(EncumbranceCheckbox = TRUE, IFERROR( VLOOKUP( CharSize,SizeTable,2,TRUE ) * CharStr * 5, 0), "—")</f>
        <v>0</v>
      </c>
      <c r="J4" s="101"/>
      <c r="K4" s="119">
        <f>IF(EncumbranceCheckbox = TRUE, IFERROR(VLOOKUP(MountSize,SizeTable,2,TRUE) * MountStr * 5, 0), "—")</f>
        <v>0</v>
      </c>
      <c r="L4" s="101"/>
      <c r="M4" s="12"/>
      <c r="N4" s="120" t="str">
        <f ca="1">IFERROR( IF( EQ(Reference!P2/Z4, 0), "empty", IF( Reference!P2/Z4=1,"full", IF( Reference!P2/Z4&gt;1, "bursting", Reference!P2/Z4 )  ) ), "empty" )</f>
        <v>empty</v>
      </c>
      <c r="O4" s="101"/>
      <c r="P4" s="104"/>
      <c r="Q4" s="103"/>
      <c r="R4" s="103"/>
      <c r="S4" s="101"/>
      <c r="T4" s="104"/>
      <c r="U4" s="101"/>
      <c r="V4" s="105" t="str">
        <f t="array" ref="V4:V13">IFERROR( VLOOKUP( ContainerType, ContainerOptionTable, 2, FALSE ),"" )</f>
        <v/>
      </c>
      <c r="W4" s="101"/>
      <c r="X4" s="100" t="str">
        <f t="array" ref="X4:X13">IFERROR( VLOOKUP( ContainerType, ContainerOptionTable, 3, FALSE ),"" )</f>
        <v/>
      </c>
      <c r="Y4" s="101"/>
      <c r="Z4" s="109" t="str">
        <f t="array" ref="Z4:Z13">IFERROR( VLOOKUP( ContainerType, ContainerOptionTable, 4, FALSE ),"" )</f>
        <v/>
      </c>
      <c r="AA4" s="101"/>
      <c r="AB4" s="104"/>
      <c r="AC4" s="103"/>
      <c r="AD4" s="101"/>
      <c r="AE4" s="15" t="str">
        <f t="array" ref="AE4:AE13">IFERROR( VLOOKUP( ContainerType, ContainerOptionTable, 5, FALSE ),"" )</f>
        <v/>
      </c>
      <c r="AF4" s="15" t="str">
        <f t="array" ref="AF4:AF13">IFERROR( VLOOKUP( ContainerType, ContainerOptionTable, 6, FALSE ),"" )</f>
        <v/>
      </c>
      <c r="AG4" s="16"/>
      <c r="AH4" s="17"/>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row>
    <row r="5" spans="1:105" ht="18.75" customHeight="1" x14ac:dyDescent="0.35">
      <c r="A5" s="1"/>
      <c r="B5" s="10"/>
      <c r="C5" s="121" t="s">
        <v>12</v>
      </c>
      <c r="D5" s="103"/>
      <c r="E5" s="103"/>
      <c r="F5" s="103"/>
      <c r="G5" s="103"/>
      <c r="H5" s="101"/>
      <c r="I5" s="119">
        <f>IF(EncumbranceCheckbox = TRUE, IFERROR(VLOOKUP(CharSize,SizeTable,2,TRUE) * CharStr * 10, 0), "—")</f>
        <v>0</v>
      </c>
      <c r="J5" s="101"/>
      <c r="K5" s="119">
        <f>IF(EncumbranceCheckbox = TRUE, IFERROR(VLOOKUP(MountSize,SizeTable,2,TRUE) * MountStr * 10, 0), "—")</f>
        <v>0</v>
      </c>
      <c r="L5" s="101"/>
      <c r="M5" s="12"/>
      <c r="N5" s="120" t="str">
        <f ca="1">IFERROR( IF( EQ(Reference!P3/Z5, 0), "empty", IF( Reference!P3/Z5=1,"full", IF( Reference!P3/Z5&gt;1, "bursting", Reference!P3/Z5 )  ) ), "empty" )</f>
        <v>empty</v>
      </c>
      <c r="O5" s="101"/>
      <c r="P5" s="104"/>
      <c r="Q5" s="103"/>
      <c r="R5" s="103"/>
      <c r="S5" s="101"/>
      <c r="T5" s="104"/>
      <c r="U5" s="101"/>
      <c r="V5" s="105" t="str">
        <v/>
      </c>
      <c r="W5" s="101"/>
      <c r="X5" s="100" t="str">
        <v/>
      </c>
      <c r="Y5" s="101"/>
      <c r="Z5" s="109" t="str">
        <v/>
      </c>
      <c r="AA5" s="101"/>
      <c r="AB5" s="104"/>
      <c r="AC5" s="103"/>
      <c r="AD5" s="101"/>
      <c r="AE5" s="15" t="str">
        <v/>
      </c>
      <c r="AF5" s="15" t="str">
        <v/>
      </c>
      <c r="AG5" s="16"/>
      <c r="AH5" s="17"/>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row>
    <row r="6" spans="1:105" ht="18.75" customHeight="1" x14ac:dyDescent="0.35">
      <c r="A6" s="1"/>
      <c r="B6" s="10"/>
      <c r="C6" s="121" t="s">
        <v>13</v>
      </c>
      <c r="D6" s="103"/>
      <c r="E6" s="103"/>
      <c r="F6" s="103"/>
      <c r="G6" s="103"/>
      <c r="H6" s="101"/>
      <c r="I6" s="119">
        <f>IFERROR(VLOOKUP(CharSize,SizeTable,2,TRUE) * CharStr * 15, 0)</f>
        <v>0</v>
      </c>
      <c r="J6" s="101"/>
      <c r="K6" s="119">
        <f>IFERROR(VLOOKUP(MountSize,SizeTable,2,TRUE) * MountStr * 15, 0)</f>
        <v>0</v>
      </c>
      <c r="L6" s="101"/>
      <c r="M6" s="12"/>
      <c r="N6" s="120" t="str">
        <f ca="1">IFERROR( IF( EQ(Reference!P4/Z6, 0), "empty", IF( Reference!P4/Z6=1,"full", IF( Reference!P4/Z6&gt;1, "bursting", Reference!P4/Z6 )  ) ), "empty" )</f>
        <v>empty</v>
      </c>
      <c r="O6" s="101"/>
      <c r="P6" s="104"/>
      <c r="Q6" s="103"/>
      <c r="R6" s="103"/>
      <c r="S6" s="101"/>
      <c r="T6" s="104"/>
      <c r="U6" s="101"/>
      <c r="V6" s="105" t="str">
        <v/>
      </c>
      <c r="W6" s="101"/>
      <c r="X6" s="100" t="str">
        <v/>
      </c>
      <c r="Y6" s="101"/>
      <c r="Z6" s="109" t="str">
        <v/>
      </c>
      <c r="AA6" s="101"/>
      <c r="AB6" s="104"/>
      <c r="AC6" s="103"/>
      <c r="AD6" s="101"/>
      <c r="AE6" s="15" t="str">
        <v/>
      </c>
      <c r="AF6" s="15" t="str">
        <v/>
      </c>
      <c r="AG6" s="16"/>
      <c r="AH6" s="17"/>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row>
    <row r="7" spans="1:105" ht="18.75" customHeight="1" x14ac:dyDescent="0.35">
      <c r="A7" s="1"/>
      <c r="B7" s="10"/>
      <c r="C7" s="121" t="s">
        <v>14</v>
      </c>
      <c r="D7" s="103"/>
      <c r="E7" s="103"/>
      <c r="F7" s="103"/>
      <c r="G7" s="103"/>
      <c r="H7" s="101"/>
      <c r="I7" s="119">
        <f>IFERROR(VLOOKUP(CharSize,SizeTable,2,TRUE) * CharStr * 30, 0)</f>
        <v>0</v>
      </c>
      <c r="J7" s="101"/>
      <c r="K7" s="119">
        <f>IFERROR(VLOOKUP(MountSize,SizeTable,2,TRUE) * MountStr * 30, 0)</f>
        <v>0</v>
      </c>
      <c r="L7" s="101"/>
      <c r="M7" s="12"/>
      <c r="N7" s="120" t="str">
        <f ca="1">IFERROR( IF( EQ(Reference!P5/Z7, 0), "empty", IF( Reference!P5/Z7=1,"full", IF( Reference!P5/Z7&gt;1, "bursting", Reference!P5/Z7 )  ) ), "empty" )</f>
        <v>empty</v>
      </c>
      <c r="O7" s="101"/>
      <c r="P7" s="104"/>
      <c r="Q7" s="103"/>
      <c r="R7" s="103"/>
      <c r="S7" s="101"/>
      <c r="T7" s="104"/>
      <c r="U7" s="101"/>
      <c r="V7" s="105" t="str">
        <v/>
      </c>
      <c r="W7" s="101"/>
      <c r="X7" s="100" t="str">
        <v/>
      </c>
      <c r="Y7" s="101"/>
      <c r="Z7" s="109" t="str">
        <v/>
      </c>
      <c r="AA7" s="101"/>
      <c r="AB7" s="104"/>
      <c r="AC7" s="103"/>
      <c r="AD7" s="101"/>
      <c r="AE7" s="15" t="str">
        <v/>
      </c>
      <c r="AF7" s="15" t="str">
        <v/>
      </c>
      <c r="AG7" s="16"/>
      <c r="AH7" s="17"/>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row>
    <row r="8" spans="1:105" ht="18.75" customHeight="1" x14ac:dyDescent="0.35">
      <c r="A8" s="1"/>
      <c r="B8" s="10"/>
      <c r="C8" s="121" t="s">
        <v>15</v>
      </c>
      <c r="D8" s="103"/>
      <c r="E8" s="103"/>
      <c r="F8" s="103"/>
      <c r="G8" s="103"/>
      <c r="H8" s="101"/>
      <c r="I8" s="119">
        <f>SUM( EquippedItemWeights, EquippedMagicWeights, EquippedStockWeights, EquippedMnyWt, EqContainerWts )</f>
        <v>0</v>
      </c>
      <c r="J8" s="101"/>
      <c r="K8" s="119">
        <f>IF( RideCheckbox = TRUE, CharWeight,0) + SUM( MountItemWeights, MountMagicWeights, MountStockWeights, MountMnyWt, MtContainerWeights )</f>
        <v>0</v>
      </c>
      <c r="L8" s="101"/>
      <c r="M8" s="12"/>
      <c r="N8" s="120" t="str">
        <f ca="1">IFERROR( IF( EQ(Reference!P6/Z8, 0), "empty", IF( Reference!P6/Z8=1,"full", IF( Reference!P6/Z8&gt;1, "bursting", Reference!P6/Z8 )  ) ), "empty" )</f>
        <v>empty</v>
      </c>
      <c r="O8" s="101"/>
      <c r="P8" s="104"/>
      <c r="Q8" s="103"/>
      <c r="R8" s="103"/>
      <c r="S8" s="101"/>
      <c r="T8" s="104"/>
      <c r="U8" s="101"/>
      <c r="V8" s="105" t="str">
        <v/>
      </c>
      <c r="W8" s="101"/>
      <c r="X8" s="100" t="str">
        <v/>
      </c>
      <c r="Y8" s="101"/>
      <c r="Z8" s="109" t="str">
        <v/>
      </c>
      <c r="AA8" s="101"/>
      <c r="AB8" s="104"/>
      <c r="AC8" s="103"/>
      <c r="AD8" s="101"/>
      <c r="AE8" s="15" t="str">
        <v/>
      </c>
      <c r="AF8" s="15" t="str">
        <v/>
      </c>
      <c r="AG8" s="16"/>
      <c r="AH8" s="17"/>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row>
    <row r="9" spans="1:105" ht="18.75" customHeight="1" x14ac:dyDescent="0.4">
      <c r="A9" s="1"/>
      <c r="B9" s="10"/>
      <c r="C9" s="134" t="s">
        <v>16</v>
      </c>
      <c r="D9" s="125"/>
      <c r="E9" s="18"/>
      <c r="F9" s="18"/>
      <c r="G9" s="18"/>
      <c r="H9" s="18"/>
      <c r="I9" s="134" t="s">
        <v>17</v>
      </c>
      <c r="J9" s="124"/>
      <c r="K9" s="124"/>
      <c r="L9" s="125"/>
      <c r="M9" s="19"/>
      <c r="N9" s="120" t="str">
        <f ca="1">IFERROR( IF( EQ(Reference!P7/Z9, 0), "empty", IF( Reference!P7/Z9=1,"full", IF( Reference!P7/Z9&gt;1, "bursting", Reference!P7/Z9 )  ) ), "empty" )</f>
        <v>empty</v>
      </c>
      <c r="O9" s="101"/>
      <c r="P9" s="104"/>
      <c r="Q9" s="103"/>
      <c r="R9" s="103"/>
      <c r="S9" s="101"/>
      <c r="T9" s="104"/>
      <c r="U9" s="101"/>
      <c r="V9" s="105" t="str">
        <v/>
      </c>
      <c r="W9" s="101"/>
      <c r="X9" s="100" t="str">
        <v/>
      </c>
      <c r="Y9" s="101"/>
      <c r="Z9" s="109" t="str">
        <v/>
      </c>
      <c r="AA9" s="101"/>
      <c r="AB9" s="104"/>
      <c r="AC9" s="103"/>
      <c r="AD9" s="101"/>
      <c r="AE9" s="15" t="str">
        <v/>
      </c>
      <c r="AF9" s="15" t="str">
        <v/>
      </c>
      <c r="AG9" s="16"/>
      <c r="AH9" s="17"/>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row>
    <row r="10" spans="1:105" ht="18.75" customHeight="1" x14ac:dyDescent="0.4">
      <c r="B10" s="20"/>
      <c r="C10" s="113"/>
      <c r="D10" s="115"/>
      <c r="E10" s="21" t="s">
        <v>2</v>
      </c>
      <c r="F10" s="133" t="s">
        <v>3</v>
      </c>
      <c r="G10" s="101"/>
      <c r="H10" s="22"/>
      <c r="I10" s="113"/>
      <c r="J10" s="114"/>
      <c r="K10" s="114"/>
      <c r="L10" s="115"/>
      <c r="M10" s="19"/>
      <c r="N10" s="120" t="str">
        <f ca="1">IFERROR( IF( EQ(Reference!P8/Z10, 0), "empty", IF( Reference!P8/Z10=1,"full", IF( Reference!P8/Z10&gt;1, "bursting", Reference!P8/Z10 )  ) ), "empty" )</f>
        <v>empty</v>
      </c>
      <c r="O10" s="101"/>
      <c r="P10" s="104"/>
      <c r="Q10" s="103"/>
      <c r="R10" s="103"/>
      <c r="S10" s="101"/>
      <c r="T10" s="104"/>
      <c r="U10" s="101"/>
      <c r="V10" s="105" t="str">
        <v/>
      </c>
      <c r="W10" s="101"/>
      <c r="X10" s="100" t="str">
        <v/>
      </c>
      <c r="Y10" s="101"/>
      <c r="Z10" s="109" t="str">
        <v/>
      </c>
      <c r="AA10" s="101"/>
      <c r="AB10" s="104"/>
      <c r="AC10" s="103"/>
      <c r="AD10" s="101"/>
      <c r="AE10" s="15" t="str">
        <v/>
      </c>
      <c r="AF10" s="15" t="str">
        <v/>
      </c>
      <c r="AG10" s="16"/>
      <c r="AH10" s="17"/>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row>
    <row r="11" spans="1:105" ht="18.75" customHeight="1" x14ac:dyDescent="0.35">
      <c r="B11" s="140" t="s">
        <v>18</v>
      </c>
      <c r="C11" s="101"/>
      <c r="D11" s="105"/>
      <c r="E11" s="101"/>
      <c r="F11" s="105"/>
      <c r="G11" s="101"/>
      <c r="H11" s="23"/>
      <c r="I11" s="24" t="b">
        <v>1</v>
      </c>
      <c r="J11" s="122" t="s">
        <v>19</v>
      </c>
      <c r="K11" s="103"/>
      <c r="L11" s="103"/>
      <c r="M11" s="101"/>
      <c r="N11" s="120" t="str">
        <f ca="1">IFERROR( IF( EQ(Reference!P9/Z11, 0), "empty", IF( Reference!P9/Z11=1,"full", IF( Reference!P9/Z11&gt;1, "bursting", Reference!P9/Z11 )  ) ), "empty" )</f>
        <v>empty</v>
      </c>
      <c r="O11" s="101"/>
      <c r="P11" s="104"/>
      <c r="Q11" s="103"/>
      <c r="R11" s="103"/>
      <c r="S11" s="101"/>
      <c r="T11" s="104"/>
      <c r="U11" s="101"/>
      <c r="V11" s="105" t="str">
        <v/>
      </c>
      <c r="W11" s="101"/>
      <c r="X11" s="100" t="str">
        <v/>
      </c>
      <c r="Y11" s="101"/>
      <c r="Z11" s="109" t="str">
        <v/>
      </c>
      <c r="AA11" s="101"/>
      <c r="AB11" s="104"/>
      <c r="AC11" s="103"/>
      <c r="AD11" s="101"/>
      <c r="AE11" s="15" t="str">
        <v/>
      </c>
      <c r="AF11" s="15" t="str">
        <v/>
      </c>
      <c r="AG11" s="16"/>
      <c r="AH11" s="25" t="s">
        <v>20</v>
      </c>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row>
    <row r="12" spans="1:105" ht="18.75" customHeight="1" x14ac:dyDescent="0.35">
      <c r="B12" s="20"/>
      <c r="C12" s="26" t="s">
        <v>21</v>
      </c>
      <c r="D12" s="105"/>
      <c r="E12" s="101"/>
      <c r="F12" s="105"/>
      <c r="G12" s="101"/>
      <c r="H12" s="23"/>
      <c r="I12" s="24" t="b">
        <v>1</v>
      </c>
      <c r="J12" s="122" t="s">
        <v>22</v>
      </c>
      <c r="K12" s="103"/>
      <c r="L12" s="103"/>
      <c r="M12" s="101"/>
      <c r="N12" s="120" t="str">
        <f ca="1">IFERROR( IF( EQ(Reference!P10/Z12, 0), "empty", IF( Reference!P10/Z12=1,"full", IF( Reference!P10/Z12&gt;1, "bursting", Reference!P10/Z12 )  ) ), "empty" )</f>
        <v>empty</v>
      </c>
      <c r="O12" s="101"/>
      <c r="P12" s="102"/>
      <c r="Q12" s="103"/>
      <c r="R12" s="103"/>
      <c r="S12" s="101"/>
      <c r="T12" s="102"/>
      <c r="U12" s="101"/>
      <c r="V12" s="105" t="str">
        <v/>
      </c>
      <c r="W12" s="101"/>
      <c r="X12" s="100" t="str">
        <v/>
      </c>
      <c r="Y12" s="101"/>
      <c r="Z12" s="109" t="str">
        <v/>
      </c>
      <c r="AA12" s="101"/>
      <c r="AB12" s="102"/>
      <c r="AC12" s="103"/>
      <c r="AD12" s="101"/>
      <c r="AE12" s="15" t="str">
        <v/>
      </c>
      <c r="AF12" s="15" t="str">
        <v/>
      </c>
      <c r="AG12" s="16"/>
      <c r="AH12" s="17"/>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row>
    <row r="13" spans="1:105" ht="18.75" customHeight="1" x14ac:dyDescent="0.35">
      <c r="B13" s="20"/>
      <c r="C13" s="27" t="s">
        <v>23</v>
      </c>
      <c r="D13" s="152"/>
      <c r="E13" s="101"/>
      <c r="F13" s="141"/>
      <c r="G13" s="101"/>
      <c r="H13" s="28"/>
      <c r="I13" s="29">
        <v>10</v>
      </c>
      <c r="J13" s="123" t="s">
        <v>24</v>
      </c>
      <c r="K13" s="124"/>
      <c r="L13" s="124"/>
      <c r="M13" s="125"/>
      <c r="N13" s="120" t="str">
        <f ca="1">IFERROR( IF( EQ(Reference!P11/Z13, 0), "empty", IF( Reference!P11/Z13=1,"full", IF( Reference!P11/Z13&gt;1, "bursting", Reference!P11/Z13 )  ) ), "empty" )</f>
        <v>empty</v>
      </c>
      <c r="O13" s="101"/>
      <c r="P13" s="104"/>
      <c r="Q13" s="103"/>
      <c r="R13" s="103"/>
      <c r="S13" s="101"/>
      <c r="T13" s="102"/>
      <c r="U13" s="101"/>
      <c r="V13" s="105" t="str">
        <v/>
      </c>
      <c r="W13" s="101"/>
      <c r="X13" s="107" t="str">
        <v/>
      </c>
      <c r="Y13" s="101"/>
      <c r="Z13" s="109" t="str">
        <v/>
      </c>
      <c r="AA13" s="101"/>
      <c r="AB13" s="104"/>
      <c r="AC13" s="103"/>
      <c r="AD13" s="101"/>
      <c r="AE13" s="15" t="str">
        <v/>
      </c>
      <c r="AF13" s="15" t="str">
        <v/>
      </c>
      <c r="AG13" s="16"/>
      <c r="AH13" s="17"/>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row>
    <row r="14" spans="1:105" ht="18.75" customHeight="1" x14ac:dyDescent="0.25">
      <c r="B14" s="30"/>
      <c r="C14" s="31"/>
      <c r="D14" s="31"/>
      <c r="E14" s="31"/>
      <c r="F14" s="31"/>
      <c r="G14" s="31"/>
      <c r="H14" s="31"/>
      <c r="I14" s="31"/>
      <c r="J14" s="126"/>
      <c r="K14" s="127"/>
      <c r="L14" s="127"/>
      <c r="M14" s="128"/>
      <c r="N14" s="31"/>
      <c r="O14" s="34"/>
      <c r="P14" s="34"/>
      <c r="Q14" s="34"/>
      <c r="R14" s="34"/>
      <c r="S14" s="34"/>
      <c r="T14" s="34"/>
      <c r="U14" s="34"/>
      <c r="V14" s="34"/>
      <c r="W14" s="34"/>
      <c r="X14" s="34"/>
      <c r="Y14" s="34"/>
      <c r="Z14" s="34"/>
      <c r="AA14" s="135"/>
      <c r="AB14" s="136"/>
      <c r="AC14" s="136"/>
      <c r="AD14" s="136"/>
      <c r="AE14" s="137"/>
      <c r="AF14" s="35"/>
      <c r="AG14" s="36"/>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row>
    <row r="15" spans="1:105" ht="18.75" customHeight="1" x14ac:dyDescent="0.25">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row>
    <row r="16" spans="1:105" ht="18.75" customHeight="1" x14ac:dyDescent="0.4">
      <c r="A16" s="1"/>
      <c r="B16" s="3"/>
      <c r="C16" s="110" t="s">
        <v>25</v>
      </c>
      <c r="D16" s="111"/>
      <c r="E16" s="112"/>
      <c r="F16" s="6"/>
      <c r="G16" s="6"/>
      <c r="H16" s="6"/>
      <c r="I16" s="6"/>
      <c r="J16" s="6"/>
      <c r="K16" s="6"/>
      <c r="L16" s="6"/>
      <c r="M16" s="6"/>
      <c r="N16" s="6"/>
      <c r="O16" s="5"/>
      <c r="P16" s="110" t="s">
        <v>26</v>
      </c>
      <c r="Q16" s="111"/>
      <c r="R16" s="111"/>
      <c r="S16" s="111"/>
      <c r="T16" s="111"/>
      <c r="U16" s="112"/>
      <c r="V16" s="6"/>
      <c r="W16" s="6"/>
      <c r="X16" s="6"/>
      <c r="Y16" s="6"/>
      <c r="Z16" s="6"/>
      <c r="AA16" s="138" t="str">
        <f>"You are attuned to " &amp; AG16 &amp; " items."</f>
        <v>You are attuned to 0 items.</v>
      </c>
      <c r="AB16" s="117"/>
      <c r="AC16" s="117"/>
      <c r="AD16" s="117"/>
      <c r="AE16" s="117"/>
      <c r="AF16" s="139"/>
      <c r="AG16" s="37">
        <f>COUNTIF( AttunementCheckboxes, TRUE)</f>
        <v>0</v>
      </c>
      <c r="AH16" s="2"/>
      <c r="AI16" s="2"/>
      <c r="AU16" s="2"/>
      <c r="AV16" s="2"/>
      <c r="AW16" s="2"/>
      <c r="AX16" s="2"/>
      <c r="AY16" s="2"/>
      <c r="AZ16" s="2"/>
      <c r="BA16" s="2"/>
      <c r="BB16" s="2"/>
      <c r="BC16" s="2"/>
      <c r="BD16" s="2"/>
      <c r="BE16" s="38"/>
      <c r="BG16" s="39"/>
      <c r="BH16" s="39"/>
      <c r="BI16" s="39"/>
      <c r="BJ16" s="39"/>
      <c r="BK16" s="39"/>
      <c r="BL16" s="39"/>
      <c r="BM16" s="39"/>
      <c r="BN16" s="39"/>
      <c r="BO16" s="39"/>
      <c r="BP16" s="39"/>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row>
    <row r="17" spans="1:105" ht="18.75" customHeight="1" x14ac:dyDescent="0.4">
      <c r="A17" s="1"/>
      <c r="B17" s="10"/>
      <c r="C17" s="113"/>
      <c r="D17" s="114"/>
      <c r="E17" s="115"/>
      <c r="F17" s="40"/>
      <c r="G17" s="40"/>
      <c r="H17" s="118" t="s">
        <v>27</v>
      </c>
      <c r="I17" s="103"/>
      <c r="J17" s="101"/>
      <c r="K17" s="104"/>
      <c r="L17" s="103"/>
      <c r="M17" s="103"/>
      <c r="N17" s="101"/>
      <c r="O17" s="19"/>
      <c r="P17" s="113"/>
      <c r="Q17" s="114"/>
      <c r="R17" s="114"/>
      <c r="S17" s="114"/>
      <c r="T17" s="114"/>
      <c r="U17" s="115"/>
      <c r="V17" s="108" t="s">
        <v>5</v>
      </c>
      <c r="W17" s="101"/>
      <c r="X17" s="108" t="s">
        <v>28</v>
      </c>
      <c r="Y17" s="103"/>
      <c r="Z17" s="101"/>
      <c r="AA17" s="108" t="s">
        <v>6</v>
      </c>
      <c r="AB17" s="101"/>
      <c r="AC17" s="108" t="s">
        <v>27</v>
      </c>
      <c r="AD17" s="103"/>
      <c r="AE17" s="103"/>
      <c r="AF17" s="101"/>
      <c r="AG17" s="41"/>
      <c r="AH17" s="2"/>
      <c r="AI17" s="2"/>
      <c r="AJ17" s="2"/>
      <c r="AK17" s="2"/>
      <c r="AL17" s="2"/>
      <c r="AM17" s="2"/>
      <c r="AN17" s="2"/>
      <c r="AO17" s="2"/>
      <c r="AP17" s="2"/>
      <c r="AQ17" s="2"/>
      <c r="AR17" s="2"/>
      <c r="AS17" s="2"/>
      <c r="AT17" s="2"/>
      <c r="AU17" s="2"/>
      <c r="AV17" s="2"/>
      <c r="AW17" s="2"/>
      <c r="AX17" s="2"/>
      <c r="AY17" s="2"/>
      <c r="AZ17" s="2"/>
      <c r="BA17" s="2"/>
      <c r="BB17" s="2"/>
      <c r="BC17" s="2"/>
      <c r="BD17" s="2"/>
      <c r="BE17" s="38"/>
      <c r="BF17" s="39"/>
      <c r="BG17" s="39"/>
      <c r="BH17" s="39"/>
      <c r="BI17" s="39"/>
      <c r="BJ17" s="39"/>
      <c r="BK17" s="39"/>
      <c r="BL17" s="39"/>
      <c r="BM17" s="39"/>
      <c r="BN17" s="39"/>
      <c r="BO17" s="39"/>
      <c r="BP17" s="39"/>
      <c r="BQ17" s="132"/>
      <c r="BR17" s="130"/>
      <c r="BS17" s="130"/>
      <c r="BT17" s="130"/>
      <c r="BU17" s="132"/>
      <c r="BV17" s="130"/>
      <c r="BW17" s="130"/>
      <c r="BX17" s="130"/>
      <c r="BY17" s="42"/>
      <c r="BZ17" s="42"/>
      <c r="CA17" s="132"/>
      <c r="CB17" s="130"/>
      <c r="CC17" s="130"/>
      <c r="CD17" s="130"/>
      <c r="CE17" s="1"/>
      <c r="CF17" s="1"/>
      <c r="CG17" s="1"/>
      <c r="CH17" s="1"/>
      <c r="CI17" s="1"/>
      <c r="CJ17" s="1"/>
      <c r="CK17" s="1"/>
      <c r="CL17" s="1"/>
      <c r="CM17" s="1"/>
      <c r="CN17" s="1"/>
      <c r="CO17" s="1"/>
      <c r="CP17" s="1"/>
      <c r="CQ17" s="1"/>
      <c r="CR17" s="1"/>
      <c r="CS17" s="1"/>
      <c r="CT17" s="1"/>
      <c r="CU17" s="1"/>
      <c r="CV17" s="1"/>
      <c r="CW17" s="1"/>
      <c r="CX17" s="1"/>
      <c r="CY17" s="1"/>
      <c r="CZ17" s="1"/>
      <c r="DA17" s="1"/>
    </row>
    <row r="18" spans="1:105" ht="18.75" customHeight="1" x14ac:dyDescent="0.4">
      <c r="A18" s="1"/>
      <c r="B18" s="10"/>
      <c r="C18" s="104"/>
      <c r="D18" s="101"/>
      <c r="E18" s="43" t="s">
        <v>29</v>
      </c>
      <c r="G18" s="104"/>
      <c r="H18" s="101"/>
      <c r="I18" s="121" t="s">
        <v>30</v>
      </c>
      <c r="J18" s="103"/>
      <c r="K18" s="101"/>
      <c r="L18" s="153"/>
      <c r="M18" s="154"/>
      <c r="N18" s="44" t="s">
        <v>31</v>
      </c>
      <c r="P18" s="43" t="b">
        <v>0</v>
      </c>
      <c r="Q18" s="104"/>
      <c r="R18" s="103"/>
      <c r="S18" s="103"/>
      <c r="T18" s="103"/>
      <c r="U18" s="101"/>
      <c r="V18" s="105"/>
      <c r="W18" s="101"/>
      <c r="X18" s="106"/>
      <c r="Y18" s="103"/>
      <c r="Z18" s="101"/>
      <c r="AA18" s="107"/>
      <c r="AB18" s="101"/>
      <c r="AC18" s="104"/>
      <c r="AD18" s="103"/>
      <c r="AE18" s="103"/>
      <c r="AF18" s="101"/>
      <c r="AG18" s="41"/>
      <c r="AK18" s="2"/>
      <c r="AL18" s="2"/>
      <c r="AM18" s="2"/>
      <c r="AN18" s="2"/>
      <c r="AO18" s="2"/>
      <c r="AP18" s="2"/>
      <c r="AQ18" s="2"/>
      <c r="AR18" s="2"/>
      <c r="AS18" s="2"/>
      <c r="AT18" s="2"/>
      <c r="AU18" s="2"/>
      <c r="AV18" s="2"/>
      <c r="AW18" s="2"/>
      <c r="AX18" s="2"/>
      <c r="AY18" s="2"/>
      <c r="AZ18" s="2"/>
      <c r="BA18" s="2"/>
      <c r="BB18" s="2"/>
      <c r="BC18" s="2"/>
      <c r="BD18" s="2"/>
      <c r="BE18" s="1"/>
      <c r="BF18" s="1"/>
      <c r="BG18" s="1"/>
      <c r="BH18" s="129"/>
      <c r="BI18" s="130"/>
      <c r="BJ18" s="130"/>
      <c r="BK18" s="130"/>
      <c r="BL18" s="130"/>
      <c r="BM18" s="130"/>
      <c r="BN18" s="130"/>
      <c r="BO18" s="130"/>
      <c r="BP18" s="130"/>
      <c r="BQ18" s="1"/>
      <c r="BR18" s="129"/>
      <c r="BS18" s="130"/>
      <c r="BT18" s="130"/>
      <c r="BU18" s="45"/>
      <c r="BV18" s="131"/>
      <c r="BW18" s="130"/>
      <c r="BX18" s="130"/>
      <c r="BY18" s="1"/>
      <c r="BZ18" s="46"/>
      <c r="CA18" s="1"/>
      <c r="CB18" s="131"/>
      <c r="CC18" s="130"/>
      <c r="CD18" s="130"/>
      <c r="CE18" s="1"/>
      <c r="CF18" s="47"/>
      <c r="CG18" s="47"/>
      <c r="CH18" s="47"/>
      <c r="CI18" s="47"/>
      <c r="CJ18" s="47"/>
      <c r="CK18" s="47"/>
      <c r="CL18" s="47"/>
      <c r="CM18" s="47"/>
      <c r="CN18" s="47"/>
      <c r="CO18" s="47"/>
      <c r="CP18" s="47"/>
      <c r="CQ18" s="47"/>
      <c r="CR18" s="1"/>
      <c r="CS18" s="1"/>
      <c r="CT18" s="1"/>
      <c r="CU18" s="1"/>
      <c r="CV18" s="1"/>
      <c r="CW18" s="1"/>
      <c r="CX18" s="1"/>
      <c r="CY18" s="1"/>
      <c r="CZ18" s="1"/>
      <c r="DA18" s="1"/>
    </row>
    <row r="19" spans="1:105" ht="18.75" customHeight="1" x14ac:dyDescent="0.4">
      <c r="A19" s="1"/>
      <c r="B19" s="10"/>
      <c r="C19" s="104"/>
      <c r="D19" s="101"/>
      <c r="E19" s="43" t="s">
        <v>32</v>
      </c>
      <c r="G19" s="104"/>
      <c r="H19" s="101"/>
      <c r="I19" s="121" t="s">
        <v>30</v>
      </c>
      <c r="J19" s="103"/>
      <c r="K19" s="101"/>
      <c r="L19" s="155"/>
      <c r="M19" s="149"/>
      <c r="N19" s="44" t="s">
        <v>31</v>
      </c>
      <c r="P19" s="43" t="b">
        <v>0</v>
      </c>
      <c r="Q19" s="104"/>
      <c r="R19" s="103"/>
      <c r="S19" s="103"/>
      <c r="T19" s="103"/>
      <c r="U19" s="101"/>
      <c r="V19" s="105"/>
      <c r="W19" s="101"/>
      <c r="X19" s="106"/>
      <c r="Y19" s="103"/>
      <c r="Z19" s="101"/>
      <c r="AA19" s="107"/>
      <c r="AB19" s="101"/>
      <c r="AC19" s="104"/>
      <c r="AD19" s="103"/>
      <c r="AE19" s="103"/>
      <c r="AF19" s="101"/>
      <c r="AG19" s="41"/>
      <c r="AK19" s="2"/>
      <c r="AL19" s="2"/>
      <c r="AM19" s="2"/>
      <c r="AN19" s="2"/>
      <c r="AO19" s="2"/>
      <c r="AP19" s="2"/>
      <c r="AQ19" s="2"/>
      <c r="AR19" s="2"/>
      <c r="AS19" s="2"/>
      <c r="AT19" s="2"/>
      <c r="AU19" s="2"/>
      <c r="AV19" s="2"/>
      <c r="AW19" s="2"/>
      <c r="AX19" s="2"/>
      <c r="AY19" s="2"/>
      <c r="AZ19" s="2"/>
      <c r="BA19" s="2"/>
      <c r="BB19" s="2"/>
      <c r="BC19" s="2"/>
      <c r="BD19" s="2"/>
      <c r="BE19" s="1"/>
      <c r="BF19" s="1"/>
      <c r="BG19" s="1"/>
      <c r="BH19" s="129"/>
      <c r="BI19" s="130"/>
      <c r="BJ19" s="130"/>
      <c r="BK19" s="130"/>
      <c r="BL19" s="130"/>
      <c r="BM19" s="130"/>
      <c r="BN19" s="130"/>
      <c r="BO19" s="130"/>
      <c r="BP19" s="130"/>
      <c r="BQ19" s="1"/>
      <c r="BR19" s="129"/>
      <c r="BS19" s="130"/>
      <c r="BT19" s="130"/>
      <c r="BU19" s="45"/>
      <c r="BV19" s="131"/>
      <c r="BW19" s="130"/>
      <c r="BX19" s="130"/>
      <c r="BY19" s="1"/>
      <c r="BZ19" s="46"/>
      <c r="CA19" s="1"/>
      <c r="CB19" s="131"/>
      <c r="CC19" s="130"/>
      <c r="CD19" s="130"/>
      <c r="CE19" s="1"/>
      <c r="CF19" s="47"/>
      <c r="CG19" s="47"/>
      <c r="CH19" s="47"/>
      <c r="CI19" s="47"/>
      <c r="CJ19" s="47"/>
      <c r="CK19" s="47"/>
      <c r="CL19" s="47"/>
      <c r="CM19" s="47"/>
      <c r="CN19" s="47"/>
      <c r="CO19" s="47"/>
      <c r="CP19" s="47"/>
      <c r="CQ19" s="47"/>
      <c r="CR19" s="1"/>
      <c r="CS19" s="1"/>
      <c r="CT19" s="1"/>
      <c r="CU19" s="1"/>
      <c r="CV19" s="1"/>
      <c r="CW19" s="1"/>
      <c r="CX19" s="1"/>
      <c r="CY19" s="1"/>
      <c r="CZ19" s="1"/>
      <c r="DA19" s="1"/>
    </row>
    <row r="20" spans="1:105" ht="18.75" customHeight="1" x14ac:dyDescent="0.4">
      <c r="A20" s="1"/>
      <c r="B20" s="10"/>
      <c r="C20" s="104"/>
      <c r="D20" s="101"/>
      <c r="E20" s="43" t="s">
        <v>33</v>
      </c>
      <c r="G20" s="104"/>
      <c r="H20" s="101"/>
      <c r="I20" s="121" t="s">
        <v>30</v>
      </c>
      <c r="J20" s="103"/>
      <c r="K20" s="101"/>
      <c r="L20" s="155"/>
      <c r="M20" s="149"/>
      <c r="N20" s="44" t="s">
        <v>31</v>
      </c>
      <c r="P20" s="43" t="b">
        <v>0</v>
      </c>
      <c r="Q20" s="102"/>
      <c r="R20" s="103"/>
      <c r="S20" s="103"/>
      <c r="T20" s="103"/>
      <c r="U20" s="101"/>
      <c r="V20" s="105"/>
      <c r="W20" s="101"/>
      <c r="X20" s="106"/>
      <c r="Y20" s="103"/>
      <c r="Z20" s="101"/>
      <c r="AA20" s="100"/>
      <c r="AB20" s="101"/>
      <c r="AC20" s="102"/>
      <c r="AD20" s="103"/>
      <c r="AE20" s="103"/>
      <c r="AF20" s="101"/>
      <c r="AG20" s="41"/>
      <c r="AK20" s="2"/>
      <c r="AL20" s="2"/>
      <c r="AM20" s="2"/>
      <c r="AN20" s="2"/>
      <c r="AO20" s="2"/>
      <c r="AP20" s="2"/>
      <c r="AQ20" s="2"/>
      <c r="AR20" s="2"/>
      <c r="AS20" s="2"/>
      <c r="AT20" s="2"/>
      <c r="AU20" s="2"/>
      <c r="AV20" s="2"/>
      <c r="AW20" s="2"/>
      <c r="AX20" s="2"/>
      <c r="AY20" s="2"/>
      <c r="AZ20" s="2"/>
      <c r="BA20" s="2"/>
      <c r="BB20" s="2"/>
      <c r="BC20" s="2"/>
      <c r="BD20" s="2"/>
      <c r="BE20" s="1"/>
      <c r="BF20" s="1"/>
      <c r="BG20" s="1"/>
      <c r="BH20" s="129"/>
      <c r="BI20" s="130"/>
      <c r="BJ20" s="130"/>
      <c r="BK20" s="130"/>
      <c r="BL20" s="130"/>
      <c r="BM20" s="130"/>
      <c r="BN20" s="130"/>
      <c r="BO20" s="130"/>
      <c r="BP20" s="130"/>
      <c r="BQ20" s="1"/>
      <c r="BR20" s="129"/>
      <c r="BS20" s="130"/>
      <c r="BT20" s="130"/>
      <c r="BU20" s="45"/>
      <c r="BV20" s="131"/>
      <c r="BW20" s="130"/>
      <c r="BX20" s="130"/>
      <c r="BY20" s="1"/>
      <c r="BZ20" s="46"/>
      <c r="CA20" s="1"/>
      <c r="CB20" s="131"/>
      <c r="CC20" s="130"/>
      <c r="CD20" s="130"/>
      <c r="CE20" s="1"/>
      <c r="CF20" s="47"/>
      <c r="CG20" s="47"/>
      <c r="CH20" s="47"/>
      <c r="CI20" s="47"/>
      <c r="CJ20" s="47"/>
      <c r="CK20" s="47"/>
      <c r="CL20" s="47"/>
      <c r="CM20" s="47"/>
      <c r="CN20" s="47"/>
      <c r="CO20" s="47"/>
      <c r="CP20" s="47"/>
      <c r="CQ20" s="47"/>
      <c r="CR20" s="1"/>
      <c r="CS20" s="1"/>
      <c r="CT20" s="1"/>
      <c r="CU20" s="1"/>
      <c r="CV20" s="1"/>
      <c r="CW20" s="1"/>
      <c r="CX20" s="1"/>
      <c r="CY20" s="1"/>
      <c r="CZ20" s="1"/>
      <c r="DA20" s="1"/>
    </row>
    <row r="21" spans="1:105" ht="18.75" customHeight="1" x14ac:dyDescent="0.4">
      <c r="A21" s="1"/>
      <c r="B21" s="10"/>
      <c r="C21" s="104"/>
      <c r="D21" s="101"/>
      <c r="E21" s="43" t="s">
        <v>31</v>
      </c>
      <c r="G21" s="104"/>
      <c r="H21" s="101"/>
      <c r="I21" s="121" t="s">
        <v>30</v>
      </c>
      <c r="J21" s="103"/>
      <c r="K21" s="101"/>
      <c r="L21" s="155"/>
      <c r="M21" s="149"/>
      <c r="N21" s="44" t="s">
        <v>31</v>
      </c>
      <c r="P21" s="43" t="b">
        <v>0</v>
      </c>
      <c r="Q21" s="102"/>
      <c r="R21" s="103"/>
      <c r="S21" s="103"/>
      <c r="T21" s="103"/>
      <c r="U21" s="101"/>
      <c r="V21" s="105"/>
      <c r="W21" s="101"/>
      <c r="X21" s="106"/>
      <c r="Y21" s="103"/>
      <c r="Z21" s="101"/>
      <c r="AA21" s="100"/>
      <c r="AB21" s="101"/>
      <c r="AC21" s="102"/>
      <c r="AD21" s="103"/>
      <c r="AE21" s="103"/>
      <c r="AF21" s="101"/>
      <c r="AG21" s="41"/>
      <c r="AK21" s="2"/>
      <c r="AL21" s="2"/>
      <c r="AM21" s="2"/>
      <c r="AN21" s="2"/>
      <c r="AO21" s="2"/>
      <c r="AP21" s="2"/>
      <c r="AQ21" s="2"/>
      <c r="AR21" s="2"/>
      <c r="AS21" s="2"/>
      <c r="AT21" s="2"/>
      <c r="AU21" s="2"/>
      <c r="AV21" s="2"/>
      <c r="AW21" s="2"/>
      <c r="AX21" s="2"/>
      <c r="AY21" s="2"/>
      <c r="AZ21" s="2"/>
      <c r="BA21" s="2"/>
      <c r="BB21" s="2"/>
      <c r="BC21" s="2"/>
      <c r="BD21" s="2"/>
      <c r="BE21" s="1"/>
      <c r="BF21" s="1"/>
      <c r="BG21" s="1"/>
      <c r="BH21" s="129"/>
      <c r="BI21" s="130"/>
      <c r="BJ21" s="130"/>
      <c r="BK21" s="130"/>
      <c r="BL21" s="130"/>
      <c r="BM21" s="130"/>
      <c r="BN21" s="130"/>
      <c r="BO21" s="130"/>
      <c r="BP21" s="130"/>
      <c r="BQ21" s="1"/>
      <c r="BR21" s="129"/>
      <c r="BS21" s="130"/>
      <c r="BT21" s="130"/>
      <c r="BU21" s="45"/>
      <c r="BV21" s="131"/>
      <c r="BW21" s="130"/>
      <c r="BX21" s="130"/>
      <c r="BY21" s="1"/>
      <c r="BZ21" s="46"/>
      <c r="CA21" s="1"/>
      <c r="CB21" s="131"/>
      <c r="CC21" s="130"/>
      <c r="CD21" s="130"/>
      <c r="CE21" s="1"/>
      <c r="CF21" s="47"/>
      <c r="CG21" s="47"/>
      <c r="CH21" s="47"/>
      <c r="CI21" s="47"/>
      <c r="CJ21" s="47"/>
      <c r="CK21" s="47"/>
      <c r="CL21" s="47"/>
      <c r="CM21" s="47"/>
      <c r="CN21" s="47"/>
      <c r="CO21" s="47"/>
      <c r="CP21" s="47"/>
      <c r="CQ21" s="47"/>
      <c r="CR21" s="1"/>
      <c r="CS21" s="1"/>
      <c r="CT21" s="1"/>
      <c r="CU21" s="1"/>
      <c r="CV21" s="1"/>
      <c r="CW21" s="1"/>
      <c r="CX21" s="1"/>
      <c r="CY21" s="1"/>
      <c r="CZ21" s="1"/>
      <c r="DA21" s="1"/>
    </row>
    <row r="22" spans="1:105" ht="18.75" customHeight="1" x14ac:dyDescent="0.4">
      <c r="A22" s="1"/>
      <c r="B22" s="10"/>
      <c r="C22" s="104"/>
      <c r="D22" s="101"/>
      <c r="E22" s="43" t="s">
        <v>34</v>
      </c>
      <c r="G22" s="104"/>
      <c r="H22" s="101"/>
      <c r="I22" s="121" t="s">
        <v>30</v>
      </c>
      <c r="J22" s="103"/>
      <c r="K22" s="101"/>
      <c r="L22" s="155"/>
      <c r="M22" s="149"/>
      <c r="N22" s="44" t="s">
        <v>31</v>
      </c>
      <c r="P22" s="43" t="b">
        <v>0</v>
      </c>
      <c r="Q22" s="102"/>
      <c r="R22" s="103"/>
      <c r="S22" s="103"/>
      <c r="T22" s="103"/>
      <c r="U22" s="101"/>
      <c r="V22" s="105"/>
      <c r="W22" s="101"/>
      <c r="X22" s="106"/>
      <c r="Y22" s="103"/>
      <c r="Z22" s="101"/>
      <c r="AA22" s="100"/>
      <c r="AB22" s="101"/>
      <c r="AC22" s="102"/>
      <c r="AD22" s="103"/>
      <c r="AE22" s="103"/>
      <c r="AF22" s="101"/>
      <c r="AG22" s="41"/>
      <c r="AK22" s="2"/>
      <c r="AL22" s="2"/>
      <c r="AM22" s="2"/>
      <c r="AN22" s="2"/>
      <c r="AO22" s="2"/>
      <c r="AP22" s="2"/>
      <c r="AQ22" s="2"/>
      <c r="AR22" s="2"/>
      <c r="AS22" s="2"/>
      <c r="AT22" s="2"/>
      <c r="AU22" s="2"/>
      <c r="AV22" s="2"/>
      <c r="AW22" s="2"/>
      <c r="AX22" s="2"/>
      <c r="AY22" s="2"/>
      <c r="AZ22" s="2"/>
      <c r="BA22" s="2"/>
      <c r="BB22" s="2"/>
      <c r="BC22" s="2"/>
      <c r="BD22" s="2"/>
      <c r="BE22" s="1"/>
      <c r="BF22" s="46"/>
      <c r="BG22" s="1"/>
      <c r="BH22" s="129"/>
      <c r="BI22" s="130"/>
      <c r="BJ22" s="130"/>
      <c r="BK22" s="130"/>
      <c r="BL22" s="130"/>
      <c r="BM22" s="130"/>
      <c r="BN22" s="130"/>
      <c r="BO22" s="130"/>
      <c r="BP22" s="130"/>
      <c r="BQ22" s="1"/>
      <c r="BR22" s="129"/>
      <c r="BS22" s="130"/>
      <c r="BT22" s="130"/>
      <c r="BU22" s="45"/>
      <c r="BV22" s="131"/>
      <c r="BW22" s="130"/>
      <c r="BX22" s="130"/>
      <c r="BY22" s="1"/>
      <c r="BZ22" s="46"/>
      <c r="CA22" s="1"/>
      <c r="CB22" s="131"/>
      <c r="CC22" s="130"/>
      <c r="CD22" s="130"/>
      <c r="CE22" s="1"/>
      <c r="CF22" s="47"/>
      <c r="CG22" s="47"/>
      <c r="CH22" s="47"/>
      <c r="CI22" s="47"/>
      <c r="CJ22" s="47"/>
      <c r="CK22" s="47"/>
      <c r="CL22" s="47"/>
      <c r="CM22" s="47"/>
      <c r="CN22" s="47"/>
      <c r="CO22" s="47"/>
      <c r="CP22" s="47"/>
      <c r="CQ22" s="47"/>
      <c r="CR22" s="1"/>
      <c r="CS22" s="1"/>
      <c r="CT22" s="1"/>
      <c r="CU22" s="1"/>
      <c r="CV22" s="1"/>
      <c r="CW22" s="1"/>
      <c r="CX22" s="1"/>
      <c r="CY22" s="1"/>
      <c r="CZ22" s="1"/>
      <c r="DA22" s="1"/>
    </row>
    <row r="23" spans="1:105" ht="18.75" customHeight="1" x14ac:dyDescent="0.4">
      <c r="A23" s="1"/>
      <c r="B23" s="10"/>
      <c r="C23" s="157" t="s">
        <v>35</v>
      </c>
      <c r="D23" s="101"/>
      <c r="E23" s="158">
        <f>PlatinumPieces*10 + GoldPieces + ElectrumPieces/5 + SilverPieces/10 + CopperPieces/100 + GemsQuantity1*GemsWorth1 + GemsQuantity2*GemsWorth2 + GemsQuantity3*GemsWorth3 + GemsQuantity4*GemsWorth4 + GemsQuantity5*GemsWorth5</f>
        <v>0</v>
      </c>
      <c r="F23" s="101"/>
      <c r="G23" s="48" t="s">
        <v>31</v>
      </c>
      <c r="H23" s="12"/>
      <c r="I23" s="12"/>
      <c r="J23" s="12"/>
      <c r="K23" s="12"/>
      <c r="M23" s="11"/>
      <c r="N23" s="12"/>
      <c r="P23" s="43" t="b">
        <v>0</v>
      </c>
      <c r="Q23" s="102"/>
      <c r="R23" s="103"/>
      <c r="S23" s="103"/>
      <c r="T23" s="103"/>
      <c r="U23" s="101"/>
      <c r="V23" s="105"/>
      <c r="W23" s="101"/>
      <c r="X23" s="106"/>
      <c r="Y23" s="103"/>
      <c r="Z23" s="101"/>
      <c r="AA23" s="100"/>
      <c r="AB23" s="101"/>
      <c r="AC23" s="102"/>
      <c r="AD23" s="103"/>
      <c r="AE23" s="103"/>
      <c r="AF23" s="101"/>
      <c r="AG23" s="41"/>
      <c r="AK23" s="2"/>
      <c r="AL23" s="2"/>
      <c r="AM23" s="2"/>
      <c r="AN23" s="2"/>
      <c r="AO23" s="2"/>
      <c r="AP23" s="2"/>
      <c r="AQ23" s="2"/>
      <c r="AR23" s="2"/>
      <c r="AS23" s="2"/>
      <c r="AT23" s="2"/>
      <c r="AU23" s="2"/>
      <c r="AV23" s="2"/>
      <c r="AW23" s="2"/>
      <c r="AX23" s="2"/>
      <c r="AY23" s="2"/>
      <c r="AZ23" s="2"/>
      <c r="BA23" s="2"/>
      <c r="BB23" s="2"/>
      <c r="BC23" s="2"/>
      <c r="BD23" s="2"/>
      <c r="BE23" s="1"/>
      <c r="BF23" s="46"/>
      <c r="BG23" s="1"/>
      <c r="BH23" s="129"/>
      <c r="BI23" s="130"/>
      <c r="BJ23" s="130"/>
      <c r="BK23" s="130"/>
      <c r="BL23" s="130"/>
      <c r="BM23" s="130"/>
      <c r="BN23" s="130"/>
      <c r="BO23" s="130"/>
      <c r="BP23" s="130"/>
      <c r="BQ23" s="1"/>
      <c r="BR23" s="129"/>
      <c r="BS23" s="130"/>
      <c r="BT23" s="130"/>
      <c r="BU23" s="45"/>
      <c r="BV23" s="131"/>
      <c r="BW23" s="130"/>
      <c r="BX23" s="130"/>
      <c r="BY23" s="1"/>
      <c r="BZ23" s="46"/>
      <c r="CA23" s="1"/>
      <c r="CB23" s="131"/>
      <c r="CC23" s="130"/>
      <c r="CD23" s="130"/>
      <c r="CE23" s="1"/>
      <c r="CF23" s="47"/>
      <c r="CG23" s="47"/>
      <c r="CH23" s="47"/>
      <c r="CI23" s="47"/>
      <c r="CJ23" s="47"/>
      <c r="CK23" s="47"/>
      <c r="CL23" s="47"/>
      <c r="CM23" s="47"/>
      <c r="CN23" s="47"/>
      <c r="CO23" s="47"/>
      <c r="CP23" s="47"/>
      <c r="CQ23" s="47"/>
      <c r="CR23" s="1"/>
      <c r="CS23" s="1"/>
      <c r="CT23" s="1"/>
      <c r="CU23" s="1"/>
      <c r="CV23" s="1"/>
      <c r="CW23" s="1"/>
      <c r="CX23" s="1"/>
      <c r="CY23" s="1"/>
      <c r="CZ23" s="1"/>
      <c r="DA23" s="1"/>
    </row>
    <row r="24" spans="1:105" ht="18.75" customHeight="1" x14ac:dyDescent="0.4">
      <c r="A24" s="1"/>
      <c r="B24" s="10"/>
      <c r="C24" s="159" t="s">
        <v>36</v>
      </c>
      <c r="D24" s="124"/>
      <c r="E24" s="124"/>
      <c r="F24" s="125"/>
      <c r="G24" s="40"/>
      <c r="H24" s="40"/>
      <c r="I24" s="40"/>
      <c r="J24" s="40"/>
      <c r="K24" s="40"/>
      <c r="L24" s="40"/>
      <c r="M24" s="40"/>
      <c r="N24" s="40"/>
      <c r="O24" s="19"/>
      <c r="P24" s="43" t="b">
        <v>0</v>
      </c>
      <c r="Q24" s="102"/>
      <c r="R24" s="103"/>
      <c r="S24" s="103"/>
      <c r="T24" s="103"/>
      <c r="U24" s="101"/>
      <c r="V24" s="105"/>
      <c r="W24" s="101"/>
      <c r="X24" s="106"/>
      <c r="Y24" s="103"/>
      <c r="Z24" s="101"/>
      <c r="AA24" s="100"/>
      <c r="AB24" s="101"/>
      <c r="AC24" s="102"/>
      <c r="AD24" s="103"/>
      <c r="AE24" s="103"/>
      <c r="AF24" s="101"/>
      <c r="AG24" s="41"/>
      <c r="AK24" s="2"/>
      <c r="AL24" s="2"/>
      <c r="AM24" s="2"/>
      <c r="AN24" s="2"/>
      <c r="AO24" s="2"/>
      <c r="AP24" s="2"/>
      <c r="AQ24" s="2"/>
      <c r="AR24" s="2"/>
      <c r="AS24" s="2"/>
      <c r="AT24" s="2"/>
      <c r="AU24" s="2"/>
      <c r="AV24" s="2"/>
      <c r="AW24" s="2"/>
      <c r="AX24" s="2"/>
      <c r="AY24" s="2"/>
      <c r="AZ24" s="2"/>
      <c r="BA24" s="2"/>
      <c r="BB24" s="2"/>
      <c r="BC24" s="2"/>
      <c r="BD24" s="2"/>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row>
    <row r="25" spans="1:105" ht="18.75" customHeight="1" x14ac:dyDescent="0.4">
      <c r="A25" s="1"/>
      <c r="B25" s="10"/>
      <c r="C25" s="113"/>
      <c r="D25" s="114"/>
      <c r="E25" s="114"/>
      <c r="F25" s="115"/>
      <c r="G25" s="40"/>
      <c r="H25" s="12"/>
      <c r="I25" s="108" t="s">
        <v>6</v>
      </c>
      <c r="J25" s="101"/>
      <c r="K25" s="108" t="s">
        <v>27</v>
      </c>
      <c r="L25" s="101"/>
      <c r="M25" s="40"/>
      <c r="N25" s="40"/>
      <c r="O25" s="19"/>
      <c r="P25" s="43" t="b">
        <v>0</v>
      </c>
      <c r="Q25" s="102"/>
      <c r="R25" s="103"/>
      <c r="S25" s="103"/>
      <c r="T25" s="103"/>
      <c r="U25" s="101"/>
      <c r="V25" s="105"/>
      <c r="W25" s="101"/>
      <c r="X25" s="106"/>
      <c r="Y25" s="103"/>
      <c r="Z25" s="101"/>
      <c r="AA25" s="100"/>
      <c r="AB25" s="101"/>
      <c r="AC25" s="102"/>
      <c r="AD25" s="103"/>
      <c r="AE25" s="103"/>
      <c r="AF25" s="101"/>
      <c r="AG25" s="41"/>
      <c r="AK25" s="2"/>
      <c r="AL25" s="2"/>
      <c r="AM25" s="2"/>
      <c r="AN25" s="2"/>
      <c r="AO25" s="2"/>
      <c r="AP25" s="2"/>
      <c r="AQ25" s="2"/>
      <c r="AR25" s="2"/>
      <c r="AS25" s="2"/>
      <c r="AT25" s="2"/>
      <c r="AU25" s="2"/>
      <c r="AV25" s="2"/>
      <c r="AW25" s="2"/>
      <c r="AX25" s="2"/>
      <c r="AY25" s="2"/>
      <c r="AZ25" s="2"/>
      <c r="BA25" s="2"/>
      <c r="BB25" s="2"/>
      <c r="BC25" s="2"/>
      <c r="BD25" s="2"/>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row>
    <row r="26" spans="1:105" ht="18.75" customHeight="1" x14ac:dyDescent="0.4">
      <c r="A26" s="1"/>
      <c r="B26" s="10"/>
      <c r="C26" s="104"/>
      <c r="D26" s="101"/>
      <c r="E26" s="121" t="s">
        <v>37</v>
      </c>
      <c r="F26" s="103"/>
      <c r="G26" s="103"/>
      <c r="H26" s="101"/>
      <c r="I26" s="156">
        <v>1</v>
      </c>
      <c r="J26" s="101"/>
      <c r="K26" s="104"/>
      <c r="L26" s="103"/>
      <c r="M26" s="103"/>
      <c r="N26" s="101"/>
      <c r="P26" s="43" t="b">
        <v>0</v>
      </c>
      <c r="Q26" s="102"/>
      <c r="R26" s="103"/>
      <c r="S26" s="103"/>
      <c r="T26" s="103"/>
      <c r="U26" s="101"/>
      <c r="V26" s="105"/>
      <c r="W26" s="101"/>
      <c r="X26" s="106"/>
      <c r="Y26" s="103"/>
      <c r="Z26" s="101"/>
      <c r="AA26" s="100"/>
      <c r="AB26" s="101"/>
      <c r="AC26" s="102"/>
      <c r="AD26" s="103"/>
      <c r="AE26" s="103"/>
      <c r="AF26" s="101"/>
      <c r="AG26" s="41"/>
      <c r="AK26" s="2"/>
      <c r="AL26" s="2"/>
      <c r="AM26" s="2"/>
      <c r="AN26" s="2"/>
      <c r="AO26" s="2"/>
      <c r="AP26" s="2"/>
      <c r="AQ26" s="2"/>
      <c r="AR26" s="2"/>
      <c r="AS26" s="2"/>
      <c r="AT26" s="2"/>
      <c r="AU26" s="2"/>
      <c r="AV26" s="2"/>
      <c r="AW26" s="2"/>
      <c r="AX26" s="2"/>
      <c r="AY26" s="2"/>
      <c r="AZ26" s="2"/>
      <c r="BA26" s="2"/>
      <c r="BB26" s="2"/>
      <c r="BC26" s="2"/>
      <c r="BD26" s="2"/>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row>
    <row r="27" spans="1:105" ht="18.75" customHeight="1" x14ac:dyDescent="0.4">
      <c r="A27" s="1"/>
      <c r="B27" s="10"/>
      <c r="C27" s="102"/>
      <c r="D27" s="101"/>
      <c r="E27" s="121" t="s">
        <v>38</v>
      </c>
      <c r="F27" s="103"/>
      <c r="G27" s="103"/>
      <c r="H27" s="101"/>
      <c r="I27" s="156">
        <v>1</v>
      </c>
      <c r="J27" s="101"/>
      <c r="K27" s="102"/>
      <c r="L27" s="103"/>
      <c r="M27" s="103"/>
      <c r="N27" s="101"/>
      <c r="P27" s="43" t="b">
        <v>0</v>
      </c>
      <c r="Q27" s="102"/>
      <c r="R27" s="103"/>
      <c r="S27" s="103"/>
      <c r="T27" s="103"/>
      <c r="U27" s="101"/>
      <c r="V27" s="105"/>
      <c r="W27" s="101"/>
      <c r="X27" s="106"/>
      <c r="Y27" s="103"/>
      <c r="Z27" s="101"/>
      <c r="AA27" s="100"/>
      <c r="AB27" s="101"/>
      <c r="AC27" s="102"/>
      <c r="AD27" s="103"/>
      <c r="AE27" s="103"/>
      <c r="AF27" s="101"/>
      <c r="AG27" s="41"/>
      <c r="AK27" s="2"/>
      <c r="AL27" s="2"/>
      <c r="AM27" s="2"/>
      <c r="AN27" s="2"/>
      <c r="AO27" s="2"/>
      <c r="AP27" s="2"/>
      <c r="AQ27" s="2"/>
      <c r="AR27" s="2"/>
      <c r="AS27" s="2"/>
      <c r="AT27" s="2"/>
      <c r="AU27" s="2"/>
      <c r="AV27" s="2"/>
      <c r="AW27" s="2"/>
      <c r="AX27" s="2"/>
      <c r="AY27" s="2"/>
      <c r="AZ27" s="2"/>
      <c r="BA27" s="2"/>
      <c r="BB27" s="2"/>
      <c r="BC27" s="2"/>
      <c r="BD27" s="2"/>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row>
    <row r="28" spans="1:105" ht="18.75" customHeight="1" x14ac:dyDescent="0.4">
      <c r="A28" s="1"/>
      <c r="B28" s="10"/>
      <c r="C28" s="102"/>
      <c r="D28" s="101"/>
      <c r="E28" s="142" t="s">
        <v>39</v>
      </c>
      <c r="F28" s="124"/>
      <c r="G28" s="124"/>
      <c r="H28" s="125"/>
      <c r="I28" s="143">
        <v>0.05</v>
      </c>
      <c r="J28" s="101"/>
      <c r="K28" s="102"/>
      <c r="L28" s="103"/>
      <c r="M28" s="103"/>
      <c r="N28" s="101"/>
      <c r="P28" s="43" t="b">
        <v>0</v>
      </c>
      <c r="Q28" s="102"/>
      <c r="R28" s="103"/>
      <c r="S28" s="103"/>
      <c r="T28" s="103"/>
      <c r="U28" s="101"/>
      <c r="V28" s="105"/>
      <c r="W28" s="101"/>
      <c r="X28" s="106"/>
      <c r="Y28" s="103"/>
      <c r="Z28" s="101"/>
      <c r="AA28" s="100"/>
      <c r="AB28" s="101"/>
      <c r="AC28" s="102"/>
      <c r="AD28" s="103"/>
      <c r="AE28" s="103"/>
      <c r="AF28" s="101"/>
      <c r="AG28" s="41"/>
      <c r="AK28" s="2"/>
      <c r="AL28" s="2"/>
      <c r="AM28" s="2"/>
      <c r="AN28" s="2"/>
      <c r="AO28" s="2"/>
      <c r="AP28" s="2"/>
      <c r="AQ28" s="2"/>
      <c r="AR28" s="2"/>
      <c r="AS28" s="2"/>
      <c r="AT28" s="2"/>
      <c r="AU28" s="2"/>
      <c r="AV28" s="2"/>
      <c r="AW28" s="2"/>
      <c r="AX28" s="2"/>
      <c r="AY28" s="2"/>
      <c r="AZ28" s="2"/>
      <c r="BA28" s="2"/>
      <c r="BB28" s="2"/>
      <c r="BC28" s="2"/>
      <c r="BD28" s="2"/>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row>
    <row r="29" spans="1:105" ht="18.75" customHeight="1" x14ac:dyDescent="0.4">
      <c r="A29" s="1"/>
      <c r="B29" s="10"/>
      <c r="C29" s="104"/>
      <c r="D29" s="101"/>
      <c r="E29" s="144"/>
      <c r="F29" s="145"/>
      <c r="G29" s="145"/>
      <c r="H29" s="146"/>
      <c r="I29" s="160"/>
      <c r="J29" s="101"/>
      <c r="K29" s="104"/>
      <c r="L29" s="103"/>
      <c r="M29" s="103"/>
      <c r="N29" s="101"/>
      <c r="P29" s="40"/>
      <c r="Q29" s="102"/>
      <c r="R29" s="103"/>
      <c r="S29" s="103"/>
      <c r="T29" s="103"/>
      <c r="U29" s="101"/>
      <c r="V29" s="105"/>
      <c r="W29" s="101"/>
      <c r="X29" s="106"/>
      <c r="Y29" s="103"/>
      <c r="Z29" s="101"/>
      <c r="AA29" s="100"/>
      <c r="AB29" s="101"/>
      <c r="AC29" s="102"/>
      <c r="AD29" s="103"/>
      <c r="AE29" s="103"/>
      <c r="AF29" s="101"/>
      <c r="AG29" s="41"/>
      <c r="AK29" s="2"/>
      <c r="AL29" s="2"/>
      <c r="AM29" s="2"/>
      <c r="AN29" s="2"/>
      <c r="AO29" s="2"/>
      <c r="AP29" s="2"/>
      <c r="AQ29" s="2"/>
      <c r="AR29" s="2"/>
      <c r="AS29" s="2"/>
      <c r="AT29" s="2"/>
      <c r="AU29" s="2"/>
      <c r="AV29" s="2"/>
      <c r="AW29" s="2"/>
      <c r="AX29" s="2"/>
      <c r="AY29" s="2"/>
      <c r="AZ29" s="2"/>
      <c r="BA29" s="2"/>
      <c r="BB29" s="2"/>
      <c r="BC29" s="2"/>
      <c r="BD29" s="2"/>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row>
    <row r="30" spans="1:105" ht="18.75" customHeight="1" x14ac:dyDescent="0.4">
      <c r="A30" s="1"/>
      <c r="B30" s="10"/>
      <c r="C30" s="102"/>
      <c r="D30" s="101"/>
      <c r="E30" s="147"/>
      <c r="F30" s="148"/>
      <c r="G30" s="148"/>
      <c r="H30" s="149"/>
      <c r="I30" s="150"/>
      <c r="J30" s="101"/>
      <c r="K30" s="102"/>
      <c r="L30" s="103"/>
      <c r="M30" s="103"/>
      <c r="N30" s="101"/>
      <c r="P30" s="43" t="b">
        <v>0</v>
      </c>
      <c r="Q30" s="102"/>
      <c r="R30" s="103"/>
      <c r="S30" s="103"/>
      <c r="T30" s="103"/>
      <c r="U30" s="101"/>
      <c r="V30" s="105"/>
      <c r="W30" s="101"/>
      <c r="X30" s="106"/>
      <c r="Y30" s="103"/>
      <c r="Z30" s="101"/>
      <c r="AA30" s="100"/>
      <c r="AB30" s="101"/>
      <c r="AC30" s="102"/>
      <c r="AD30" s="103"/>
      <c r="AE30" s="103"/>
      <c r="AF30" s="101"/>
      <c r="AG30" s="41"/>
      <c r="AK30" s="2"/>
      <c r="AL30" s="2"/>
      <c r="AM30" s="2"/>
      <c r="AN30" s="2"/>
      <c r="AO30" s="2"/>
      <c r="AP30" s="2"/>
      <c r="AQ30" s="2"/>
      <c r="AR30" s="2"/>
      <c r="AS30" s="2"/>
      <c r="AT30" s="2"/>
      <c r="AU30" s="2"/>
      <c r="AV30" s="2"/>
      <c r="AW30" s="2"/>
      <c r="AX30" s="2"/>
      <c r="AY30" s="2"/>
      <c r="AZ30" s="2"/>
      <c r="BA30" s="2"/>
      <c r="BB30" s="2"/>
      <c r="BC30" s="2"/>
      <c r="BD30" s="2"/>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row>
    <row r="31" spans="1:105" ht="18.75" customHeight="1" x14ac:dyDescent="0.4">
      <c r="A31" s="1"/>
      <c r="B31" s="10"/>
      <c r="C31" s="102"/>
      <c r="D31" s="101"/>
      <c r="E31" s="147"/>
      <c r="F31" s="148"/>
      <c r="G31" s="148"/>
      <c r="H31" s="149"/>
      <c r="I31" s="150"/>
      <c r="J31" s="101"/>
      <c r="K31" s="102"/>
      <c r="L31" s="103"/>
      <c r="M31" s="103"/>
      <c r="N31" s="101"/>
      <c r="P31" s="40"/>
      <c r="Q31" s="102"/>
      <c r="R31" s="103"/>
      <c r="S31" s="103"/>
      <c r="T31" s="103"/>
      <c r="U31" s="101"/>
      <c r="V31" s="105"/>
      <c r="W31" s="101"/>
      <c r="X31" s="106"/>
      <c r="Y31" s="103"/>
      <c r="Z31" s="101"/>
      <c r="AA31" s="100"/>
      <c r="AB31" s="101"/>
      <c r="AC31" s="102"/>
      <c r="AD31" s="103"/>
      <c r="AE31" s="103"/>
      <c r="AF31" s="101"/>
      <c r="AG31" s="41"/>
      <c r="AK31" s="2"/>
      <c r="AL31" s="2"/>
      <c r="AM31" s="2"/>
      <c r="AN31" s="2"/>
      <c r="AO31" s="2"/>
      <c r="AP31" s="2"/>
      <c r="AQ31" s="2"/>
      <c r="AR31" s="2"/>
      <c r="AS31" s="2"/>
      <c r="AT31" s="2"/>
      <c r="AU31" s="2"/>
      <c r="AV31" s="2"/>
      <c r="AW31" s="2"/>
      <c r="AX31" s="2"/>
      <c r="AY31" s="2"/>
      <c r="AZ31" s="2"/>
      <c r="BA31" s="2"/>
      <c r="BB31" s="2"/>
      <c r="BC31" s="2"/>
      <c r="BD31" s="2"/>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row>
    <row r="32" spans="1:105" ht="18.75" customHeight="1" x14ac:dyDescent="0.4">
      <c r="A32" s="1"/>
      <c r="B32" s="49"/>
      <c r="C32" s="31"/>
      <c r="D32" s="31"/>
      <c r="E32" s="32"/>
      <c r="F32" s="33"/>
      <c r="G32" s="33"/>
      <c r="H32" s="50"/>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6"/>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row>
    <row r="33" spans="1:105" ht="18.75" customHeight="1" x14ac:dyDescent="0.4">
      <c r="A33" s="1"/>
      <c r="B33" s="1"/>
      <c r="H33" s="2"/>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row>
    <row r="34" spans="1:105" ht="18.75" customHeight="1" x14ac:dyDescent="0.4">
      <c r="A34" s="1"/>
      <c r="B34" s="3"/>
      <c r="C34" s="110" t="s">
        <v>40</v>
      </c>
      <c r="D34" s="111"/>
      <c r="E34" s="111"/>
      <c r="F34" s="111"/>
      <c r="G34" s="112"/>
      <c r="H34" s="5"/>
      <c r="I34" s="4"/>
      <c r="J34" s="4"/>
      <c r="K34" s="4"/>
      <c r="L34" s="4"/>
      <c r="M34" s="4"/>
      <c r="N34" s="4"/>
      <c r="O34" s="6"/>
      <c r="P34" s="6"/>
      <c r="Q34" s="6"/>
      <c r="R34" s="6"/>
      <c r="S34" s="6"/>
      <c r="T34" s="6"/>
      <c r="U34" s="6"/>
      <c r="V34" s="6"/>
      <c r="W34" s="6"/>
      <c r="X34" s="6"/>
      <c r="Y34" s="6"/>
      <c r="Z34" s="6"/>
      <c r="AA34" s="6"/>
      <c r="AB34" s="6"/>
      <c r="AC34" s="6"/>
      <c r="AD34" s="6"/>
      <c r="AE34" s="6"/>
      <c r="AF34" s="6"/>
      <c r="AG34" s="9"/>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spans="1:105" ht="18.75" customHeight="1" x14ac:dyDescent="0.35">
      <c r="A35" s="1"/>
      <c r="B35" s="10"/>
      <c r="C35" s="113"/>
      <c r="D35" s="114"/>
      <c r="E35" s="114"/>
      <c r="F35" s="114"/>
      <c r="G35" s="115"/>
      <c r="H35" s="12"/>
      <c r="I35" s="12"/>
      <c r="J35" s="12"/>
      <c r="K35" s="104"/>
      <c r="L35" s="103"/>
      <c r="M35" s="103"/>
      <c r="N35" s="103"/>
      <c r="O35" s="103"/>
      <c r="P35" s="103"/>
      <c r="Q35" s="103"/>
      <c r="R35" s="103"/>
      <c r="S35" s="103"/>
      <c r="T35" s="103"/>
      <c r="U35" s="101"/>
      <c r="V35" s="108" t="s">
        <v>5</v>
      </c>
      <c r="W35" s="101"/>
      <c r="X35" s="108" t="s">
        <v>28</v>
      </c>
      <c r="Y35" s="103"/>
      <c r="Z35" s="101"/>
      <c r="AA35" s="108" t="s">
        <v>6</v>
      </c>
      <c r="AB35" s="101"/>
      <c r="AC35" s="108" t="s">
        <v>27</v>
      </c>
      <c r="AD35" s="103"/>
      <c r="AE35" s="103"/>
      <c r="AF35" s="101"/>
      <c r="AG35" s="14"/>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spans="1:105" ht="18.75" customHeight="1" x14ac:dyDescent="0.35">
      <c r="A36" s="1"/>
      <c r="B36" s="10"/>
      <c r="C36" s="109"/>
      <c r="D36" s="101"/>
      <c r="E36" s="104"/>
      <c r="F36" s="103"/>
      <c r="G36" s="103"/>
      <c r="H36" s="103"/>
      <c r="I36" s="103"/>
      <c r="J36" s="101"/>
      <c r="V36" s="105"/>
      <c r="W36" s="101"/>
      <c r="X36" s="106"/>
      <c r="Y36" s="103"/>
      <c r="Z36" s="101"/>
      <c r="AA36" s="107"/>
      <c r="AB36" s="101"/>
      <c r="AC36" s="104"/>
      <c r="AD36" s="103"/>
      <c r="AE36" s="103"/>
      <c r="AF36" s="101"/>
      <c r="AG36" s="16"/>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spans="1:105" ht="18.75" customHeight="1" x14ac:dyDescent="0.35">
      <c r="A37" s="1"/>
      <c r="B37" s="10"/>
      <c r="C37" s="109"/>
      <c r="D37" s="101"/>
      <c r="E37" s="104"/>
      <c r="F37" s="103"/>
      <c r="G37" s="103"/>
      <c r="H37" s="103"/>
      <c r="I37" s="103"/>
      <c r="J37" s="101"/>
      <c r="K37" s="104"/>
      <c r="L37" s="103"/>
      <c r="M37" s="103"/>
      <c r="N37" s="103"/>
      <c r="O37" s="103"/>
      <c r="P37" s="103"/>
      <c r="Q37" s="103"/>
      <c r="R37" s="103"/>
      <c r="S37" s="103"/>
      <c r="T37" s="103"/>
      <c r="U37" s="101"/>
      <c r="V37" s="105"/>
      <c r="W37" s="101"/>
      <c r="X37" s="106"/>
      <c r="Y37" s="103"/>
      <c r="Z37" s="101"/>
      <c r="AA37" s="107"/>
      <c r="AB37" s="101"/>
      <c r="AC37" s="104"/>
      <c r="AD37" s="103"/>
      <c r="AE37" s="103"/>
      <c r="AF37" s="101"/>
      <c r="AG37" s="16"/>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spans="1:105" ht="18.75" customHeight="1" x14ac:dyDescent="0.35">
      <c r="A38" s="1"/>
      <c r="B38" s="10"/>
      <c r="C38" s="109"/>
      <c r="D38" s="101"/>
      <c r="E38" s="104"/>
      <c r="F38" s="103"/>
      <c r="G38" s="103"/>
      <c r="H38" s="103"/>
      <c r="I38" s="103"/>
      <c r="J38" s="101"/>
      <c r="K38" s="104"/>
      <c r="L38" s="103"/>
      <c r="M38" s="103"/>
      <c r="N38" s="103"/>
      <c r="O38" s="103"/>
      <c r="P38" s="103"/>
      <c r="Q38" s="103"/>
      <c r="R38" s="103"/>
      <c r="S38" s="103"/>
      <c r="T38" s="103"/>
      <c r="U38" s="101"/>
      <c r="V38" s="105"/>
      <c r="W38" s="101"/>
      <c r="X38" s="106"/>
      <c r="Y38" s="103"/>
      <c r="Z38" s="101"/>
      <c r="AA38" s="107"/>
      <c r="AB38" s="101"/>
      <c r="AC38" s="104"/>
      <c r="AD38" s="103"/>
      <c r="AE38" s="103"/>
      <c r="AF38" s="101"/>
      <c r="AG38" s="16"/>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spans="1:105" ht="18.75" customHeight="1" x14ac:dyDescent="0.35">
      <c r="A39" s="1"/>
      <c r="B39" s="10"/>
      <c r="C39" s="109"/>
      <c r="D39" s="101"/>
      <c r="E39" s="104"/>
      <c r="F39" s="103"/>
      <c r="G39" s="103"/>
      <c r="H39" s="103"/>
      <c r="I39" s="103"/>
      <c r="J39" s="101"/>
      <c r="K39" s="104"/>
      <c r="L39" s="103"/>
      <c r="M39" s="103"/>
      <c r="N39" s="103"/>
      <c r="O39" s="103"/>
      <c r="P39" s="103"/>
      <c r="Q39" s="103"/>
      <c r="R39" s="103"/>
      <c r="S39" s="103"/>
      <c r="T39" s="103"/>
      <c r="U39" s="101"/>
      <c r="V39" s="105"/>
      <c r="W39" s="101"/>
      <c r="X39" s="106"/>
      <c r="Y39" s="103"/>
      <c r="Z39" s="101"/>
      <c r="AA39" s="107"/>
      <c r="AB39" s="101"/>
      <c r="AC39" s="104"/>
      <c r="AD39" s="103"/>
      <c r="AE39" s="103"/>
      <c r="AF39" s="101"/>
      <c r="AG39" s="16"/>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spans="1:105" ht="18.75" customHeight="1" x14ac:dyDescent="0.35">
      <c r="A40" s="1"/>
      <c r="B40" s="10"/>
      <c r="C40" s="109"/>
      <c r="D40" s="101"/>
      <c r="E40" s="104"/>
      <c r="F40" s="103"/>
      <c r="G40" s="103"/>
      <c r="H40" s="103"/>
      <c r="I40" s="103"/>
      <c r="J40" s="101"/>
      <c r="K40" s="104"/>
      <c r="L40" s="103"/>
      <c r="M40" s="103"/>
      <c r="N40" s="103"/>
      <c r="O40" s="103"/>
      <c r="P40" s="103"/>
      <c r="Q40" s="103"/>
      <c r="R40" s="103"/>
      <c r="S40" s="103"/>
      <c r="T40" s="103"/>
      <c r="U40" s="101"/>
      <c r="V40" s="105"/>
      <c r="W40" s="101"/>
      <c r="X40" s="106"/>
      <c r="Y40" s="103"/>
      <c r="Z40" s="101"/>
      <c r="AA40" s="107"/>
      <c r="AB40" s="101"/>
      <c r="AC40" s="104"/>
      <c r="AD40" s="103"/>
      <c r="AE40" s="103"/>
      <c r="AF40" s="101"/>
      <c r="AG40" s="16"/>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spans="1:105" ht="18.75" customHeight="1" x14ac:dyDescent="0.35">
      <c r="A41" s="1"/>
      <c r="B41" s="10"/>
      <c r="C41" s="109"/>
      <c r="D41" s="101"/>
      <c r="E41" s="104"/>
      <c r="F41" s="103"/>
      <c r="G41" s="103"/>
      <c r="H41" s="103"/>
      <c r="I41" s="103"/>
      <c r="J41" s="101"/>
      <c r="K41" s="104"/>
      <c r="L41" s="103"/>
      <c r="M41" s="103"/>
      <c r="N41" s="103"/>
      <c r="O41" s="103"/>
      <c r="P41" s="103"/>
      <c r="Q41" s="103"/>
      <c r="R41" s="103"/>
      <c r="S41" s="103"/>
      <c r="T41" s="103"/>
      <c r="U41" s="101"/>
      <c r="V41" s="105"/>
      <c r="W41" s="101"/>
      <c r="X41" s="106"/>
      <c r="Y41" s="103"/>
      <c r="Z41" s="101"/>
      <c r="AA41" s="107"/>
      <c r="AB41" s="101"/>
      <c r="AC41" s="104"/>
      <c r="AD41" s="103"/>
      <c r="AE41" s="103"/>
      <c r="AF41" s="101"/>
      <c r="AG41" s="16"/>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spans="1:105" ht="18.75" customHeight="1" x14ac:dyDescent="0.35">
      <c r="A42" s="1"/>
      <c r="B42" s="10"/>
      <c r="C42" s="151"/>
      <c r="D42" s="101"/>
      <c r="E42" s="102"/>
      <c r="F42" s="103"/>
      <c r="G42" s="103"/>
      <c r="H42" s="103"/>
      <c r="I42" s="103"/>
      <c r="J42" s="101"/>
      <c r="K42" s="104"/>
      <c r="L42" s="103"/>
      <c r="M42" s="103"/>
      <c r="N42" s="103"/>
      <c r="O42" s="103"/>
      <c r="P42" s="103"/>
      <c r="Q42" s="103"/>
      <c r="R42" s="103"/>
      <c r="S42" s="103"/>
      <c r="T42" s="103"/>
      <c r="U42" s="101"/>
      <c r="V42" s="105"/>
      <c r="W42" s="101"/>
      <c r="X42" s="106"/>
      <c r="Y42" s="103"/>
      <c r="Z42" s="101"/>
      <c r="AA42" s="100"/>
      <c r="AB42" s="101"/>
      <c r="AC42" s="102"/>
      <c r="AD42" s="103"/>
      <c r="AE42" s="103"/>
      <c r="AF42" s="101"/>
      <c r="AG42" s="16"/>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spans="1:105" ht="18.75" customHeight="1" x14ac:dyDescent="0.35">
      <c r="A43" s="1"/>
      <c r="B43" s="10"/>
      <c r="C43" s="151"/>
      <c r="D43" s="101"/>
      <c r="E43" s="102"/>
      <c r="F43" s="103"/>
      <c r="G43" s="103"/>
      <c r="H43" s="103"/>
      <c r="I43" s="103"/>
      <c r="J43" s="101"/>
      <c r="K43" s="104"/>
      <c r="L43" s="103"/>
      <c r="M43" s="103"/>
      <c r="N43" s="103"/>
      <c r="O43" s="103"/>
      <c r="P43" s="103"/>
      <c r="Q43" s="103"/>
      <c r="R43" s="103"/>
      <c r="S43" s="103"/>
      <c r="T43" s="103"/>
      <c r="U43" s="101"/>
      <c r="V43" s="105"/>
      <c r="W43" s="101"/>
      <c r="X43" s="106"/>
      <c r="Y43" s="103"/>
      <c r="Z43" s="101"/>
      <c r="AA43" s="100"/>
      <c r="AB43" s="101"/>
      <c r="AC43" s="102"/>
      <c r="AD43" s="103"/>
      <c r="AE43" s="103"/>
      <c r="AF43" s="101"/>
      <c r="AG43" s="16"/>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spans="1:105" ht="18.75" customHeight="1" x14ac:dyDescent="0.35">
      <c r="A44" s="1"/>
      <c r="B44" s="10"/>
      <c r="C44" s="151"/>
      <c r="D44" s="101"/>
      <c r="E44" s="102"/>
      <c r="F44" s="103"/>
      <c r="G44" s="103"/>
      <c r="H44" s="103"/>
      <c r="I44" s="103"/>
      <c r="J44" s="101"/>
      <c r="K44" s="104"/>
      <c r="L44" s="103"/>
      <c r="M44" s="103"/>
      <c r="N44" s="103"/>
      <c r="O44" s="103"/>
      <c r="P44" s="103"/>
      <c r="Q44" s="103"/>
      <c r="R44" s="103"/>
      <c r="S44" s="103"/>
      <c r="T44" s="103"/>
      <c r="U44" s="101"/>
      <c r="V44" s="105"/>
      <c r="W44" s="101"/>
      <c r="X44" s="106"/>
      <c r="Y44" s="103"/>
      <c r="Z44" s="101"/>
      <c r="AA44" s="100"/>
      <c r="AB44" s="101"/>
      <c r="AC44" s="102"/>
      <c r="AD44" s="103"/>
      <c r="AE44" s="103"/>
      <c r="AF44" s="101"/>
      <c r="AG44" s="16"/>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spans="1:105" ht="18.75" customHeight="1" x14ac:dyDescent="0.35">
      <c r="A45" s="1"/>
      <c r="B45" s="10"/>
      <c r="C45" s="151"/>
      <c r="D45" s="101"/>
      <c r="E45" s="102"/>
      <c r="F45" s="103"/>
      <c r="G45" s="103"/>
      <c r="H45" s="103"/>
      <c r="I45" s="103"/>
      <c r="J45" s="101"/>
      <c r="K45" s="104"/>
      <c r="L45" s="103"/>
      <c r="M45" s="103"/>
      <c r="N45" s="103"/>
      <c r="O45" s="103"/>
      <c r="P45" s="103"/>
      <c r="Q45" s="103"/>
      <c r="R45" s="103"/>
      <c r="S45" s="103"/>
      <c r="T45" s="103"/>
      <c r="U45" s="101"/>
      <c r="V45" s="105"/>
      <c r="W45" s="101"/>
      <c r="X45" s="106"/>
      <c r="Y45" s="103"/>
      <c r="Z45" s="101"/>
      <c r="AA45" s="100"/>
      <c r="AB45" s="101"/>
      <c r="AC45" s="102"/>
      <c r="AD45" s="103"/>
      <c r="AE45" s="103"/>
      <c r="AF45" s="101"/>
      <c r="AG45" s="16"/>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spans="1:105" ht="18.75" customHeight="1" x14ac:dyDescent="0.35">
      <c r="A46" s="1"/>
      <c r="B46" s="10"/>
      <c r="C46" s="151"/>
      <c r="D46" s="101"/>
      <c r="E46" s="102"/>
      <c r="F46" s="103"/>
      <c r="G46" s="103"/>
      <c r="H46" s="103"/>
      <c r="I46" s="103"/>
      <c r="J46" s="101"/>
      <c r="K46" s="104"/>
      <c r="L46" s="103"/>
      <c r="M46" s="103"/>
      <c r="N46" s="103"/>
      <c r="O46" s="103"/>
      <c r="P46" s="103"/>
      <c r="Q46" s="103"/>
      <c r="R46" s="103"/>
      <c r="S46" s="103"/>
      <c r="T46" s="103"/>
      <c r="U46" s="101"/>
      <c r="V46" s="105"/>
      <c r="W46" s="101"/>
      <c r="X46" s="106"/>
      <c r="Y46" s="103"/>
      <c r="Z46" s="101"/>
      <c r="AA46" s="100"/>
      <c r="AB46" s="101"/>
      <c r="AC46" s="102"/>
      <c r="AD46" s="103"/>
      <c r="AE46" s="103"/>
      <c r="AF46" s="101"/>
      <c r="AG46" s="16"/>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spans="1:105" ht="18.75" customHeight="1" x14ac:dyDescent="0.35">
      <c r="A47" s="1"/>
      <c r="B47" s="10"/>
      <c r="C47" s="151"/>
      <c r="D47" s="101"/>
      <c r="E47" s="102"/>
      <c r="F47" s="103"/>
      <c r="G47" s="103"/>
      <c r="H47" s="103"/>
      <c r="I47" s="103"/>
      <c r="J47" s="101"/>
      <c r="K47" s="104"/>
      <c r="L47" s="103"/>
      <c r="M47" s="103"/>
      <c r="N47" s="103"/>
      <c r="O47" s="103"/>
      <c r="P47" s="103"/>
      <c r="Q47" s="103"/>
      <c r="R47" s="103"/>
      <c r="S47" s="103"/>
      <c r="T47" s="103"/>
      <c r="U47" s="101"/>
      <c r="V47" s="105"/>
      <c r="W47" s="101"/>
      <c r="X47" s="106"/>
      <c r="Y47" s="103"/>
      <c r="Z47" s="101"/>
      <c r="AA47" s="100"/>
      <c r="AB47" s="101"/>
      <c r="AC47" s="102"/>
      <c r="AD47" s="103"/>
      <c r="AE47" s="103"/>
      <c r="AF47" s="101"/>
      <c r="AG47" s="16"/>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spans="1:105" ht="18.75" customHeight="1" x14ac:dyDescent="0.35">
      <c r="A48" s="1"/>
      <c r="B48" s="10"/>
      <c r="C48" s="151"/>
      <c r="D48" s="101"/>
      <c r="E48" s="102"/>
      <c r="F48" s="103"/>
      <c r="G48" s="103"/>
      <c r="H48" s="103"/>
      <c r="I48" s="103"/>
      <c r="J48" s="101"/>
      <c r="K48" s="104"/>
      <c r="L48" s="103"/>
      <c r="M48" s="103"/>
      <c r="N48" s="103"/>
      <c r="O48" s="103"/>
      <c r="P48" s="103"/>
      <c r="Q48" s="103"/>
      <c r="R48" s="103"/>
      <c r="S48" s="103"/>
      <c r="T48" s="103"/>
      <c r="U48" s="101"/>
      <c r="V48" s="105"/>
      <c r="W48" s="101"/>
      <c r="X48" s="106"/>
      <c r="Y48" s="103"/>
      <c r="Z48" s="101"/>
      <c r="AA48" s="100"/>
      <c r="AB48" s="101"/>
      <c r="AC48" s="102"/>
      <c r="AD48" s="103"/>
      <c r="AE48" s="103"/>
      <c r="AF48" s="101"/>
      <c r="AG48" s="16"/>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row>
    <row r="49" spans="1:105" ht="18.75" customHeight="1" x14ac:dyDescent="0.35">
      <c r="A49" s="1"/>
      <c r="B49" s="10"/>
      <c r="C49" s="151"/>
      <c r="D49" s="101"/>
      <c r="E49" s="102"/>
      <c r="F49" s="103"/>
      <c r="G49" s="103"/>
      <c r="H49" s="103"/>
      <c r="I49" s="103"/>
      <c r="J49" s="101"/>
      <c r="K49" s="104"/>
      <c r="L49" s="103"/>
      <c r="M49" s="103"/>
      <c r="N49" s="103"/>
      <c r="O49" s="103"/>
      <c r="P49" s="103"/>
      <c r="Q49" s="103"/>
      <c r="R49" s="103"/>
      <c r="S49" s="103"/>
      <c r="T49" s="103"/>
      <c r="U49" s="101"/>
      <c r="V49" s="105"/>
      <c r="W49" s="101"/>
      <c r="X49" s="106"/>
      <c r="Y49" s="103"/>
      <c r="Z49" s="101"/>
      <c r="AA49" s="100"/>
      <c r="AB49" s="101"/>
      <c r="AC49" s="102"/>
      <c r="AD49" s="103"/>
      <c r="AE49" s="103"/>
      <c r="AF49" s="101"/>
      <c r="AG49" s="16"/>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row>
    <row r="50" spans="1:105" ht="18.75" customHeight="1" x14ac:dyDescent="0.35">
      <c r="A50" s="1"/>
      <c r="B50" s="10"/>
      <c r="C50" s="151"/>
      <c r="D50" s="101"/>
      <c r="E50" s="102"/>
      <c r="F50" s="103"/>
      <c r="G50" s="103"/>
      <c r="H50" s="103"/>
      <c r="I50" s="103"/>
      <c r="J50" s="101"/>
      <c r="K50" s="104"/>
      <c r="L50" s="103"/>
      <c r="M50" s="103"/>
      <c r="N50" s="103"/>
      <c r="O50" s="103"/>
      <c r="P50" s="103"/>
      <c r="Q50" s="103"/>
      <c r="R50" s="103"/>
      <c r="S50" s="103"/>
      <c r="T50" s="103"/>
      <c r="U50" s="101"/>
      <c r="V50" s="105"/>
      <c r="W50" s="101"/>
      <c r="X50" s="106"/>
      <c r="Y50" s="103"/>
      <c r="Z50" s="101"/>
      <c r="AA50" s="100"/>
      <c r="AB50" s="101"/>
      <c r="AC50" s="102"/>
      <c r="AD50" s="103"/>
      <c r="AE50" s="103"/>
      <c r="AF50" s="101"/>
      <c r="AG50" s="16"/>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row>
    <row r="51" spans="1:105" ht="18.75" customHeight="1" x14ac:dyDescent="0.35">
      <c r="A51" s="1"/>
      <c r="B51" s="10"/>
      <c r="C51" s="151"/>
      <c r="D51" s="101"/>
      <c r="E51" s="102"/>
      <c r="F51" s="103"/>
      <c r="G51" s="103"/>
      <c r="H51" s="103"/>
      <c r="I51" s="103"/>
      <c r="J51" s="101"/>
      <c r="K51" s="104"/>
      <c r="L51" s="103"/>
      <c r="M51" s="103"/>
      <c r="N51" s="103"/>
      <c r="O51" s="103"/>
      <c r="P51" s="103"/>
      <c r="Q51" s="103"/>
      <c r="R51" s="103"/>
      <c r="S51" s="103"/>
      <c r="T51" s="103"/>
      <c r="U51" s="101"/>
      <c r="V51" s="105"/>
      <c r="W51" s="101"/>
      <c r="X51" s="106"/>
      <c r="Y51" s="103"/>
      <c r="Z51" s="101"/>
      <c r="AA51" s="100"/>
      <c r="AB51" s="101"/>
      <c r="AC51" s="102"/>
      <c r="AD51" s="103"/>
      <c r="AE51" s="103"/>
      <c r="AF51" s="101"/>
      <c r="AG51" s="16"/>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row>
    <row r="52" spans="1:105" ht="18.75" customHeight="1" x14ac:dyDescent="0.35">
      <c r="A52" s="1"/>
      <c r="B52" s="10"/>
      <c r="C52" s="151"/>
      <c r="D52" s="101"/>
      <c r="E52" s="102"/>
      <c r="F52" s="103"/>
      <c r="G52" s="103"/>
      <c r="H52" s="103"/>
      <c r="I52" s="103"/>
      <c r="J52" s="101"/>
      <c r="K52" s="104"/>
      <c r="L52" s="103"/>
      <c r="M52" s="103"/>
      <c r="N52" s="103"/>
      <c r="O52" s="103"/>
      <c r="P52" s="103"/>
      <c r="Q52" s="103"/>
      <c r="R52" s="103"/>
      <c r="S52" s="103"/>
      <c r="T52" s="103"/>
      <c r="U52" s="101"/>
      <c r="V52" s="105"/>
      <c r="W52" s="101"/>
      <c r="X52" s="106"/>
      <c r="Y52" s="103"/>
      <c r="Z52" s="101"/>
      <c r="AA52" s="100"/>
      <c r="AB52" s="101"/>
      <c r="AC52" s="102"/>
      <c r="AD52" s="103"/>
      <c r="AE52" s="103"/>
      <c r="AF52" s="101"/>
      <c r="AG52" s="16"/>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row>
    <row r="53" spans="1:105" ht="18.75" customHeight="1" x14ac:dyDescent="0.35">
      <c r="A53" s="1"/>
      <c r="B53" s="10"/>
      <c r="C53" s="151"/>
      <c r="D53" s="101"/>
      <c r="E53" s="102"/>
      <c r="F53" s="103"/>
      <c r="G53" s="103"/>
      <c r="H53" s="103"/>
      <c r="I53" s="103"/>
      <c r="J53" s="101"/>
      <c r="K53" s="104"/>
      <c r="L53" s="103"/>
      <c r="M53" s="103"/>
      <c r="N53" s="103"/>
      <c r="O53" s="103"/>
      <c r="P53" s="103"/>
      <c r="Q53" s="103"/>
      <c r="R53" s="103"/>
      <c r="S53" s="103"/>
      <c r="T53" s="103"/>
      <c r="U53" s="101"/>
      <c r="V53" s="105"/>
      <c r="W53" s="101"/>
      <c r="X53" s="106"/>
      <c r="Y53" s="103"/>
      <c r="Z53" s="101"/>
      <c r="AA53" s="100"/>
      <c r="AB53" s="101"/>
      <c r="AC53" s="102"/>
      <c r="AD53" s="103"/>
      <c r="AE53" s="103"/>
      <c r="AF53" s="101"/>
      <c r="AG53" s="16"/>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row>
    <row r="54" spans="1:105" ht="18.75" customHeight="1" x14ac:dyDescent="0.35">
      <c r="A54" s="1"/>
      <c r="B54" s="10"/>
      <c r="C54" s="151"/>
      <c r="D54" s="101"/>
      <c r="E54" s="102"/>
      <c r="F54" s="103"/>
      <c r="G54" s="103"/>
      <c r="H54" s="103"/>
      <c r="I54" s="103"/>
      <c r="J54" s="101"/>
      <c r="K54" s="104"/>
      <c r="L54" s="103"/>
      <c r="M54" s="103"/>
      <c r="N54" s="103"/>
      <c r="O54" s="103"/>
      <c r="P54" s="103"/>
      <c r="Q54" s="103"/>
      <c r="R54" s="103"/>
      <c r="S54" s="103"/>
      <c r="T54" s="103"/>
      <c r="U54" s="101"/>
      <c r="V54" s="105"/>
      <c r="W54" s="101"/>
      <c r="X54" s="106"/>
      <c r="Y54" s="103"/>
      <c r="Z54" s="101"/>
      <c r="AA54" s="100"/>
      <c r="AB54" s="101"/>
      <c r="AC54" s="102"/>
      <c r="AD54" s="103"/>
      <c r="AE54" s="103"/>
      <c r="AF54" s="101"/>
      <c r="AG54" s="16"/>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row>
    <row r="55" spans="1:105" ht="18.75" customHeight="1" x14ac:dyDescent="0.35">
      <c r="A55" s="1"/>
      <c r="B55" s="10"/>
      <c r="C55" s="151"/>
      <c r="D55" s="101"/>
      <c r="E55" s="102"/>
      <c r="F55" s="103"/>
      <c r="G55" s="103"/>
      <c r="H55" s="103"/>
      <c r="I55" s="103"/>
      <c r="J55" s="101"/>
      <c r="K55" s="104"/>
      <c r="L55" s="103"/>
      <c r="M55" s="103"/>
      <c r="N55" s="103"/>
      <c r="O55" s="103"/>
      <c r="P55" s="103"/>
      <c r="Q55" s="103"/>
      <c r="R55" s="103"/>
      <c r="S55" s="103"/>
      <c r="T55" s="103"/>
      <c r="U55" s="101"/>
      <c r="V55" s="105"/>
      <c r="W55" s="101"/>
      <c r="X55" s="106"/>
      <c r="Y55" s="103"/>
      <c r="Z55" s="101"/>
      <c r="AA55" s="100"/>
      <c r="AB55" s="101"/>
      <c r="AC55" s="102"/>
      <c r="AD55" s="103"/>
      <c r="AE55" s="103"/>
      <c r="AF55" s="101"/>
      <c r="AG55" s="16"/>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row>
    <row r="56" spans="1:105" ht="18.75" customHeight="1" x14ac:dyDescent="0.35">
      <c r="A56" s="1"/>
      <c r="B56" s="10"/>
      <c r="C56" s="151"/>
      <c r="D56" s="101"/>
      <c r="E56" s="102"/>
      <c r="F56" s="103"/>
      <c r="G56" s="103"/>
      <c r="H56" s="103"/>
      <c r="I56" s="103"/>
      <c r="J56" s="101"/>
      <c r="K56" s="104"/>
      <c r="L56" s="103"/>
      <c r="M56" s="103"/>
      <c r="N56" s="103"/>
      <c r="O56" s="103"/>
      <c r="P56" s="103"/>
      <c r="Q56" s="103"/>
      <c r="R56" s="103"/>
      <c r="S56" s="103"/>
      <c r="T56" s="103"/>
      <c r="U56" s="101"/>
      <c r="V56" s="105"/>
      <c r="W56" s="101"/>
      <c r="X56" s="106"/>
      <c r="Y56" s="103"/>
      <c r="Z56" s="101"/>
      <c r="AA56" s="100"/>
      <c r="AB56" s="101"/>
      <c r="AC56" s="102"/>
      <c r="AD56" s="103"/>
      <c r="AE56" s="103"/>
      <c r="AF56" s="101"/>
      <c r="AG56" s="16"/>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row>
    <row r="57" spans="1:105" ht="18.75" customHeight="1" x14ac:dyDescent="0.35">
      <c r="A57" s="1"/>
      <c r="B57" s="10"/>
      <c r="C57" s="151"/>
      <c r="D57" s="101"/>
      <c r="E57" s="102"/>
      <c r="F57" s="103"/>
      <c r="G57" s="103"/>
      <c r="H57" s="103"/>
      <c r="I57" s="103"/>
      <c r="J57" s="101"/>
      <c r="K57" s="104"/>
      <c r="L57" s="103"/>
      <c r="M57" s="103"/>
      <c r="N57" s="103"/>
      <c r="O57" s="103"/>
      <c r="P57" s="103"/>
      <c r="Q57" s="103"/>
      <c r="R57" s="103"/>
      <c r="S57" s="103"/>
      <c r="T57" s="103"/>
      <c r="U57" s="101"/>
      <c r="V57" s="105"/>
      <c r="W57" s="101"/>
      <c r="X57" s="106"/>
      <c r="Y57" s="103"/>
      <c r="Z57" s="101"/>
      <c r="AA57" s="100"/>
      <c r="AB57" s="101"/>
      <c r="AC57" s="102"/>
      <c r="AD57" s="103"/>
      <c r="AE57" s="103"/>
      <c r="AF57" s="101"/>
      <c r="AG57" s="16"/>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row>
    <row r="58" spans="1:105" ht="18.75" customHeight="1" x14ac:dyDescent="0.35">
      <c r="A58" s="1"/>
      <c r="B58" s="10"/>
      <c r="C58" s="151"/>
      <c r="D58" s="101"/>
      <c r="E58" s="102"/>
      <c r="F58" s="103"/>
      <c r="G58" s="103"/>
      <c r="H58" s="103"/>
      <c r="I58" s="103"/>
      <c r="J58" s="101"/>
      <c r="K58" s="104"/>
      <c r="L58" s="103"/>
      <c r="M58" s="103"/>
      <c r="N58" s="103"/>
      <c r="O58" s="103"/>
      <c r="P58" s="103"/>
      <c r="Q58" s="103"/>
      <c r="R58" s="103"/>
      <c r="S58" s="103"/>
      <c r="T58" s="103"/>
      <c r="U58" s="101"/>
      <c r="V58" s="105"/>
      <c r="W58" s="101"/>
      <c r="X58" s="106"/>
      <c r="Y58" s="103"/>
      <c r="Z58" s="101"/>
      <c r="AA58" s="100"/>
      <c r="AB58" s="101"/>
      <c r="AC58" s="102"/>
      <c r="AD58" s="103"/>
      <c r="AE58" s="103"/>
      <c r="AF58" s="101"/>
      <c r="AG58" s="16"/>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row>
    <row r="59" spans="1:105" ht="18.75" customHeight="1" x14ac:dyDescent="0.35">
      <c r="A59" s="1"/>
      <c r="B59" s="10"/>
      <c r="C59" s="151"/>
      <c r="D59" s="101"/>
      <c r="E59" s="102"/>
      <c r="F59" s="103"/>
      <c r="G59" s="103"/>
      <c r="H59" s="103"/>
      <c r="I59" s="103"/>
      <c r="J59" s="101"/>
      <c r="K59" s="104"/>
      <c r="L59" s="103"/>
      <c r="M59" s="103"/>
      <c r="N59" s="103"/>
      <c r="O59" s="103"/>
      <c r="P59" s="103"/>
      <c r="Q59" s="103"/>
      <c r="R59" s="103"/>
      <c r="S59" s="103"/>
      <c r="T59" s="103"/>
      <c r="U59" s="101"/>
      <c r="V59" s="105"/>
      <c r="W59" s="101"/>
      <c r="X59" s="106"/>
      <c r="Y59" s="103"/>
      <c r="Z59" s="101"/>
      <c r="AA59" s="100"/>
      <c r="AB59" s="101"/>
      <c r="AC59" s="102"/>
      <c r="AD59" s="103"/>
      <c r="AE59" s="103"/>
      <c r="AF59" s="101"/>
      <c r="AG59" s="16"/>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row>
    <row r="60" spans="1:105" ht="18.75" customHeight="1" x14ac:dyDescent="0.35">
      <c r="A60" s="1"/>
      <c r="B60" s="10"/>
      <c r="C60" s="151"/>
      <c r="D60" s="101"/>
      <c r="E60" s="102"/>
      <c r="F60" s="103"/>
      <c r="G60" s="103"/>
      <c r="H60" s="103"/>
      <c r="I60" s="103"/>
      <c r="J60" s="101"/>
      <c r="K60" s="104"/>
      <c r="L60" s="103"/>
      <c r="M60" s="103"/>
      <c r="N60" s="103"/>
      <c r="O60" s="103"/>
      <c r="P60" s="103"/>
      <c r="Q60" s="103"/>
      <c r="R60" s="103"/>
      <c r="S60" s="103"/>
      <c r="T60" s="103"/>
      <c r="U60" s="101"/>
      <c r="V60" s="105"/>
      <c r="W60" s="101"/>
      <c r="X60" s="106"/>
      <c r="Y60" s="103"/>
      <c r="Z60" s="101"/>
      <c r="AA60" s="100"/>
      <c r="AB60" s="101"/>
      <c r="AC60" s="102"/>
      <c r="AD60" s="103"/>
      <c r="AE60" s="103"/>
      <c r="AF60" s="101"/>
      <c r="AG60" s="16"/>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row>
    <row r="61" spans="1:105" ht="18.75" customHeight="1" x14ac:dyDescent="0.35">
      <c r="A61" s="1"/>
      <c r="B61" s="10"/>
      <c r="C61" s="151"/>
      <c r="D61" s="101"/>
      <c r="E61" s="102"/>
      <c r="F61" s="103"/>
      <c r="G61" s="103"/>
      <c r="H61" s="103"/>
      <c r="I61" s="103"/>
      <c r="J61" s="101"/>
      <c r="K61" s="104"/>
      <c r="L61" s="103"/>
      <c r="M61" s="103"/>
      <c r="N61" s="103"/>
      <c r="O61" s="103"/>
      <c r="P61" s="103"/>
      <c r="Q61" s="103"/>
      <c r="R61" s="103"/>
      <c r="S61" s="103"/>
      <c r="T61" s="103"/>
      <c r="U61" s="101"/>
      <c r="V61" s="105"/>
      <c r="W61" s="101"/>
      <c r="X61" s="106"/>
      <c r="Y61" s="103"/>
      <c r="Z61" s="101"/>
      <c r="AA61" s="100"/>
      <c r="AB61" s="101"/>
      <c r="AC61" s="102"/>
      <c r="AD61" s="103"/>
      <c r="AE61" s="103"/>
      <c r="AF61" s="101"/>
      <c r="AG61" s="16"/>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row>
    <row r="62" spans="1:105" ht="18.75" customHeight="1" x14ac:dyDescent="0.35">
      <c r="A62" s="1"/>
      <c r="B62" s="10"/>
      <c r="C62" s="151"/>
      <c r="D62" s="101"/>
      <c r="E62" s="102"/>
      <c r="F62" s="103"/>
      <c r="G62" s="103"/>
      <c r="H62" s="103"/>
      <c r="I62" s="103"/>
      <c r="J62" s="101"/>
      <c r="K62" s="104"/>
      <c r="L62" s="103"/>
      <c r="M62" s="103"/>
      <c r="N62" s="103"/>
      <c r="O62" s="103"/>
      <c r="P62" s="103"/>
      <c r="Q62" s="103"/>
      <c r="R62" s="103"/>
      <c r="S62" s="103"/>
      <c r="T62" s="103"/>
      <c r="U62" s="101"/>
      <c r="V62" s="105"/>
      <c r="W62" s="101"/>
      <c r="X62" s="106"/>
      <c r="Y62" s="103"/>
      <c r="Z62" s="101"/>
      <c r="AA62" s="100"/>
      <c r="AB62" s="101"/>
      <c r="AC62" s="102"/>
      <c r="AD62" s="103"/>
      <c r="AE62" s="103"/>
      <c r="AF62" s="101"/>
      <c r="AG62" s="16"/>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row>
    <row r="63" spans="1:105" ht="18.75" customHeight="1" x14ac:dyDescent="0.35">
      <c r="A63" s="1"/>
      <c r="B63" s="10"/>
      <c r="C63" s="151"/>
      <c r="D63" s="101"/>
      <c r="E63" s="102"/>
      <c r="F63" s="103"/>
      <c r="G63" s="103"/>
      <c r="H63" s="103"/>
      <c r="I63" s="103"/>
      <c r="J63" s="101"/>
      <c r="K63" s="104"/>
      <c r="L63" s="103"/>
      <c r="M63" s="103"/>
      <c r="N63" s="103"/>
      <c r="O63" s="103"/>
      <c r="P63" s="103"/>
      <c r="Q63" s="103"/>
      <c r="R63" s="103"/>
      <c r="S63" s="103"/>
      <c r="T63" s="103"/>
      <c r="U63" s="101"/>
      <c r="V63" s="105"/>
      <c r="W63" s="101"/>
      <c r="X63" s="106"/>
      <c r="Y63" s="103"/>
      <c r="Z63" s="101"/>
      <c r="AA63" s="100"/>
      <c r="AB63" s="101"/>
      <c r="AC63" s="102"/>
      <c r="AD63" s="103"/>
      <c r="AE63" s="103"/>
      <c r="AF63" s="101"/>
      <c r="AG63" s="16"/>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row>
    <row r="64" spans="1:105" ht="18.75" customHeight="1" x14ac:dyDescent="0.35">
      <c r="A64" s="1"/>
      <c r="B64" s="10"/>
      <c r="C64" s="151"/>
      <c r="D64" s="101"/>
      <c r="E64" s="102"/>
      <c r="F64" s="103"/>
      <c r="G64" s="103"/>
      <c r="H64" s="103"/>
      <c r="I64" s="103"/>
      <c r="J64" s="101"/>
      <c r="K64" s="104"/>
      <c r="L64" s="103"/>
      <c r="M64" s="103"/>
      <c r="N64" s="103"/>
      <c r="O64" s="103"/>
      <c r="P64" s="103"/>
      <c r="Q64" s="103"/>
      <c r="R64" s="103"/>
      <c r="S64" s="103"/>
      <c r="T64" s="103"/>
      <c r="U64" s="101"/>
      <c r="V64" s="105"/>
      <c r="W64" s="101"/>
      <c r="X64" s="106"/>
      <c r="Y64" s="103"/>
      <c r="Z64" s="101"/>
      <c r="AA64" s="100"/>
      <c r="AB64" s="101"/>
      <c r="AC64" s="102"/>
      <c r="AD64" s="103"/>
      <c r="AE64" s="103"/>
      <c r="AF64" s="101"/>
      <c r="AG64" s="16"/>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row>
    <row r="65" spans="1:105" ht="18.75" customHeight="1" x14ac:dyDescent="0.35">
      <c r="A65" s="1"/>
      <c r="B65" s="10"/>
      <c r="C65" s="151"/>
      <c r="D65" s="101"/>
      <c r="E65" s="102"/>
      <c r="F65" s="103"/>
      <c r="G65" s="103"/>
      <c r="H65" s="103"/>
      <c r="I65" s="103"/>
      <c r="J65" s="101"/>
      <c r="K65" s="104"/>
      <c r="L65" s="103"/>
      <c r="M65" s="103"/>
      <c r="N65" s="103"/>
      <c r="O65" s="103"/>
      <c r="P65" s="103"/>
      <c r="Q65" s="103"/>
      <c r="R65" s="103"/>
      <c r="S65" s="103"/>
      <c r="T65" s="103"/>
      <c r="U65" s="101"/>
      <c r="V65" s="105"/>
      <c r="W65" s="101"/>
      <c r="X65" s="106"/>
      <c r="Y65" s="103"/>
      <c r="Z65" s="101"/>
      <c r="AA65" s="100"/>
      <c r="AB65" s="101"/>
      <c r="AC65" s="102"/>
      <c r="AD65" s="103"/>
      <c r="AE65" s="103"/>
      <c r="AF65" s="101"/>
      <c r="AG65" s="16"/>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row>
    <row r="66" spans="1:105" ht="18.75" customHeight="1" x14ac:dyDescent="0.35">
      <c r="A66" s="1"/>
      <c r="B66" s="10"/>
      <c r="C66" s="151"/>
      <c r="D66" s="101"/>
      <c r="E66" s="102"/>
      <c r="F66" s="103"/>
      <c r="G66" s="103"/>
      <c r="H66" s="103"/>
      <c r="I66" s="103"/>
      <c r="J66" s="101"/>
      <c r="K66" s="104"/>
      <c r="L66" s="103"/>
      <c r="M66" s="103"/>
      <c r="N66" s="103"/>
      <c r="O66" s="103"/>
      <c r="P66" s="103"/>
      <c r="Q66" s="103"/>
      <c r="R66" s="103"/>
      <c r="S66" s="103"/>
      <c r="T66" s="103"/>
      <c r="U66" s="101"/>
      <c r="V66" s="105"/>
      <c r="W66" s="101"/>
      <c r="X66" s="106"/>
      <c r="Y66" s="103"/>
      <c r="Z66" s="101"/>
      <c r="AA66" s="100"/>
      <c r="AB66" s="101"/>
      <c r="AC66" s="102"/>
      <c r="AD66" s="103"/>
      <c r="AE66" s="103"/>
      <c r="AF66" s="101"/>
      <c r="AG66" s="16"/>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row>
    <row r="67" spans="1:105" ht="18.75" customHeight="1" x14ac:dyDescent="0.35">
      <c r="A67" s="1"/>
      <c r="B67" s="10"/>
      <c r="C67" s="151"/>
      <c r="D67" s="101"/>
      <c r="E67" s="102"/>
      <c r="F67" s="103"/>
      <c r="G67" s="103"/>
      <c r="H67" s="103"/>
      <c r="I67" s="103"/>
      <c r="J67" s="101"/>
      <c r="K67" s="104"/>
      <c r="L67" s="103"/>
      <c r="M67" s="103"/>
      <c r="N67" s="103"/>
      <c r="O67" s="103"/>
      <c r="P67" s="103"/>
      <c r="Q67" s="103"/>
      <c r="R67" s="103"/>
      <c r="S67" s="103"/>
      <c r="T67" s="103"/>
      <c r="U67" s="101"/>
      <c r="V67" s="105"/>
      <c r="W67" s="101"/>
      <c r="X67" s="106"/>
      <c r="Y67" s="103"/>
      <c r="Z67" s="101"/>
      <c r="AA67" s="100"/>
      <c r="AB67" s="101"/>
      <c r="AC67" s="102"/>
      <c r="AD67" s="103"/>
      <c r="AE67" s="103"/>
      <c r="AF67" s="101"/>
      <c r="AG67" s="16"/>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row>
    <row r="68" spans="1:105" ht="18.75" customHeight="1" x14ac:dyDescent="0.35">
      <c r="A68" s="1"/>
      <c r="B68" s="10"/>
      <c r="C68" s="151"/>
      <c r="D68" s="101"/>
      <c r="E68" s="102"/>
      <c r="F68" s="103"/>
      <c r="G68" s="103"/>
      <c r="H68" s="103"/>
      <c r="I68" s="103"/>
      <c r="J68" s="101"/>
      <c r="K68" s="104"/>
      <c r="L68" s="103"/>
      <c r="M68" s="103"/>
      <c r="N68" s="103"/>
      <c r="O68" s="103"/>
      <c r="P68" s="103"/>
      <c r="Q68" s="103"/>
      <c r="R68" s="103"/>
      <c r="S68" s="103"/>
      <c r="T68" s="103"/>
      <c r="U68" s="101"/>
      <c r="V68" s="105"/>
      <c r="W68" s="101"/>
      <c r="X68" s="106"/>
      <c r="Y68" s="103"/>
      <c r="Z68" s="101"/>
      <c r="AA68" s="100"/>
      <c r="AB68" s="101"/>
      <c r="AC68" s="102"/>
      <c r="AD68" s="103"/>
      <c r="AE68" s="103"/>
      <c r="AF68" s="101"/>
      <c r="AG68" s="16"/>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row>
    <row r="69" spans="1:105" ht="18.75" customHeight="1" x14ac:dyDescent="0.35">
      <c r="A69" s="1"/>
      <c r="B69" s="10"/>
      <c r="C69" s="151"/>
      <c r="D69" s="101"/>
      <c r="E69" s="102"/>
      <c r="F69" s="103"/>
      <c r="G69" s="103"/>
      <c r="H69" s="103"/>
      <c r="I69" s="103"/>
      <c r="J69" s="101"/>
      <c r="K69" s="104"/>
      <c r="L69" s="103"/>
      <c r="M69" s="103"/>
      <c r="N69" s="103"/>
      <c r="O69" s="103"/>
      <c r="P69" s="103"/>
      <c r="Q69" s="103"/>
      <c r="R69" s="103"/>
      <c r="S69" s="103"/>
      <c r="T69" s="103"/>
      <c r="U69" s="101"/>
      <c r="V69" s="105"/>
      <c r="W69" s="101"/>
      <c r="X69" s="106"/>
      <c r="Y69" s="103"/>
      <c r="Z69" s="101"/>
      <c r="AA69" s="100"/>
      <c r="AB69" s="101"/>
      <c r="AC69" s="102"/>
      <c r="AD69" s="103"/>
      <c r="AE69" s="103"/>
      <c r="AF69" s="101"/>
      <c r="AG69" s="16"/>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row>
    <row r="70" spans="1:105" ht="18.75" customHeight="1" x14ac:dyDescent="0.35">
      <c r="A70" s="1"/>
      <c r="B70" s="10"/>
      <c r="C70" s="151"/>
      <c r="D70" s="101"/>
      <c r="E70" s="102"/>
      <c r="F70" s="103"/>
      <c r="G70" s="103"/>
      <c r="H70" s="103"/>
      <c r="I70" s="103"/>
      <c r="J70" s="101"/>
      <c r="K70" s="104"/>
      <c r="L70" s="103"/>
      <c r="M70" s="103"/>
      <c r="N70" s="103"/>
      <c r="O70" s="103"/>
      <c r="P70" s="103"/>
      <c r="Q70" s="103"/>
      <c r="R70" s="103"/>
      <c r="S70" s="103"/>
      <c r="T70" s="103"/>
      <c r="U70" s="101"/>
      <c r="V70" s="105"/>
      <c r="W70" s="101"/>
      <c r="X70" s="106"/>
      <c r="Y70" s="103"/>
      <c r="Z70" s="101"/>
      <c r="AA70" s="100"/>
      <c r="AB70" s="101"/>
      <c r="AC70" s="102"/>
      <c r="AD70" s="103"/>
      <c r="AE70" s="103"/>
      <c r="AF70" s="101"/>
      <c r="AG70" s="16"/>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row>
    <row r="71" spans="1:105" ht="18.75" customHeight="1" x14ac:dyDescent="0.35">
      <c r="A71" s="1"/>
      <c r="B71" s="10"/>
      <c r="C71" s="151"/>
      <c r="D71" s="101"/>
      <c r="E71" s="102"/>
      <c r="F71" s="103"/>
      <c r="G71" s="103"/>
      <c r="H71" s="103"/>
      <c r="I71" s="103"/>
      <c r="J71" s="101"/>
      <c r="K71" s="104"/>
      <c r="L71" s="103"/>
      <c r="M71" s="103"/>
      <c r="N71" s="103"/>
      <c r="O71" s="103"/>
      <c r="P71" s="103"/>
      <c r="Q71" s="103"/>
      <c r="R71" s="103"/>
      <c r="S71" s="103"/>
      <c r="T71" s="103"/>
      <c r="U71" s="101"/>
      <c r="V71" s="105"/>
      <c r="W71" s="101"/>
      <c r="X71" s="106"/>
      <c r="Y71" s="103"/>
      <c r="Z71" s="101"/>
      <c r="AA71" s="100"/>
      <c r="AB71" s="101"/>
      <c r="AC71" s="102"/>
      <c r="AD71" s="103"/>
      <c r="AE71" s="103"/>
      <c r="AF71" s="101"/>
      <c r="AG71" s="16"/>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row>
    <row r="72" spans="1:105" ht="18.75" customHeight="1" x14ac:dyDescent="0.35">
      <c r="A72" s="1"/>
      <c r="B72" s="10"/>
      <c r="C72" s="151"/>
      <c r="D72" s="101"/>
      <c r="E72" s="102"/>
      <c r="F72" s="103"/>
      <c r="G72" s="103"/>
      <c r="H72" s="103"/>
      <c r="I72" s="103"/>
      <c r="J72" s="101"/>
      <c r="K72" s="104"/>
      <c r="L72" s="103"/>
      <c r="M72" s="103"/>
      <c r="N72" s="103"/>
      <c r="O72" s="103"/>
      <c r="P72" s="103"/>
      <c r="Q72" s="103"/>
      <c r="R72" s="103"/>
      <c r="S72" s="103"/>
      <c r="T72" s="103"/>
      <c r="U72" s="101"/>
      <c r="V72" s="105"/>
      <c r="W72" s="101"/>
      <c r="X72" s="106"/>
      <c r="Y72" s="103"/>
      <c r="Z72" s="101"/>
      <c r="AA72" s="100"/>
      <c r="AB72" s="101"/>
      <c r="AC72" s="102"/>
      <c r="AD72" s="103"/>
      <c r="AE72" s="103"/>
      <c r="AF72" s="101"/>
      <c r="AG72" s="16"/>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row>
    <row r="73" spans="1:105" ht="18.75" customHeight="1" x14ac:dyDescent="0.35">
      <c r="A73" s="1"/>
      <c r="B73" s="10"/>
      <c r="C73" s="151"/>
      <c r="D73" s="101"/>
      <c r="E73" s="102"/>
      <c r="F73" s="103"/>
      <c r="G73" s="103"/>
      <c r="H73" s="103"/>
      <c r="I73" s="103"/>
      <c r="J73" s="101"/>
      <c r="K73" s="104"/>
      <c r="L73" s="103"/>
      <c r="M73" s="103"/>
      <c r="N73" s="103"/>
      <c r="O73" s="103"/>
      <c r="P73" s="103"/>
      <c r="Q73" s="103"/>
      <c r="R73" s="103"/>
      <c r="S73" s="103"/>
      <c r="T73" s="103"/>
      <c r="U73" s="101"/>
      <c r="V73" s="105"/>
      <c r="W73" s="101"/>
      <c r="X73" s="106"/>
      <c r="Y73" s="103"/>
      <c r="Z73" s="101"/>
      <c r="AA73" s="100"/>
      <c r="AB73" s="101"/>
      <c r="AC73" s="102"/>
      <c r="AD73" s="103"/>
      <c r="AE73" s="103"/>
      <c r="AF73" s="101"/>
      <c r="AG73" s="16"/>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row>
    <row r="74" spans="1:105" ht="18.75" customHeight="1" x14ac:dyDescent="0.35">
      <c r="A74" s="1"/>
      <c r="B74" s="10"/>
      <c r="C74" s="151"/>
      <c r="D74" s="101"/>
      <c r="E74" s="102"/>
      <c r="F74" s="103"/>
      <c r="G74" s="103"/>
      <c r="H74" s="103"/>
      <c r="I74" s="103"/>
      <c r="J74" s="101"/>
      <c r="K74" s="104"/>
      <c r="L74" s="103"/>
      <c r="M74" s="103"/>
      <c r="N74" s="103"/>
      <c r="O74" s="103"/>
      <c r="P74" s="103"/>
      <c r="Q74" s="103"/>
      <c r="R74" s="103"/>
      <c r="S74" s="103"/>
      <c r="T74" s="103"/>
      <c r="U74" s="101"/>
      <c r="V74" s="105"/>
      <c r="W74" s="101"/>
      <c r="X74" s="106"/>
      <c r="Y74" s="103"/>
      <c r="Z74" s="101"/>
      <c r="AA74" s="100"/>
      <c r="AB74" s="101"/>
      <c r="AC74" s="102"/>
      <c r="AD74" s="103"/>
      <c r="AE74" s="103"/>
      <c r="AF74" s="101"/>
      <c r="AG74" s="16"/>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row>
    <row r="75" spans="1:105" ht="18.75" customHeight="1" x14ac:dyDescent="0.35">
      <c r="A75" s="1"/>
      <c r="B75" s="10"/>
      <c r="C75" s="151"/>
      <c r="D75" s="101"/>
      <c r="E75" s="102"/>
      <c r="F75" s="103"/>
      <c r="G75" s="103"/>
      <c r="H75" s="103"/>
      <c r="I75" s="103"/>
      <c r="J75" s="101"/>
      <c r="K75" s="104"/>
      <c r="L75" s="103"/>
      <c r="M75" s="103"/>
      <c r="N75" s="103"/>
      <c r="O75" s="103"/>
      <c r="P75" s="103"/>
      <c r="Q75" s="103"/>
      <c r="R75" s="103"/>
      <c r="S75" s="103"/>
      <c r="T75" s="103"/>
      <c r="U75" s="101"/>
      <c r="V75" s="105"/>
      <c r="W75" s="101"/>
      <c r="X75" s="106"/>
      <c r="Y75" s="103"/>
      <c r="Z75" s="101"/>
      <c r="AA75" s="100"/>
      <c r="AB75" s="101"/>
      <c r="AC75" s="102"/>
      <c r="AD75" s="103"/>
      <c r="AE75" s="103"/>
      <c r="AF75" s="101"/>
      <c r="AG75" s="16"/>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row>
    <row r="76" spans="1:105" ht="18.75" customHeight="1" x14ac:dyDescent="0.35">
      <c r="A76" s="1"/>
      <c r="B76" s="10"/>
      <c r="C76" s="151"/>
      <c r="D76" s="101"/>
      <c r="E76" s="102"/>
      <c r="F76" s="103"/>
      <c r="G76" s="103"/>
      <c r="H76" s="103"/>
      <c r="I76" s="103"/>
      <c r="J76" s="101"/>
      <c r="K76" s="104"/>
      <c r="L76" s="103"/>
      <c r="M76" s="103"/>
      <c r="N76" s="103"/>
      <c r="O76" s="103"/>
      <c r="P76" s="103"/>
      <c r="Q76" s="103"/>
      <c r="R76" s="103"/>
      <c r="S76" s="103"/>
      <c r="T76" s="103"/>
      <c r="U76" s="101"/>
      <c r="V76" s="105"/>
      <c r="W76" s="101"/>
      <c r="X76" s="106"/>
      <c r="Y76" s="103"/>
      <c r="Z76" s="101"/>
      <c r="AA76" s="100"/>
      <c r="AB76" s="101"/>
      <c r="AC76" s="102"/>
      <c r="AD76" s="103"/>
      <c r="AE76" s="103"/>
      <c r="AF76" s="101"/>
      <c r="AG76" s="16"/>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row>
    <row r="77" spans="1:105" ht="18.75" customHeight="1" x14ac:dyDescent="0.35">
      <c r="A77" s="1"/>
      <c r="B77" s="10"/>
      <c r="C77" s="151"/>
      <c r="D77" s="101"/>
      <c r="E77" s="102"/>
      <c r="F77" s="103"/>
      <c r="G77" s="103"/>
      <c r="H77" s="103"/>
      <c r="I77" s="103"/>
      <c r="J77" s="101"/>
      <c r="K77" s="104"/>
      <c r="L77" s="103"/>
      <c r="M77" s="103"/>
      <c r="N77" s="103"/>
      <c r="O77" s="103"/>
      <c r="P77" s="103"/>
      <c r="Q77" s="103"/>
      <c r="R77" s="103"/>
      <c r="S77" s="103"/>
      <c r="T77" s="103"/>
      <c r="U77" s="101"/>
      <c r="V77" s="105"/>
      <c r="W77" s="101"/>
      <c r="X77" s="106"/>
      <c r="Y77" s="103"/>
      <c r="Z77" s="101"/>
      <c r="AA77" s="100"/>
      <c r="AB77" s="101"/>
      <c r="AC77" s="102"/>
      <c r="AD77" s="103"/>
      <c r="AE77" s="103"/>
      <c r="AF77" s="101"/>
      <c r="AG77" s="16"/>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row>
    <row r="78" spans="1:105" ht="18.75" customHeight="1" x14ac:dyDescent="0.35">
      <c r="A78" s="1"/>
      <c r="B78" s="10"/>
      <c r="C78" s="151"/>
      <c r="D78" s="101"/>
      <c r="E78" s="102"/>
      <c r="F78" s="103"/>
      <c r="G78" s="103"/>
      <c r="H78" s="103"/>
      <c r="I78" s="103"/>
      <c r="J78" s="101"/>
      <c r="K78" s="104"/>
      <c r="L78" s="103"/>
      <c r="M78" s="103"/>
      <c r="N78" s="103"/>
      <c r="O78" s="103"/>
      <c r="P78" s="103"/>
      <c r="Q78" s="103"/>
      <c r="R78" s="103"/>
      <c r="S78" s="103"/>
      <c r="T78" s="103"/>
      <c r="U78" s="101"/>
      <c r="V78" s="105"/>
      <c r="W78" s="101"/>
      <c r="X78" s="106"/>
      <c r="Y78" s="103"/>
      <c r="Z78" s="101"/>
      <c r="AA78" s="100"/>
      <c r="AB78" s="101"/>
      <c r="AC78" s="102"/>
      <c r="AD78" s="103"/>
      <c r="AE78" s="103"/>
      <c r="AF78" s="101"/>
      <c r="AG78" s="16"/>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row>
    <row r="79" spans="1:105" ht="18.75" customHeight="1" x14ac:dyDescent="0.35">
      <c r="A79" s="1"/>
      <c r="B79" s="10"/>
      <c r="C79" s="151"/>
      <c r="D79" s="101"/>
      <c r="E79" s="102"/>
      <c r="F79" s="103"/>
      <c r="G79" s="103"/>
      <c r="H79" s="103"/>
      <c r="I79" s="103"/>
      <c r="J79" s="101"/>
      <c r="K79" s="104"/>
      <c r="L79" s="103"/>
      <c r="M79" s="103"/>
      <c r="N79" s="103"/>
      <c r="O79" s="103"/>
      <c r="P79" s="103"/>
      <c r="Q79" s="103"/>
      <c r="R79" s="103"/>
      <c r="S79" s="103"/>
      <c r="T79" s="103"/>
      <c r="U79" s="101"/>
      <c r="V79" s="105"/>
      <c r="W79" s="101"/>
      <c r="X79" s="106"/>
      <c r="Y79" s="103"/>
      <c r="Z79" s="101"/>
      <c r="AA79" s="100"/>
      <c r="AB79" s="101"/>
      <c r="AC79" s="102"/>
      <c r="AD79" s="103"/>
      <c r="AE79" s="103"/>
      <c r="AF79" s="101"/>
      <c r="AG79" s="16"/>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row>
    <row r="80" spans="1:105" ht="18.75" customHeight="1" x14ac:dyDescent="0.35">
      <c r="A80" s="1"/>
      <c r="B80" s="10"/>
      <c r="C80" s="151"/>
      <c r="D80" s="101"/>
      <c r="E80" s="102"/>
      <c r="F80" s="103"/>
      <c r="G80" s="103"/>
      <c r="H80" s="103"/>
      <c r="I80" s="103"/>
      <c r="J80" s="101"/>
      <c r="K80" s="104"/>
      <c r="L80" s="103"/>
      <c r="M80" s="103"/>
      <c r="N80" s="103"/>
      <c r="O80" s="103"/>
      <c r="P80" s="103"/>
      <c r="Q80" s="103"/>
      <c r="R80" s="103"/>
      <c r="S80" s="103"/>
      <c r="T80" s="103"/>
      <c r="U80" s="101"/>
      <c r="V80" s="105"/>
      <c r="W80" s="101"/>
      <c r="X80" s="106"/>
      <c r="Y80" s="103"/>
      <c r="Z80" s="101"/>
      <c r="AA80" s="100"/>
      <c r="AB80" s="101"/>
      <c r="AC80" s="102"/>
      <c r="AD80" s="103"/>
      <c r="AE80" s="103"/>
      <c r="AF80" s="101"/>
      <c r="AG80" s="16"/>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row>
    <row r="81" spans="1:105" ht="18.75" customHeight="1" x14ac:dyDescent="0.35">
      <c r="A81" s="1"/>
      <c r="B81" s="10"/>
      <c r="C81" s="151"/>
      <c r="D81" s="101"/>
      <c r="E81" s="102"/>
      <c r="F81" s="103"/>
      <c r="G81" s="103"/>
      <c r="H81" s="103"/>
      <c r="I81" s="103"/>
      <c r="J81" s="101"/>
      <c r="K81" s="104"/>
      <c r="L81" s="103"/>
      <c r="M81" s="103"/>
      <c r="N81" s="103"/>
      <c r="O81" s="103"/>
      <c r="P81" s="103"/>
      <c r="Q81" s="103"/>
      <c r="R81" s="103"/>
      <c r="S81" s="103"/>
      <c r="T81" s="103"/>
      <c r="U81" s="101"/>
      <c r="V81" s="105"/>
      <c r="W81" s="101"/>
      <c r="X81" s="106"/>
      <c r="Y81" s="103"/>
      <c r="Z81" s="101"/>
      <c r="AA81" s="100"/>
      <c r="AB81" s="101"/>
      <c r="AC81" s="102"/>
      <c r="AD81" s="103"/>
      <c r="AE81" s="103"/>
      <c r="AF81" s="101"/>
      <c r="AG81" s="16"/>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row>
    <row r="82" spans="1:105" ht="18.75" customHeight="1" x14ac:dyDescent="0.35">
      <c r="A82" s="1"/>
      <c r="B82" s="10"/>
      <c r="C82" s="151"/>
      <c r="D82" s="101"/>
      <c r="E82" s="102"/>
      <c r="F82" s="103"/>
      <c r="G82" s="103"/>
      <c r="H82" s="103"/>
      <c r="I82" s="103"/>
      <c r="J82" s="101"/>
      <c r="K82" s="104"/>
      <c r="L82" s="103"/>
      <c r="M82" s="103"/>
      <c r="N82" s="103"/>
      <c r="O82" s="103"/>
      <c r="P82" s="103"/>
      <c r="Q82" s="103"/>
      <c r="R82" s="103"/>
      <c r="S82" s="103"/>
      <c r="T82" s="103"/>
      <c r="U82" s="101"/>
      <c r="V82" s="105"/>
      <c r="W82" s="101"/>
      <c r="X82" s="106"/>
      <c r="Y82" s="103"/>
      <c r="Z82" s="101"/>
      <c r="AA82" s="100"/>
      <c r="AB82" s="101"/>
      <c r="AC82" s="102"/>
      <c r="AD82" s="103"/>
      <c r="AE82" s="103"/>
      <c r="AF82" s="101"/>
      <c r="AG82" s="16"/>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row>
    <row r="83" spans="1:105" ht="18.75" customHeight="1" x14ac:dyDescent="0.35">
      <c r="A83" s="1"/>
      <c r="B83" s="10"/>
      <c r="C83" s="151"/>
      <c r="D83" s="101"/>
      <c r="E83" s="102"/>
      <c r="F83" s="103"/>
      <c r="G83" s="103"/>
      <c r="H83" s="103"/>
      <c r="I83" s="103"/>
      <c r="J83" s="101"/>
      <c r="K83" s="104"/>
      <c r="L83" s="103"/>
      <c r="M83" s="103"/>
      <c r="N83" s="103"/>
      <c r="O83" s="103"/>
      <c r="P83" s="103"/>
      <c r="Q83" s="103"/>
      <c r="R83" s="103"/>
      <c r="S83" s="103"/>
      <c r="T83" s="103"/>
      <c r="U83" s="101"/>
      <c r="V83" s="105"/>
      <c r="W83" s="101"/>
      <c r="X83" s="106"/>
      <c r="Y83" s="103"/>
      <c r="Z83" s="101"/>
      <c r="AA83" s="100"/>
      <c r="AB83" s="101"/>
      <c r="AC83" s="102"/>
      <c r="AD83" s="103"/>
      <c r="AE83" s="103"/>
      <c r="AF83" s="101"/>
      <c r="AG83" s="16"/>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row>
    <row r="84" spans="1:105" ht="18.75" customHeight="1" x14ac:dyDescent="0.35">
      <c r="A84" s="1"/>
      <c r="B84" s="10"/>
      <c r="C84" s="151"/>
      <c r="D84" s="101"/>
      <c r="E84" s="102"/>
      <c r="F84" s="103"/>
      <c r="G84" s="103"/>
      <c r="H84" s="103"/>
      <c r="I84" s="103"/>
      <c r="J84" s="101"/>
      <c r="K84" s="104"/>
      <c r="L84" s="103"/>
      <c r="M84" s="103"/>
      <c r="N84" s="103"/>
      <c r="O84" s="103"/>
      <c r="P84" s="103"/>
      <c r="Q84" s="103"/>
      <c r="R84" s="103"/>
      <c r="S84" s="103"/>
      <c r="T84" s="103"/>
      <c r="U84" s="101"/>
      <c r="V84" s="105"/>
      <c r="W84" s="101"/>
      <c r="X84" s="106"/>
      <c r="Y84" s="103"/>
      <c r="Z84" s="101"/>
      <c r="AA84" s="100"/>
      <c r="AB84" s="101"/>
      <c r="AC84" s="102"/>
      <c r="AD84" s="103"/>
      <c r="AE84" s="103"/>
      <c r="AF84" s="101"/>
      <c r="AG84" s="16"/>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row>
    <row r="85" spans="1:105" ht="18.75" customHeight="1" x14ac:dyDescent="0.35">
      <c r="A85" s="1"/>
      <c r="B85" s="10"/>
      <c r="C85" s="151"/>
      <c r="D85" s="101"/>
      <c r="E85" s="102"/>
      <c r="F85" s="103"/>
      <c r="G85" s="103"/>
      <c r="H85" s="103"/>
      <c r="I85" s="103"/>
      <c r="J85" s="101"/>
      <c r="K85" s="104"/>
      <c r="L85" s="103"/>
      <c r="M85" s="103"/>
      <c r="N85" s="103"/>
      <c r="O85" s="103"/>
      <c r="P85" s="103"/>
      <c r="Q85" s="103"/>
      <c r="R85" s="103"/>
      <c r="S85" s="103"/>
      <c r="T85" s="103"/>
      <c r="U85" s="101"/>
      <c r="V85" s="105"/>
      <c r="W85" s="101"/>
      <c r="X85" s="106"/>
      <c r="Y85" s="103"/>
      <c r="Z85" s="101"/>
      <c r="AA85" s="100"/>
      <c r="AB85" s="101"/>
      <c r="AC85" s="102"/>
      <c r="AD85" s="103"/>
      <c r="AE85" s="103"/>
      <c r="AF85" s="101"/>
      <c r="AG85" s="16"/>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row>
    <row r="86" spans="1:105" ht="18.75" customHeight="1" x14ac:dyDescent="0.35">
      <c r="A86" s="1"/>
      <c r="B86" s="10"/>
      <c r="C86" s="151"/>
      <c r="D86" s="101"/>
      <c r="E86" s="102"/>
      <c r="F86" s="103"/>
      <c r="G86" s="103"/>
      <c r="H86" s="103"/>
      <c r="I86" s="103"/>
      <c r="J86" s="101"/>
      <c r="K86" s="104"/>
      <c r="L86" s="103"/>
      <c r="M86" s="103"/>
      <c r="N86" s="103"/>
      <c r="O86" s="103"/>
      <c r="P86" s="103"/>
      <c r="Q86" s="103"/>
      <c r="R86" s="103"/>
      <c r="S86" s="103"/>
      <c r="T86" s="103"/>
      <c r="U86" s="101"/>
      <c r="V86" s="105"/>
      <c r="W86" s="101"/>
      <c r="X86" s="106"/>
      <c r="Y86" s="103"/>
      <c r="Z86" s="101"/>
      <c r="AA86" s="100"/>
      <c r="AB86" s="101"/>
      <c r="AC86" s="102"/>
      <c r="AD86" s="103"/>
      <c r="AE86" s="103"/>
      <c r="AF86" s="101"/>
      <c r="AG86" s="16"/>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row>
    <row r="87" spans="1:105" ht="18.75" customHeight="1" x14ac:dyDescent="0.35">
      <c r="A87" s="1"/>
      <c r="B87" s="10"/>
      <c r="C87" s="151"/>
      <c r="D87" s="101"/>
      <c r="E87" s="102"/>
      <c r="F87" s="103"/>
      <c r="G87" s="103"/>
      <c r="H87" s="103"/>
      <c r="I87" s="103"/>
      <c r="J87" s="101"/>
      <c r="K87" s="104"/>
      <c r="L87" s="103"/>
      <c r="M87" s="103"/>
      <c r="N87" s="103"/>
      <c r="O87" s="103"/>
      <c r="P87" s="103"/>
      <c r="Q87" s="103"/>
      <c r="R87" s="103"/>
      <c r="S87" s="103"/>
      <c r="T87" s="103"/>
      <c r="U87" s="101"/>
      <c r="V87" s="105"/>
      <c r="W87" s="101"/>
      <c r="X87" s="106"/>
      <c r="Y87" s="103"/>
      <c r="Z87" s="101"/>
      <c r="AA87" s="100"/>
      <c r="AB87" s="101"/>
      <c r="AC87" s="102"/>
      <c r="AD87" s="103"/>
      <c r="AE87" s="103"/>
      <c r="AF87" s="101"/>
      <c r="AG87" s="16"/>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row>
    <row r="88" spans="1:105" ht="18.75" customHeight="1" x14ac:dyDescent="0.35">
      <c r="A88" s="1"/>
      <c r="B88" s="10"/>
      <c r="C88" s="151"/>
      <c r="D88" s="101"/>
      <c r="E88" s="102"/>
      <c r="F88" s="103"/>
      <c r="G88" s="103"/>
      <c r="H88" s="103"/>
      <c r="I88" s="103"/>
      <c r="J88" s="101"/>
      <c r="K88" s="104"/>
      <c r="L88" s="103"/>
      <c r="M88" s="103"/>
      <c r="N88" s="103"/>
      <c r="O88" s="103"/>
      <c r="P88" s="103"/>
      <c r="Q88" s="103"/>
      <c r="R88" s="103"/>
      <c r="S88" s="103"/>
      <c r="T88" s="103"/>
      <c r="U88" s="101"/>
      <c r="V88" s="105"/>
      <c r="W88" s="101"/>
      <c r="X88" s="106"/>
      <c r="Y88" s="103"/>
      <c r="Z88" s="101"/>
      <c r="AA88" s="100"/>
      <c r="AB88" s="101"/>
      <c r="AC88" s="102"/>
      <c r="AD88" s="103"/>
      <c r="AE88" s="103"/>
      <c r="AF88" s="101"/>
      <c r="AG88" s="16"/>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row>
    <row r="89" spans="1:105" ht="18.75" customHeight="1" x14ac:dyDescent="0.35">
      <c r="A89" s="1"/>
      <c r="B89" s="10"/>
      <c r="C89" s="151"/>
      <c r="D89" s="101"/>
      <c r="E89" s="102"/>
      <c r="F89" s="103"/>
      <c r="G89" s="103"/>
      <c r="H89" s="103"/>
      <c r="I89" s="103"/>
      <c r="J89" s="101"/>
      <c r="K89" s="104"/>
      <c r="L89" s="103"/>
      <c r="M89" s="103"/>
      <c r="N89" s="103"/>
      <c r="O89" s="103"/>
      <c r="P89" s="103"/>
      <c r="Q89" s="103"/>
      <c r="R89" s="103"/>
      <c r="S89" s="103"/>
      <c r="T89" s="103"/>
      <c r="U89" s="101"/>
      <c r="V89" s="105"/>
      <c r="W89" s="101"/>
      <c r="X89" s="106"/>
      <c r="Y89" s="103"/>
      <c r="Z89" s="101"/>
      <c r="AA89" s="100"/>
      <c r="AB89" s="101"/>
      <c r="AC89" s="102"/>
      <c r="AD89" s="103"/>
      <c r="AE89" s="103"/>
      <c r="AF89" s="101"/>
      <c r="AG89" s="16"/>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row>
    <row r="90" spans="1:105" ht="18.75" customHeight="1" x14ac:dyDescent="0.35">
      <c r="A90" s="1"/>
      <c r="B90" s="10"/>
      <c r="C90" s="151"/>
      <c r="D90" s="101"/>
      <c r="E90" s="102"/>
      <c r="F90" s="103"/>
      <c r="G90" s="103"/>
      <c r="H90" s="103"/>
      <c r="I90" s="103"/>
      <c r="J90" s="101"/>
      <c r="K90" s="104"/>
      <c r="L90" s="103"/>
      <c r="M90" s="103"/>
      <c r="N90" s="103"/>
      <c r="O90" s="103"/>
      <c r="P90" s="103"/>
      <c r="Q90" s="103"/>
      <c r="R90" s="103"/>
      <c r="S90" s="103"/>
      <c r="T90" s="103"/>
      <c r="U90" s="101"/>
      <c r="V90" s="105"/>
      <c r="W90" s="101"/>
      <c r="X90" s="106"/>
      <c r="Y90" s="103"/>
      <c r="Z90" s="101"/>
      <c r="AA90" s="100"/>
      <c r="AB90" s="101"/>
      <c r="AC90" s="102"/>
      <c r="AD90" s="103"/>
      <c r="AE90" s="103"/>
      <c r="AF90" s="101"/>
      <c r="AG90" s="16"/>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row>
    <row r="91" spans="1:105" ht="18.75" customHeight="1" x14ac:dyDescent="0.35">
      <c r="A91" s="1"/>
      <c r="B91" s="10"/>
      <c r="C91" s="151"/>
      <c r="D91" s="101"/>
      <c r="E91" s="102"/>
      <c r="F91" s="103"/>
      <c r="G91" s="103"/>
      <c r="H91" s="103"/>
      <c r="I91" s="103"/>
      <c r="J91" s="101"/>
      <c r="K91" s="104"/>
      <c r="L91" s="103"/>
      <c r="M91" s="103"/>
      <c r="N91" s="103"/>
      <c r="O91" s="103"/>
      <c r="P91" s="103"/>
      <c r="Q91" s="103"/>
      <c r="R91" s="103"/>
      <c r="S91" s="103"/>
      <c r="T91" s="103"/>
      <c r="U91" s="101"/>
      <c r="V91" s="105"/>
      <c r="W91" s="101"/>
      <c r="X91" s="106"/>
      <c r="Y91" s="103"/>
      <c r="Z91" s="101"/>
      <c r="AA91" s="100"/>
      <c r="AB91" s="101"/>
      <c r="AC91" s="102"/>
      <c r="AD91" s="103"/>
      <c r="AE91" s="103"/>
      <c r="AF91" s="101"/>
      <c r="AG91" s="16"/>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row>
    <row r="92" spans="1:105" ht="18.75" customHeight="1" x14ac:dyDescent="0.35">
      <c r="A92" s="1"/>
      <c r="B92" s="10"/>
      <c r="C92" s="151"/>
      <c r="D92" s="101"/>
      <c r="E92" s="102"/>
      <c r="F92" s="103"/>
      <c r="G92" s="103"/>
      <c r="H92" s="103"/>
      <c r="I92" s="103"/>
      <c r="J92" s="101"/>
      <c r="K92" s="104"/>
      <c r="L92" s="103"/>
      <c r="M92" s="103"/>
      <c r="N92" s="103"/>
      <c r="O92" s="103"/>
      <c r="P92" s="103"/>
      <c r="Q92" s="103"/>
      <c r="R92" s="103"/>
      <c r="S92" s="103"/>
      <c r="T92" s="103"/>
      <c r="U92" s="101"/>
      <c r="V92" s="105"/>
      <c r="W92" s="101"/>
      <c r="X92" s="106"/>
      <c r="Y92" s="103"/>
      <c r="Z92" s="101"/>
      <c r="AA92" s="100"/>
      <c r="AB92" s="101"/>
      <c r="AC92" s="102"/>
      <c r="AD92" s="103"/>
      <c r="AE92" s="103"/>
      <c r="AF92" s="101"/>
      <c r="AG92" s="16"/>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row>
    <row r="93" spans="1:105" ht="18.75" customHeight="1" x14ac:dyDescent="0.35">
      <c r="A93" s="1"/>
      <c r="B93" s="10"/>
      <c r="C93" s="151"/>
      <c r="D93" s="101"/>
      <c r="E93" s="102"/>
      <c r="F93" s="103"/>
      <c r="G93" s="103"/>
      <c r="H93" s="103"/>
      <c r="I93" s="103"/>
      <c r="J93" s="101"/>
      <c r="K93" s="104"/>
      <c r="L93" s="103"/>
      <c r="M93" s="103"/>
      <c r="N93" s="103"/>
      <c r="O93" s="103"/>
      <c r="P93" s="103"/>
      <c r="Q93" s="103"/>
      <c r="R93" s="103"/>
      <c r="S93" s="103"/>
      <c r="T93" s="103"/>
      <c r="U93" s="101"/>
      <c r="V93" s="105"/>
      <c r="W93" s="101"/>
      <c r="X93" s="106"/>
      <c r="Y93" s="103"/>
      <c r="Z93" s="101"/>
      <c r="AA93" s="100"/>
      <c r="AB93" s="101"/>
      <c r="AC93" s="102"/>
      <c r="AD93" s="103"/>
      <c r="AE93" s="103"/>
      <c r="AF93" s="101"/>
      <c r="AG93" s="16"/>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row>
    <row r="94" spans="1:105" ht="18.75" customHeight="1" x14ac:dyDescent="0.35">
      <c r="A94" s="1"/>
      <c r="B94" s="10"/>
      <c r="C94" s="151"/>
      <c r="D94" s="101"/>
      <c r="E94" s="102"/>
      <c r="F94" s="103"/>
      <c r="G94" s="103"/>
      <c r="H94" s="103"/>
      <c r="I94" s="103"/>
      <c r="J94" s="101"/>
      <c r="K94" s="104"/>
      <c r="L94" s="103"/>
      <c r="M94" s="103"/>
      <c r="N94" s="103"/>
      <c r="O94" s="103"/>
      <c r="P94" s="103"/>
      <c r="Q94" s="103"/>
      <c r="R94" s="103"/>
      <c r="S94" s="103"/>
      <c r="T94" s="103"/>
      <c r="U94" s="101"/>
      <c r="V94" s="105"/>
      <c r="W94" s="101"/>
      <c r="X94" s="106"/>
      <c r="Y94" s="103"/>
      <c r="Z94" s="101"/>
      <c r="AA94" s="100"/>
      <c r="AB94" s="101"/>
      <c r="AC94" s="102"/>
      <c r="AD94" s="103"/>
      <c r="AE94" s="103"/>
      <c r="AF94" s="101"/>
      <c r="AG94" s="16"/>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row>
    <row r="95" spans="1:105" ht="18.75" customHeight="1" x14ac:dyDescent="0.35">
      <c r="A95" s="1"/>
      <c r="B95" s="10"/>
      <c r="C95" s="151"/>
      <c r="D95" s="101"/>
      <c r="E95" s="102"/>
      <c r="F95" s="103"/>
      <c r="G95" s="103"/>
      <c r="H95" s="103"/>
      <c r="I95" s="103"/>
      <c r="J95" s="101"/>
      <c r="K95" s="104"/>
      <c r="L95" s="103"/>
      <c r="M95" s="103"/>
      <c r="N95" s="103"/>
      <c r="O95" s="103"/>
      <c r="P95" s="103"/>
      <c r="Q95" s="103"/>
      <c r="R95" s="103"/>
      <c r="S95" s="103"/>
      <c r="T95" s="103"/>
      <c r="U95" s="101"/>
      <c r="V95" s="105"/>
      <c r="W95" s="101"/>
      <c r="X95" s="106"/>
      <c r="Y95" s="103"/>
      <c r="Z95" s="101"/>
      <c r="AA95" s="100"/>
      <c r="AB95" s="101"/>
      <c r="AC95" s="102"/>
      <c r="AD95" s="103"/>
      <c r="AE95" s="103"/>
      <c r="AF95" s="101"/>
      <c r="AG95" s="16"/>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row>
    <row r="96" spans="1:105" ht="18.75" customHeight="1" x14ac:dyDescent="0.35">
      <c r="A96" s="1"/>
      <c r="B96" s="10"/>
      <c r="C96" s="151"/>
      <c r="D96" s="101"/>
      <c r="E96" s="102"/>
      <c r="F96" s="103"/>
      <c r="G96" s="103"/>
      <c r="H96" s="103"/>
      <c r="I96" s="103"/>
      <c r="J96" s="101"/>
      <c r="K96" s="104"/>
      <c r="L96" s="103"/>
      <c r="M96" s="103"/>
      <c r="N96" s="103"/>
      <c r="O96" s="103"/>
      <c r="P96" s="103"/>
      <c r="Q96" s="103"/>
      <c r="R96" s="103"/>
      <c r="S96" s="103"/>
      <c r="T96" s="103"/>
      <c r="U96" s="101"/>
      <c r="V96" s="105"/>
      <c r="W96" s="101"/>
      <c r="X96" s="106"/>
      <c r="Y96" s="103"/>
      <c r="Z96" s="101"/>
      <c r="AA96" s="100"/>
      <c r="AB96" s="101"/>
      <c r="AC96" s="102"/>
      <c r="AD96" s="103"/>
      <c r="AE96" s="103"/>
      <c r="AF96" s="101"/>
      <c r="AG96" s="16"/>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row>
    <row r="97" spans="1:105" ht="18.75" customHeight="1" x14ac:dyDescent="0.35">
      <c r="A97" s="1"/>
      <c r="B97" s="10"/>
      <c r="C97" s="151"/>
      <c r="D97" s="101"/>
      <c r="E97" s="102"/>
      <c r="F97" s="103"/>
      <c r="G97" s="103"/>
      <c r="H97" s="103"/>
      <c r="I97" s="103"/>
      <c r="J97" s="101"/>
      <c r="K97" s="104"/>
      <c r="L97" s="103"/>
      <c r="M97" s="103"/>
      <c r="N97" s="103"/>
      <c r="O97" s="103"/>
      <c r="P97" s="103"/>
      <c r="Q97" s="103"/>
      <c r="R97" s="103"/>
      <c r="S97" s="103"/>
      <c r="T97" s="103"/>
      <c r="U97" s="101"/>
      <c r="V97" s="105"/>
      <c r="W97" s="101"/>
      <c r="X97" s="106"/>
      <c r="Y97" s="103"/>
      <c r="Z97" s="101"/>
      <c r="AA97" s="100"/>
      <c r="AB97" s="101"/>
      <c r="AC97" s="102"/>
      <c r="AD97" s="103"/>
      <c r="AE97" s="103"/>
      <c r="AF97" s="101"/>
      <c r="AG97" s="16"/>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row>
    <row r="98" spans="1:105" ht="18.75" customHeight="1" x14ac:dyDescent="0.35">
      <c r="A98" s="1"/>
      <c r="B98" s="10"/>
      <c r="C98" s="151"/>
      <c r="D98" s="101"/>
      <c r="E98" s="102"/>
      <c r="F98" s="103"/>
      <c r="G98" s="103"/>
      <c r="H98" s="103"/>
      <c r="I98" s="103"/>
      <c r="J98" s="101"/>
      <c r="K98" s="104"/>
      <c r="L98" s="103"/>
      <c r="M98" s="103"/>
      <c r="N98" s="103"/>
      <c r="O98" s="103"/>
      <c r="P98" s="103"/>
      <c r="Q98" s="103"/>
      <c r="R98" s="103"/>
      <c r="S98" s="103"/>
      <c r="T98" s="103"/>
      <c r="U98" s="101"/>
      <c r="V98" s="105"/>
      <c r="W98" s="101"/>
      <c r="X98" s="106"/>
      <c r="Y98" s="103"/>
      <c r="Z98" s="101"/>
      <c r="AA98" s="100"/>
      <c r="AB98" s="101"/>
      <c r="AC98" s="102"/>
      <c r="AD98" s="103"/>
      <c r="AE98" s="103"/>
      <c r="AF98" s="101"/>
      <c r="AG98" s="16"/>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row>
    <row r="99" spans="1:105" ht="18.75" customHeight="1" x14ac:dyDescent="0.35">
      <c r="A99" s="1"/>
      <c r="B99" s="10"/>
      <c r="C99" s="151"/>
      <c r="D99" s="101"/>
      <c r="E99" s="102"/>
      <c r="F99" s="103"/>
      <c r="G99" s="103"/>
      <c r="H99" s="103"/>
      <c r="I99" s="103"/>
      <c r="J99" s="101"/>
      <c r="K99" s="104"/>
      <c r="L99" s="103"/>
      <c r="M99" s="103"/>
      <c r="N99" s="103"/>
      <c r="O99" s="103"/>
      <c r="P99" s="103"/>
      <c r="Q99" s="103"/>
      <c r="R99" s="103"/>
      <c r="S99" s="103"/>
      <c r="T99" s="103"/>
      <c r="U99" s="101"/>
      <c r="V99" s="105"/>
      <c r="W99" s="101"/>
      <c r="X99" s="106"/>
      <c r="Y99" s="103"/>
      <c r="Z99" s="101"/>
      <c r="AA99" s="100"/>
      <c r="AB99" s="101"/>
      <c r="AC99" s="102"/>
      <c r="AD99" s="103"/>
      <c r="AE99" s="103"/>
      <c r="AF99" s="101"/>
      <c r="AG99" s="16"/>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row>
    <row r="100" spans="1:105" ht="18.75" customHeight="1" x14ac:dyDescent="0.35">
      <c r="A100" s="1"/>
      <c r="B100" s="10"/>
      <c r="C100" s="151"/>
      <c r="D100" s="101"/>
      <c r="E100" s="102"/>
      <c r="F100" s="103"/>
      <c r="G100" s="103"/>
      <c r="H100" s="103"/>
      <c r="I100" s="103"/>
      <c r="J100" s="101"/>
      <c r="K100" s="104"/>
      <c r="L100" s="103"/>
      <c r="M100" s="103"/>
      <c r="N100" s="103"/>
      <c r="O100" s="103"/>
      <c r="P100" s="103"/>
      <c r="Q100" s="103"/>
      <c r="R100" s="103"/>
      <c r="S100" s="103"/>
      <c r="T100" s="103"/>
      <c r="U100" s="101"/>
      <c r="V100" s="105"/>
      <c r="W100" s="101"/>
      <c r="X100" s="106"/>
      <c r="Y100" s="103"/>
      <c r="Z100" s="101"/>
      <c r="AA100" s="100"/>
      <c r="AB100" s="101"/>
      <c r="AC100" s="102"/>
      <c r="AD100" s="103"/>
      <c r="AE100" s="103"/>
      <c r="AF100" s="101"/>
      <c r="AG100" s="16"/>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row>
    <row r="101" spans="1:105" ht="18.75" customHeight="1" x14ac:dyDescent="0.35">
      <c r="A101" s="1"/>
      <c r="B101" s="10"/>
      <c r="C101" s="151"/>
      <c r="D101" s="101"/>
      <c r="E101" s="102"/>
      <c r="F101" s="103"/>
      <c r="G101" s="103"/>
      <c r="H101" s="103"/>
      <c r="I101" s="103"/>
      <c r="J101" s="101"/>
      <c r="K101" s="104"/>
      <c r="L101" s="103"/>
      <c r="M101" s="103"/>
      <c r="N101" s="103"/>
      <c r="O101" s="103"/>
      <c r="P101" s="103"/>
      <c r="Q101" s="103"/>
      <c r="R101" s="103"/>
      <c r="S101" s="103"/>
      <c r="T101" s="103"/>
      <c r="U101" s="101"/>
      <c r="V101" s="105"/>
      <c r="W101" s="101"/>
      <c r="X101" s="106"/>
      <c r="Y101" s="103"/>
      <c r="Z101" s="101"/>
      <c r="AA101" s="100"/>
      <c r="AB101" s="101"/>
      <c r="AC101" s="102"/>
      <c r="AD101" s="103"/>
      <c r="AE101" s="103"/>
      <c r="AF101" s="101"/>
      <c r="AG101" s="16"/>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row>
    <row r="102" spans="1:105" ht="18.75" customHeight="1" x14ac:dyDescent="0.35">
      <c r="A102" s="1"/>
      <c r="B102" s="10"/>
      <c r="C102" s="151"/>
      <c r="D102" s="101"/>
      <c r="E102" s="102"/>
      <c r="F102" s="103"/>
      <c r="G102" s="103"/>
      <c r="H102" s="103"/>
      <c r="I102" s="103"/>
      <c r="J102" s="101"/>
      <c r="K102" s="104"/>
      <c r="L102" s="103"/>
      <c r="M102" s="103"/>
      <c r="N102" s="103"/>
      <c r="O102" s="103"/>
      <c r="P102" s="103"/>
      <c r="Q102" s="103"/>
      <c r="R102" s="103"/>
      <c r="S102" s="103"/>
      <c r="T102" s="103"/>
      <c r="U102" s="101"/>
      <c r="V102" s="105"/>
      <c r="W102" s="101"/>
      <c r="X102" s="106"/>
      <c r="Y102" s="103"/>
      <c r="Z102" s="101"/>
      <c r="AA102" s="100"/>
      <c r="AB102" s="101"/>
      <c r="AC102" s="102"/>
      <c r="AD102" s="103"/>
      <c r="AE102" s="103"/>
      <c r="AF102" s="101"/>
      <c r="AG102" s="16"/>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row>
    <row r="103" spans="1:105" ht="18.75" customHeight="1" x14ac:dyDescent="0.35">
      <c r="A103" s="1"/>
      <c r="B103" s="10"/>
      <c r="C103" s="151"/>
      <c r="D103" s="101"/>
      <c r="E103" s="102"/>
      <c r="F103" s="103"/>
      <c r="G103" s="103"/>
      <c r="H103" s="103"/>
      <c r="I103" s="103"/>
      <c r="J103" s="101"/>
      <c r="K103" s="104"/>
      <c r="L103" s="103"/>
      <c r="M103" s="103"/>
      <c r="N103" s="103"/>
      <c r="O103" s="103"/>
      <c r="P103" s="103"/>
      <c r="Q103" s="103"/>
      <c r="R103" s="103"/>
      <c r="S103" s="103"/>
      <c r="T103" s="103"/>
      <c r="U103" s="101"/>
      <c r="V103" s="105"/>
      <c r="W103" s="101"/>
      <c r="X103" s="106"/>
      <c r="Y103" s="103"/>
      <c r="Z103" s="101"/>
      <c r="AA103" s="100"/>
      <c r="AB103" s="101"/>
      <c r="AC103" s="102"/>
      <c r="AD103" s="103"/>
      <c r="AE103" s="103"/>
      <c r="AF103" s="101"/>
      <c r="AG103" s="16"/>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row>
    <row r="104" spans="1:105" ht="18.75" customHeight="1" x14ac:dyDescent="0.35">
      <c r="A104" s="1"/>
      <c r="B104" s="10"/>
      <c r="C104" s="151"/>
      <c r="D104" s="101"/>
      <c r="E104" s="102"/>
      <c r="F104" s="103"/>
      <c r="G104" s="103"/>
      <c r="H104" s="103"/>
      <c r="I104" s="103"/>
      <c r="J104" s="101"/>
      <c r="K104" s="104"/>
      <c r="L104" s="103"/>
      <c r="M104" s="103"/>
      <c r="N104" s="103"/>
      <c r="O104" s="103"/>
      <c r="P104" s="103"/>
      <c r="Q104" s="103"/>
      <c r="R104" s="103"/>
      <c r="S104" s="103"/>
      <c r="T104" s="103"/>
      <c r="U104" s="101"/>
      <c r="V104" s="105"/>
      <c r="W104" s="101"/>
      <c r="X104" s="106"/>
      <c r="Y104" s="103"/>
      <c r="Z104" s="101"/>
      <c r="AA104" s="100"/>
      <c r="AB104" s="101"/>
      <c r="AC104" s="102"/>
      <c r="AD104" s="103"/>
      <c r="AE104" s="103"/>
      <c r="AF104" s="101"/>
      <c r="AG104" s="16"/>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row>
    <row r="105" spans="1:105" ht="18.75" customHeight="1" x14ac:dyDescent="0.35">
      <c r="A105" s="1"/>
      <c r="B105" s="10"/>
      <c r="C105" s="151"/>
      <c r="D105" s="101"/>
      <c r="E105" s="102"/>
      <c r="F105" s="103"/>
      <c r="G105" s="103"/>
      <c r="H105" s="103"/>
      <c r="I105" s="103"/>
      <c r="J105" s="101"/>
      <c r="K105" s="104"/>
      <c r="L105" s="103"/>
      <c r="M105" s="103"/>
      <c r="N105" s="103"/>
      <c r="O105" s="103"/>
      <c r="P105" s="103"/>
      <c r="Q105" s="103"/>
      <c r="R105" s="103"/>
      <c r="S105" s="103"/>
      <c r="T105" s="103"/>
      <c r="U105" s="101"/>
      <c r="V105" s="105"/>
      <c r="W105" s="101"/>
      <c r="X105" s="106"/>
      <c r="Y105" s="103"/>
      <c r="Z105" s="101"/>
      <c r="AA105" s="100"/>
      <c r="AB105" s="101"/>
      <c r="AC105" s="102"/>
      <c r="AD105" s="103"/>
      <c r="AE105" s="103"/>
      <c r="AF105" s="101"/>
      <c r="AG105" s="16"/>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row>
    <row r="106" spans="1:105" ht="18.75" customHeight="1" x14ac:dyDescent="0.35">
      <c r="A106" s="1"/>
      <c r="B106" s="10"/>
      <c r="C106" s="151"/>
      <c r="D106" s="101"/>
      <c r="E106" s="102"/>
      <c r="F106" s="103"/>
      <c r="G106" s="103"/>
      <c r="H106" s="103"/>
      <c r="I106" s="103"/>
      <c r="J106" s="101"/>
      <c r="K106" s="104"/>
      <c r="L106" s="103"/>
      <c r="M106" s="103"/>
      <c r="N106" s="103"/>
      <c r="O106" s="103"/>
      <c r="P106" s="103"/>
      <c r="Q106" s="103"/>
      <c r="R106" s="103"/>
      <c r="S106" s="103"/>
      <c r="T106" s="103"/>
      <c r="U106" s="101"/>
      <c r="V106" s="105"/>
      <c r="W106" s="101"/>
      <c r="X106" s="106"/>
      <c r="Y106" s="103"/>
      <c r="Z106" s="101"/>
      <c r="AA106" s="100"/>
      <c r="AB106" s="101"/>
      <c r="AC106" s="102"/>
      <c r="AD106" s="103"/>
      <c r="AE106" s="103"/>
      <c r="AF106" s="101"/>
      <c r="AG106" s="16"/>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row>
    <row r="107" spans="1:105" ht="18.75" customHeight="1" x14ac:dyDescent="0.35">
      <c r="A107" s="1"/>
      <c r="B107" s="10"/>
      <c r="C107" s="151"/>
      <c r="D107" s="101"/>
      <c r="E107" s="102"/>
      <c r="F107" s="103"/>
      <c r="G107" s="103"/>
      <c r="H107" s="103"/>
      <c r="I107" s="103"/>
      <c r="J107" s="101"/>
      <c r="K107" s="104"/>
      <c r="L107" s="103"/>
      <c r="M107" s="103"/>
      <c r="N107" s="103"/>
      <c r="O107" s="103"/>
      <c r="P107" s="103"/>
      <c r="Q107" s="103"/>
      <c r="R107" s="103"/>
      <c r="S107" s="103"/>
      <c r="T107" s="103"/>
      <c r="U107" s="101"/>
      <c r="V107" s="105"/>
      <c r="W107" s="101"/>
      <c r="X107" s="106"/>
      <c r="Y107" s="103"/>
      <c r="Z107" s="101"/>
      <c r="AA107" s="100"/>
      <c r="AB107" s="101"/>
      <c r="AC107" s="102"/>
      <c r="AD107" s="103"/>
      <c r="AE107" s="103"/>
      <c r="AF107" s="101"/>
      <c r="AG107" s="16"/>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row>
    <row r="108" spans="1:105" ht="18.75" customHeight="1" x14ac:dyDescent="0.35">
      <c r="A108" s="1"/>
      <c r="B108" s="10"/>
      <c r="C108" s="151"/>
      <c r="D108" s="101"/>
      <c r="E108" s="102"/>
      <c r="F108" s="103"/>
      <c r="G108" s="103"/>
      <c r="H108" s="103"/>
      <c r="I108" s="103"/>
      <c r="J108" s="101"/>
      <c r="K108" s="104"/>
      <c r="L108" s="103"/>
      <c r="M108" s="103"/>
      <c r="N108" s="103"/>
      <c r="O108" s="103"/>
      <c r="P108" s="103"/>
      <c r="Q108" s="103"/>
      <c r="R108" s="103"/>
      <c r="S108" s="103"/>
      <c r="T108" s="103"/>
      <c r="U108" s="101"/>
      <c r="V108" s="105"/>
      <c r="W108" s="101"/>
      <c r="X108" s="106"/>
      <c r="Y108" s="103"/>
      <c r="Z108" s="101"/>
      <c r="AA108" s="100"/>
      <c r="AB108" s="101"/>
      <c r="AC108" s="102"/>
      <c r="AD108" s="103"/>
      <c r="AE108" s="103"/>
      <c r="AF108" s="101"/>
      <c r="AG108" s="16"/>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row>
    <row r="109" spans="1:105" ht="18.75" customHeight="1" x14ac:dyDescent="0.35">
      <c r="A109" s="1"/>
      <c r="B109" s="10"/>
      <c r="C109" s="151"/>
      <c r="D109" s="101"/>
      <c r="E109" s="102"/>
      <c r="F109" s="103"/>
      <c r="G109" s="103"/>
      <c r="H109" s="103"/>
      <c r="I109" s="103"/>
      <c r="J109" s="101"/>
      <c r="K109" s="104"/>
      <c r="L109" s="103"/>
      <c r="M109" s="103"/>
      <c r="N109" s="103"/>
      <c r="O109" s="103"/>
      <c r="P109" s="103"/>
      <c r="Q109" s="103"/>
      <c r="R109" s="103"/>
      <c r="S109" s="103"/>
      <c r="T109" s="103"/>
      <c r="U109" s="101"/>
      <c r="V109" s="105"/>
      <c r="W109" s="101"/>
      <c r="X109" s="106"/>
      <c r="Y109" s="103"/>
      <c r="Z109" s="101"/>
      <c r="AA109" s="100"/>
      <c r="AB109" s="101"/>
      <c r="AC109" s="102"/>
      <c r="AD109" s="103"/>
      <c r="AE109" s="103"/>
      <c r="AF109" s="101"/>
      <c r="AG109" s="16"/>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row>
    <row r="110" spans="1:105" ht="18.75" customHeight="1" x14ac:dyDescent="0.35">
      <c r="A110" s="1"/>
      <c r="B110" s="10"/>
      <c r="C110" s="151"/>
      <c r="D110" s="101"/>
      <c r="E110" s="102"/>
      <c r="F110" s="103"/>
      <c r="G110" s="103"/>
      <c r="H110" s="103"/>
      <c r="I110" s="103"/>
      <c r="J110" s="101"/>
      <c r="K110" s="104"/>
      <c r="L110" s="103"/>
      <c r="M110" s="103"/>
      <c r="N110" s="103"/>
      <c r="O110" s="103"/>
      <c r="P110" s="103"/>
      <c r="Q110" s="103"/>
      <c r="R110" s="103"/>
      <c r="S110" s="103"/>
      <c r="T110" s="103"/>
      <c r="U110" s="101"/>
      <c r="V110" s="105"/>
      <c r="W110" s="101"/>
      <c r="X110" s="106"/>
      <c r="Y110" s="103"/>
      <c r="Z110" s="101"/>
      <c r="AA110" s="100"/>
      <c r="AB110" s="101"/>
      <c r="AC110" s="102"/>
      <c r="AD110" s="103"/>
      <c r="AE110" s="103"/>
      <c r="AF110" s="101"/>
      <c r="AG110" s="16"/>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row>
    <row r="111" spans="1:105" ht="18.75" customHeight="1" x14ac:dyDescent="0.35">
      <c r="A111" s="1"/>
      <c r="B111" s="10"/>
      <c r="C111" s="151"/>
      <c r="D111" s="101"/>
      <c r="E111" s="102"/>
      <c r="F111" s="103"/>
      <c r="G111" s="103"/>
      <c r="H111" s="103"/>
      <c r="I111" s="103"/>
      <c r="J111" s="101"/>
      <c r="K111" s="104"/>
      <c r="L111" s="103"/>
      <c r="M111" s="103"/>
      <c r="N111" s="103"/>
      <c r="O111" s="103"/>
      <c r="P111" s="103"/>
      <c r="Q111" s="103"/>
      <c r="R111" s="103"/>
      <c r="S111" s="103"/>
      <c r="T111" s="103"/>
      <c r="U111" s="101"/>
      <c r="V111" s="105"/>
      <c r="W111" s="101"/>
      <c r="X111" s="106"/>
      <c r="Y111" s="103"/>
      <c r="Z111" s="101"/>
      <c r="AA111" s="100"/>
      <c r="AB111" s="101"/>
      <c r="AC111" s="102"/>
      <c r="AD111" s="103"/>
      <c r="AE111" s="103"/>
      <c r="AF111" s="101"/>
      <c r="AG111" s="16"/>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row>
    <row r="112" spans="1:105" ht="18.75" customHeight="1" x14ac:dyDescent="0.35">
      <c r="A112" s="1"/>
      <c r="B112" s="10"/>
      <c r="C112" s="151"/>
      <c r="D112" s="101"/>
      <c r="E112" s="102"/>
      <c r="F112" s="103"/>
      <c r="G112" s="103"/>
      <c r="H112" s="103"/>
      <c r="I112" s="103"/>
      <c r="J112" s="101"/>
      <c r="K112" s="104"/>
      <c r="L112" s="103"/>
      <c r="M112" s="103"/>
      <c r="N112" s="103"/>
      <c r="O112" s="103"/>
      <c r="P112" s="103"/>
      <c r="Q112" s="103"/>
      <c r="R112" s="103"/>
      <c r="S112" s="103"/>
      <c r="T112" s="103"/>
      <c r="U112" s="101"/>
      <c r="V112" s="105"/>
      <c r="W112" s="101"/>
      <c r="X112" s="106"/>
      <c r="Y112" s="103"/>
      <c r="Z112" s="101"/>
      <c r="AA112" s="100"/>
      <c r="AB112" s="101"/>
      <c r="AC112" s="102"/>
      <c r="AD112" s="103"/>
      <c r="AE112" s="103"/>
      <c r="AF112" s="101"/>
      <c r="AG112" s="16"/>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row>
    <row r="113" spans="1:105" ht="18.75" customHeight="1" x14ac:dyDescent="0.35">
      <c r="A113" s="1"/>
      <c r="B113" s="10"/>
      <c r="C113" s="151"/>
      <c r="D113" s="101"/>
      <c r="E113" s="102"/>
      <c r="F113" s="103"/>
      <c r="G113" s="103"/>
      <c r="H113" s="103"/>
      <c r="I113" s="103"/>
      <c r="J113" s="101"/>
      <c r="K113" s="104"/>
      <c r="L113" s="103"/>
      <c r="M113" s="103"/>
      <c r="N113" s="103"/>
      <c r="O113" s="103"/>
      <c r="P113" s="103"/>
      <c r="Q113" s="103"/>
      <c r="R113" s="103"/>
      <c r="S113" s="103"/>
      <c r="T113" s="103"/>
      <c r="U113" s="101"/>
      <c r="V113" s="105"/>
      <c r="W113" s="101"/>
      <c r="X113" s="106"/>
      <c r="Y113" s="103"/>
      <c r="Z113" s="101"/>
      <c r="AA113" s="100"/>
      <c r="AB113" s="101"/>
      <c r="AC113" s="102"/>
      <c r="AD113" s="103"/>
      <c r="AE113" s="103"/>
      <c r="AF113" s="101"/>
      <c r="AG113" s="16"/>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row>
    <row r="114" spans="1:105" ht="18.75" customHeight="1" x14ac:dyDescent="0.35">
      <c r="A114" s="1"/>
      <c r="B114" s="10"/>
      <c r="C114" s="151"/>
      <c r="D114" s="101"/>
      <c r="E114" s="102"/>
      <c r="F114" s="103"/>
      <c r="G114" s="103"/>
      <c r="H114" s="103"/>
      <c r="I114" s="103"/>
      <c r="J114" s="101"/>
      <c r="K114" s="104"/>
      <c r="L114" s="103"/>
      <c r="M114" s="103"/>
      <c r="N114" s="103"/>
      <c r="O114" s="103"/>
      <c r="P114" s="103"/>
      <c r="Q114" s="103"/>
      <c r="R114" s="103"/>
      <c r="S114" s="103"/>
      <c r="T114" s="103"/>
      <c r="U114" s="101"/>
      <c r="V114" s="105"/>
      <c r="W114" s="101"/>
      <c r="X114" s="106"/>
      <c r="Y114" s="103"/>
      <c r="Z114" s="101"/>
      <c r="AA114" s="100"/>
      <c r="AB114" s="101"/>
      <c r="AC114" s="102"/>
      <c r="AD114" s="103"/>
      <c r="AE114" s="103"/>
      <c r="AF114" s="101"/>
      <c r="AG114" s="16"/>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row>
    <row r="115" spans="1:105" ht="18.75" customHeight="1" x14ac:dyDescent="0.35">
      <c r="A115" s="1"/>
      <c r="B115" s="10"/>
      <c r="C115" s="151"/>
      <c r="D115" s="101"/>
      <c r="E115" s="102"/>
      <c r="F115" s="103"/>
      <c r="G115" s="103"/>
      <c r="H115" s="103"/>
      <c r="I115" s="103"/>
      <c r="J115" s="101"/>
      <c r="K115" s="104"/>
      <c r="L115" s="103"/>
      <c r="M115" s="103"/>
      <c r="N115" s="103"/>
      <c r="O115" s="103"/>
      <c r="P115" s="103"/>
      <c r="Q115" s="103"/>
      <c r="R115" s="103"/>
      <c r="S115" s="103"/>
      <c r="T115" s="103"/>
      <c r="U115" s="101"/>
      <c r="V115" s="105"/>
      <c r="W115" s="101"/>
      <c r="X115" s="106"/>
      <c r="Y115" s="103"/>
      <c r="Z115" s="101"/>
      <c r="AA115" s="100"/>
      <c r="AB115" s="101"/>
      <c r="AC115" s="102"/>
      <c r="AD115" s="103"/>
      <c r="AE115" s="103"/>
      <c r="AF115" s="101"/>
      <c r="AG115" s="16"/>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row>
    <row r="116" spans="1:105" ht="18.75" customHeight="1" x14ac:dyDescent="0.35">
      <c r="A116" s="1"/>
      <c r="B116" s="10"/>
      <c r="C116" s="151"/>
      <c r="D116" s="101"/>
      <c r="E116" s="102"/>
      <c r="F116" s="103"/>
      <c r="G116" s="103"/>
      <c r="H116" s="103"/>
      <c r="I116" s="103"/>
      <c r="J116" s="101"/>
      <c r="K116" s="104"/>
      <c r="L116" s="103"/>
      <c r="M116" s="103"/>
      <c r="N116" s="103"/>
      <c r="O116" s="103"/>
      <c r="P116" s="103"/>
      <c r="Q116" s="103"/>
      <c r="R116" s="103"/>
      <c r="S116" s="103"/>
      <c r="T116" s="103"/>
      <c r="U116" s="101"/>
      <c r="V116" s="105"/>
      <c r="W116" s="101"/>
      <c r="X116" s="106"/>
      <c r="Y116" s="103"/>
      <c r="Z116" s="101"/>
      <c r="AA116" s="100"/>
      <c r="AB116" s="101"/>
      <c r="AC116" s="102"/>
      <c r="AD116" s="103"/>
      <c r="AE116" s="103"/>
      <c r="AF116" s="101"/>
      <c r="AG116" s="16"/>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row>
    <row r="117" spans="1:105" ht="18.75" customHeight="1" x14ac:dyDescent="0.35">
      <c r="A117" s="1"/>
      <c r="B117" s="10"/>
      <c r="C117" s="151"/>
      <c r="D117" s="101"/>
      <c r="E117" s="102"/>
      <c r="F117" s="103"/>
      <c r="G117" s="103"/>
      <c r="H117" s="103"/>
      <c r="I117" s="103"/>
      <c r="J117" s="101"/>
      <c r="K117" s="104"/>
      <c r="L117" s="103"/>
      <c r="M117" s="103"/>
      <c r="N117" s="103"/>
      <c r="O117" s="103"/>
      <c r="P117" s="103"/>
      <c r="Q117" s="103"/>
      <c r="R117" s="103"/>
      <c r="S117" s="103"/>
      <c r="T117" s="103"/>
      <c r="U117" s="101"/>
      <c r="V117" s="105"/>
      <c r="W117" s="101"/>
      <c r="X117" s="106"/>
      <c r="Y117" s="103"/>
      <c r="Z117" s="101"/>
      <c r="AA117" s="100"/>
      <c r="AB117" s="101"/>
      <c r="AC117" s="102"/>
      <c r="AD117" s="103"/>
      <c r="AE117" s="103"/>
      <c r="AF117" s="101"/>
      <c r="AG117" s="16"/>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row>
    <row r="118" spans="1:105" ht="18.75" customHeight="1" x14ac:dyDescent="0.35">
      <c r="A118" s="1"/>
      <c r="B118" s="10"/>
      <c r="C118" s="151"/>
      <c r="D118" s="101"/>
      <c r="E118" s="102"/>
      <c r="F118" s="103"/>
      <c r="G118" s="103"/>
      <c r="H118" s="103"/>
      <c r="I118" s="103"/>
      <c r="J118" s="101"/>
      <c r="K118" s="104"/>
      <c r="L118" s="103"/>
      <c r="M118" s="103"/>
      <c r="N118" s="103"/>
      <c r="O118" s="103"/>
      <c r="P118" s="103"/>
      <c r="Q118" s="103"/>
      <c r="R118" s="103"/>
      <c r="S118" s="103"/>
      <c r="T118" s="103"/>
      <c r="U118" s="101"/>
      <c r="V118" s="105"/>
      <c r="W118" s="101"/>
      <c r="X118" s="106"/>
      <c r="Y118" s="103"/>
      <c r="Z118" s="101"/>
      <c r="AA118" s="100"/>
      <c r="AB118" s="101"/>
      <c r="AC118" s="102"/>
      <c r="AD118" s="103"/>
      <c r="AE118" s="103"/>
      <c r="AF118" s="101"/>
      <c r="AG118" s="16"/>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row>
    <row r="119" spans="1:105" ht="18.75" customHeight="1" x14ac:dyDescent="0.35">
      <c r="A119" s="1"/>
      <c r="B119" s="10"/>
      <c r="C119" s="151"/>
      <c r="D119" s="101"/>
      <c r="E119" s="102"/>
      <c r="F119" s="103"/>
      <c r="G119" s="103"/>
      <c r="H119" s="103"/>
      <c r="I119" s="103"/>
      <c r="J119" s="101"/>
      <c r="K119" s="104"/>
      <c r="L119" s="103"/>
      <c r="M119" s="103"/>
      <c r="N119" s="103"/>
      <c r="O119" s="103"/>
      <c r="P119" s="103"/>
      <c r="Q119" s="103"/>
      <c r="R119" s="103"/>
      <c r="S119" s="103"/>
      <c r="T119" s="103"/>
      <c r="U119" s="101"/>
      <c r="V119" s="105"/>
      <c r="W119" s="101"/>
      <c r="X119" s="106"/>
      <c r="Y119" s="103"/>
      <c r="Z119" s="101"/>
      <c r="AA119" s="100"/>
      <c r="AB119" s="101"/>
      <c r="AC119" s="102"/>
      <c r="AD119" s="103"/>
      <c r="AE119" s="103"/>
      <c r="AF119" s="101"/>
      <c r="AG119" s="16"/>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row>
    <row r="120" spans="1:105" ht="18.75" customHeight="1" x14ac:dyDescent="0.35">
      <c r="A120" s="1"/>
      <c r="B120" s="10"/>
      <c r="C120" s="151"/>
      <c r="D120" s="101"/>
      <c r="E120" s="102"/>
      <c r="F120" s="103"/>
      <c r="G120" s="103"/>
      <c r="H120" s="103"/>
      <c r="I120" s="103"/>
      <c r="J120" s="101"/>
      <c r="K120" s="104"/>
      <c r="L120" s="103"/>
      <c r="M120" s="103"/>
      <c r="N120" s="103"/>
      <c r="O120" s="103"/>
      <c r="P120" s="103"/>
      <c r="Q120" s="103"/>
      <c r="R120" s="103"/>
      <c r="S120" s="103"/>
      <c r="T120" s="103"/>
      <c r="U120" s="101"/>
      <c r="V120" s="105"/>
      <c r="W120" s="101"/>
      <c r="X120" s="106"/>
      <c r="Y120" s="103"/>
      <c r="Z120" s="101"/>
      <c r="AA120" s="100"/>
      <c r="AB120" s="101"/>
      <c r="AC120" s="102"/>
      <c r="AD120" s="103"/>
      <c r="AE120" s="103"/>
      <c r="AF120" s="101"/>
      <c r="AG120" s="16"/>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row>
    <row r="121" spans="1:105" ht="18.75" customHeight="1" x14ac:dyDescent="0.35">
      <c r="A121" s="1"/>
      <c r="B121" s="10"/>
      <c r="C121" s="151"/>
      <c r="D121" s="101"/>
      <c r="E121" s="102"/>
      <c r="F121" s="103"/>
      <c r="G121" s="103"/>
      <c r="H121" s="103"/>
      <c r="I121" s="103"/>
      <c r="J121" s="101"/>
      <c r="K121" s="104"/>
      <c r="L121" s="103"/>
      <c r="M121" s="103"/>
      <c r="N121" s="103"/>
      <c r="O121" s="103"/>
      <c r="P121" s="103"/>
      <c r="Q121" s="103"/>
      <c r="R121" s="103"/>
      <c r="S121" s="103"/>
      <c r="T121" s="103"/>
      <c r="U121" s="101"/>
      <c r="V121" s="105"/>
      <c r="W121" s="101"/>
      <c r="X121" s="106"/>
      <c r="Y121" s="103"/>
      <c r="Z121" s="101"/>
      <c r="AA121" s="100"/>
      <c r="AB121" s="101"/>
      <c r="AC121" s="102"/>
      <c r="AD121" s="103"/>
      <c r="AE121" s="103"/>
      <c r="AF121" s="101"/>
      <c r="AG121" s="16"/>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row>
    <row r="122" spans="1:105" ht="18.75" customHeight="1" x14ac:dyDescent="0.35">
      <c r="A122" s="1"/>
      <c r="B122" s="10"/>
      <c r="C122" s="151"/>
      <c r="D122" s="101"/>
      <c r="E122" s="102"/>
      <c r="F122" s="103"/>
      <c r="G122" s="103"/>
      <c r="H122" s="103"/>
      <c r="I122" s="103"/>
      <c r="J122" s="101"/>
      <c r="K122" s="104"/>
      <c r="L122" s="103"/>
      <c r="M122" s="103"/>
      <c r="N122" s="103"/>
      <c r="O122" s="103"/>
      <c r="P122" s="103"/>
      <c r="Q122" s="103"/>
      <c r="R122" s="103"/>
      <c r="S122" s="103"/>
      <c r="T122" s="103"/>
      <c r="U122" s="101"/>
      <c r="V122" s="105"/>
      <c r="W122" s="101"/>
      <c r="X122" s="106"/>
      <c r="Y122" s="103"/>
      <c r="Z122" s="101"/>
      <c r="AA122" s="100"/>
      <c r="AB122" s="101"/>
      <c r="AC122" s="102"/>
      <c r="AD122" s="103"/>
      <c r="AE122" s="103"/>
      <c r="AF122" s="101"/>
      <c r="AG122" s="16"/>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row>
    <row r="123" spans="1:105" ht="18.75" customHeight="1" x14ac:dyDescent="0.35">
      <c r="A123" s="1"/>
      <c r="B123" s="10"/>
      <c r="C123" s="151"/>
      <c r="D123" s="101"/>
      <c r="E123" s="102"/>
      <c r="F123" s="103"/>
      <c r="G123" s="103"/>
      <c r="H123" s="103"/>
      <c r="I123" s="103"/>
      <c r="J123" s="101"/>
      <c r="K123" s="104"/>
      <c r="L123" s="103"/>
      <c r="M123" s="103"/>
      <c r="N123" s="103"/>
      <c r="O123" s="103"/>
      <c r="P123" s="103"/>
      <c r="Q123" s="103"/>
      <c r="R123" s="103"/>
      <c r="S123" s="103"/>
      <c r="T123" s="103"/>
      <c r="U123" s="101"/>
      <c r="V123" s="105"/>
      <c r="W123" s="101"/>
      <c r="X123" s="106"/>
      <c r="Y123" s="103"/>
      <c r="Z123" s="101"/>
      <c r="AA123" s="100"/>
      <c r="AB123" s="101"/>
      <c r="AC123" s="102"/>
      <c r="AD123" s="103"/>
      <c r="AE123" s="103"/>
      <c r="AF123" s="101"/>
      <c r="AG123" s="16"/>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row>
    <row r="124" spans="1:105" ht="18.75" customHeight="1" x14ac:dyDescent="0.35">
      <c r="A124" s="1"/>
      <c r="B124" s="10"/>
      <c r="C124" s="151"/>
      <c r="D124" s="101"/>
      <c r="E124" s="102"/>
      <c r="F124" s="103"/>
      <c r="G124" s="103"/>
      <c r="H124" s="103"/>
      <c r="I124" s="103"/>
      <c r="J124" s="101"/>
      <c r="K124" s="104"/>
      <c r="L124" s="103"/>
      <c r="M124" s="103"/>
      <c r="N124" s="103"/>
      <c r="O124" s="103"/>
      <c r="P124" s="103"/>
      <c r="Q124" s="103"/>
      <c r="R124" s="103"/>
      <c r="S124" s="103"/>
      <c r="T124" s="103"/>
      <c r="U124" s="101"/>
      <c r="V124" s="105"/>
      <c r="W124" s="101"/>
      <c r="X124" s="106"/>
      <c r="Y124" s="103"/>
      <c r="Z124" s="101"/>
      <c r="AA124" s="100"/>
      <c r="AB124" s="101"/>
      <c r="AC124" s="102"/>
      <c r="AD124" s="103"/>
      <c r="AE124" s="103"/>
      <c r="AF124" s="101"/>
      <c r="AG124" s="16"/>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row>
    <row r="125" spans="1:105" ht="18.75" customHeight="1" x14ac:dyDescent="0.35">
      <c r="A125" s="1"/>
      <c r="B125" s="10"/>
      <c r="C125" s="151"/>
      <c r="D125" s="101"/>
      <c r="E125" s="102"/>
      <c r="F125" s="103"/>
      <c r="G125" s="103"/>
      <c r="H125" s="103"/>
      <c r="I125" s="103"/>
      <c r="J125" s="101"/>
      <c r="K125" s="104"/>
      <c r="L125" s="103"/>
      <c r="M125" s="103"/>
      <c r="N125" s="103"/>
      <c r="O125" s="103"/>
      <c r="P125" s="103"/>
      <c r="Q125" s="103"/>
      <c r="R125" s="103"/>
      <c r="S125" s="103"/>
      <c r="T125" s="103"/>
      <c r="U125" s="101"/>
      <c r="V125" s="105"/>
      <c r="W125" s="101"/>
      <c r="X125" s="106"/>
      <c r="Y125" s="103"/>
      <c r="Z125" s="101"/>
      <c r="AA125" s="100"/>
      <c r="AB125" s="101"/>
      <c r="AC125" s="102"/>
      <c r="AD125" s="103"/>
      <c r="AE125" s="103"/>
      <c r="AF125" s="101"/>
      <c r="AG125" s="16"/>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row>
    <row r="126" spans="1:105" ht="18.75" customHeight="1" x14ac:dyDescent="0.35">
      <c r="A126" s="1"/>
      <c r="B126" s="10"/>
      <c r="C126" s="151"/>
      <c r="D126" s="101"/>
      <c r="E126" s="102"/>
      <c r="F126" s="103"/>
      <c r="G126" s="103"/>
      <c r="H126" s="103"/>
      <c r="I126" s="103"/>
      <c r="J126" s="101"/>
      <c r="K126" s="104"/>
      <c r="L126" s="103"/>
      <c r="M126" s="103"/>
      <c r="N126" s="103"/>
      <c r="O126" s="103"/>
      <c r="P126" s="103"/>
      <c r="Q126" s="103"/>
      <c r="R126" s="103"/>
      <c r="S126" s="103"/>
      <c r="T126" s="103"/>
      <c r="U126" s="101"/>
      <c r="V126" s="105"/>
      <c r="W126" s="101"/>
      <c r="X126" s="106"/>
      <c r="Y126" s="103"/>
      <c r="Z126" s="101"/>
      <c r="AA126" s="100"/>
      <c r="AB126" s="101"/>
      <c r="AC126" s="102"/>
      <c r="AD126" s="103"/>
      <c r="AE126" s="103"/>
      <c r="AF126" s="101"/>
      <c r="AG126" s="16"/>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row>
    <row r="127" spans="1:105" ht="18.75" customHeight="1" x14ac:dyDescent="0.35">
      <c r="A127" s="1"/>
      <c r="B127" s="10"/>
      <c r="C127" s="151"/>
      <c r="D127" s="101"/>
      <c r="E127" s="102"/>
      <c r="F127" s="103"/>
      <c r="G127" s="103"/>
      <c r="H127" s="103"/>
      <c r="I127" s="103"/>
      <c r="J127" s="101"/>
      <c r="K127" s="104"/>
      <c r="L127" s="103"/>
      <c r="M127" s="103"/>
      <c r="N127" s="103"/>
      <c r="O127" s="103"/>
      <c r="P127" s="103"/>
      <c r="Q127" s="103"/>
      <c r="R127" s="103"/>
      <c r="S127" s="103"/>
      <c r="T127" s="103"/>
      <c r="U127" s="101"/>
      <c r="V127" s="105"/>
      <c r="W127" s="101"/>
      <c r="X127" s="106"/>
      <c r="Y127" s="103"/>
      <c r="Z127" s="101"/>
      <c r="AA127" s="100"/>
      <c r="AB127" s="101"/>
      <c r="AC127" s="102"/>
      <c r="AD127" s="103"/>
      <c r="AE127" s="103"/>
      <c r="AF127" s="101"/>
      <c r="AG127" s="16"/>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row>
    <row r="128" spans="1:105" ht="18.75" customHeight="1" x14ac:dyDescent="0.35">
      <c r="A128" s="1"/>
      <c r="B128" s="10"/>
      <c r="C128" s="151"/>
      <c r="D128" s="101"/>
      <c r="E128" s="102"/>
      <c r="F128" s="103"/>
      <c r="G128" s="103"/>
      <c r="H128" s="103"/>
      <c r="I128" s="103"/>
      <c r="J128" s="101"/>
      <c r="K128" s="104"/>
      <c r="L128" s="103"/>
      <c r="M128" s="103"/>
      <c r="N128" s="103"/>
      <c r="O128" s="103"/>
      <c r="P128" s="103"/>
      <c r="Q128" s="103"/>
      <c r="R128" s="103"/>
      <c r="S128" s="103"/>
      <c r="T128" s="103"/>
      <c r="U128" s="101"/>
      <c r="V128" s="105"/>
      <c r="W128" s="101"/>
      <c r="X128" s="106"/>
      <c r="Y128" s="103"/>
      <c r="Z128" s="101"/>
      <c r="AA128" s="100"/>
      <c r="AB128" s="101"/>
      <c r="AC128" s="102"/>
      <c r="AD128" s="103"/>
      <c r="AE128" s="103"/>
      <c r="AF128" s="101"/>
      <c r="AG128" s="16"/>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row>
    <row r="129" spans="1:105" ht="18.75" customHeight="1" x14ac:dyDescent="0.35">
      <c r="A129" s="1"/>
      <c r="B129" s="10"/>
      <c r="C129" s="151"/>
      <c r="D129" s="101"/>
      <c r="E129" s="102"/>
      <c r="F129" s="103"/>
      <c r="G129" s="103"/>
      <c r="H129" s="103"/>
      <c r="I129" s="103"/>
      <c r="J129" s="101"/>
      <c r="K129" s="104"/>
      <c r="L129" s="103"/>
      <c r="M129" s="103"/>
      <c r="N129" s="103"/>
      <c r="O129" s="103"/>
      <c r="P129" s="103"/>
      <c r="Q129" s="103"/>
      <c r="R129" s="103"/>
      <c r="S129" s="103"/>
      <c r="T129" s="103"/>
      <c r="U129" s="101"/>
      <c r="V129" s="105"/>
      <c r="W129" s="101"/>
      <c r="X129" s="106"/>
      <c r="Y129" s="103"/>
      <c r="Z129" s="101"/>
      <c r="AA129" s="100"/>
      <c r="AB129" s="101"/>
      <c r="AC129" s="102"/>
      <c r="AD129" s="103"/>
      <c r="AE129" s="103"/>
      <c r="AF129" s="101"/>
      <c r="AG129" s="16"/>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row>
    <row r="130" spans="1:105" ht="18.75" customHeight="1" x14ac:dyDescent="0.35">
      <c r="A130" s="1"/>
      <c r="B130" s="10"/>
      <c r="C130" s="151"/>
      <c r="D130" s="101"/>
      <c r="E130" s="102"/>
      <c r="F130" s="103"/>
      <c r="G130" s="103"/>
      <c r="H130" s="103"/>
      <c r="I130" s="103"/>
      <c r="J130" s="101"/>
      <c r="K130" s="104"/>
      <c r="L130" s="103"/>
      <c r="M130" s="103"/>
      <c r="N130" s="103"/>
      <c r="O130" s="103"/>
      <c r="P130" s="103"/>
      <c r="Q130" s="103"/>
      <c r="R130" s="103"/>
      <c r="S130" s="103"/>
      <c r="T130" s="103"/>
      <c r="U130" s="101"/>
      <c r="V130" s="105"/>
      <c r="W130" s="101"/>
      <c r="X130" s="106"/>
      <c r="Y130" s="103"/>
      <c r="Z130" s="101"/>
      <c r="AA130" s="100"/>
      <c r="AB130" s="101"/>
      <c r="AC130" s="102"/>
      <c r="AD130" s="103"/>
      <c r="AE130" s="103"/>
      <c r="AF130" s="101"/>
      <c r="AG130" s="16"/>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row>
    <row r="131" spans="1:105" ht="18.75" customHeight="1" x14ac:dyDescent="0.35">
      <c r="A131" s="1"/>
      <c r="B131" s="10"/>
      <c r="C131" s="151"/>
      <c r="D131" s="101"/>
      <c r="E131" s="102"/>
      <c r="F131" s="103"/>
      <c r="G131" s="103"/>
      <c r="H131" s="103"/>
      <c r="I131" s="103"/>
      <c r="J131" s="101"/>
      <c r="K131" s="104"/>
      <c r="L131" s="103"/>
      <c r="M131" s="103"/>
      <c r="N131" s="103"/>
      <c r="O131" s="103"/>
      <c r="P131" s="103"/>
      <c r="Q131" s="103"/>
      <c r="R131" s="103"/>
      <c r="S131" s="103"/>
      <c r="T131" s="103"/>
      <c r="U131" s="101"/>
      <c r="V131" s="105"/>
      <c r="W131" s="101"/>
      <c r="X131" s="106"/>
      <c r="Y131" s="103"/>
      <c r="Z131" s="101"/>
      <c r="AA131" s="100"/>
      <c r="AB131" s="101"/>
      <c r="AC131" s="102"/>
      <c r="AD131" s="103"/>
      <c r="AE131" s="103"/>
      <c r="AF131" s="101"/>
      <c r="AG131" s="16"/>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row>
    <row r="132" spans="1:105" ht="18.75" customHeight="1" x14ac:dyDescent="0.35">
      <c r="A132" s="1"/>
      <c r="B132" s="10"/>
      <c r="C132" s="151"/>
      <c r="D132" s="101"/>
      <c r="E132" s="102"/>
      <c r="F132" s="103"/>
      <c r="G132" s="103"/>
      <c r="H132" s="103"/>
      <c r="I132" s="103"/>
      <c r="J132" s="101"/>
      <c r="K132" s="104"/>
      <c r="L132" s="103"/>
      <c r="M132" s="103"/>
      <c r="N132" s="103"/>
      <c r="O132" s="103"/>
      <c r="P132" s="103"/>
      <c r="Q132" s="103"/>
      <c r="R132" s="103"/>
      <c r="S132" s="103"/>
      <c r="T132" s="103"/>
      <c r="U132" s="101"/>
      <c r="V132" s="105"/>
      <c r="W132" s="101"/>
      <c r="X132" s="106"/>
      <c r="Y132" s="103"/>
      <c r="Z132" s="101"/>
      <c r="AA132" s="100"/>
      <c r="AB132" s="101"/>
      <c r="AC132" s="102"/>
      <c r="AD132" s="103"/>
      <c r="AE132" s="103"/>
      <c r="AF132" s="101"/>
      <c r="AG132" s="16"/>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row>
    <row r="133" spans="1:105" ht="18.75" customHeight="1" x14ac:dyDescent="0.35">
      <c r="A133" s="1"/>
      <c r="B133" s="10"/>
      <c r="C133" s="151"/>
      <c r="D133" s="101"/>
      <c r="E133" s="102"/>
      <c r="F133" s="103"/>
      <c r="G133" s="103"/>
      <c r="H133" s="103"/>
      <c r="I133" s="103"/>
      <c r="J133" s="101"/>
      <c r="K133" s="104"/>
      <c r="L133" s="103"/>
      <c r="M133" s="103"/>
      <c r="N133" s="103"/>
      <c r="O133" s="103"/>
      <c r="P133" s="103"/>
      <c r="Q133" s="103"/>
      <c r="R133" s="103"/>
      <c r="S133" s="103"/>
      <c r="T133" s="103"/>
      <c r="U133" s="101"/>
      <c r="V133" s="105"/>
      <c r="W133" s="101"/>
      <c r="X133" s="106"/>
      <c r="Y133" s="103"/>
      <c r="Z133" s="101"/>
      <c r="AA133" s="100"/>
      <c r="AB133" s="101"/>
      <c r="AC133" s="102"/>
      <c r="AD133" s="103"/>
      <c r="AE133" s="103"/>
      <c r="AF133" s="101"/>
      <c r="AG133" s="16"/>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row>
    <row r="134" spans="1:105" ht="18.75" customHeight="1" x14ac:dyDescent="0.35">
      <c r="A134" s="1"/>
      <c r="B134" s="10"/>
      <c r="C134" s="151"/>
      <c r="D134" s="101"/>
      <c r="E134" s="102"/>
      <c r="F134" s="103"/>
      <c r="G134" s="103"/>
      <c r="H134" s="103"/>
      <c r="I134" s="103"/>
      <c r="J134" s="101"/>
      <c r="K134" s="104"/>
      <c r="L134" s="103"/>
      <c r="M134" s="103"/>
      <c r="N134" s="103"/>
      <c r="O134" s="103"/>
      <c r="P134" s="103"/>
      <c r="Q134" s="103"/>
      <c r="R134" s="103"/>
      <c r="S134" s="103"/>
      <c r="T134" s="103"/>
      <c r="U134" s="101"/>
      <c r="V134" s="105"/>
      <c r="W134" s="101"/>
      <c r="X134" s="106"/>
      <c r="Y134" s="103"/>
      <c r="Z134" s="101"/>
      <c r="AA134" s="100"/>
      <c r="AB134" s="101"/>
      <c r="AC134" s="102"/>
      <c r="AD134" s="103"/>
      <c r="AE134" s="103"/>
      <c r="AF134" s="101"/>
      <c r="AG134" s="16"/>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row>
    <row r="135" spans="1:105" ht="18.75" customHeight="1" x14ac:dyDescent="0.35">
      <c r="A135" s="1"/>
      <c r="B135" s="10"/>
      <c r="C135" s="151"/>
      <c r="D135" s="101"/>
      <c r="E135" s="102"/>
      <c r="F135" s="103"/>
      <c r="G135" s="103"/>
      <c r="H135" s="103"/>
      <c r="I135" s="103"/>
      <c r="J135" s="101"/>
      <c r="K135" s="104"/>
      <c r="L135" s="103"/>
      <c r="M135" s="103"/>
      <c r="N135" s="103"/>
      <c r="O135" s="103"/>
      <c r="P135" s="103"/>
      <c r="Q135" s="103"/>
      <c r="R135" s="103"/>
      <c r="S135" s="103"/>
      <c r="T135" s="103"/>
      <c r="U135" s="101"/>
      <c r="V135" s="105"/>
      <c r="W135" s="101"/>
      <c r="X135" s="106"/>
      <c r="Y135" s="103"/>
      <c r="Z135" s="101"/>
      <c r="AA135" s="100"/>
      <c r="AB135" s="101"/>
      <c r="AC135" s="102"/>
      <c r="AD135" s="103"/>
      <c r="AE135" s="103"/>
      <c r="AF135" s="101"/>
      <c r="AG135" s="16"/>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row>
    <row r="136" spans="1:105" ht="18.75" customHeight="1" x14ac:dyDescent="0.35">
      <c r="A136" s="1"/>
      <c r="B136" s="10"/>
      <c r="C136" s="151"/>
      <c r="D136" s="101"/>
      <c r="E136" s="102"/>
      <c r="F136" s="103"/>
      <c r="G136" s="103"/>
      <c r="H136" s="103"/>
      <c r="I136" s="103"/>
      <c r="J136" s="101"/>
      <c r="K136" s="104"/>
      <c r="L136" s="103"/>
      <c r="M136" s="103"/>
      <c r="N136" s="103"/>
      <c r="O136" s="103"/>
      <c r="P136" s="103"/>
      <c r="Q136" s="103"/>
      <c r="R136" s="103"/>
      <c r="S136" s="103"/>
      <c r="T136" s="103"/>
      <c r="U136" s="101"/>
      <c r="V136" s="105"/>
      <c r="W136" s="101"/>
      <c r="X136" s="106"/>
      <c r="Y136" s="103"/>
      <c r="Z136" s="101"/>
      <c r="AA136" s="100"/>
      <c r="AB136" s="101"/>
      <c r="AC136" s="102"/>
      <c r="AD136" s="103"/>
      <c r="AE136" s="103"/>
      <c r="AF136" s="101"/>
      <c r="AG136" s="16"/>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row>
    <row r="137" spans="1:105" ht="18.75" customHeight="1" x14ac:dyDescent="0.35">
      <c r="A137" s="1"/>
      <c r="B137" s="10"/>
      <c r="C137" s="151"/>
      <c r="D137" s="101"/>
      <c r="E137" s="102"/>
      <c r="F137" s="103"/>
      <c r="G137" s="103"/>
      <c r="H137" s="103"/>
      <c r="I137" s="103"/>
      <c r="J137" s="101"/>
      <c r="K137" s="104"/>
      <c r="L137" s="103"/>
      <c r="M137" s="103"/>
      <c r="N137" s="103"/>
      <c r="O137" s="103"/>
      <c r="P137" s="103"/>
      <c r="Q137" s="103"/>
      <c r="R137" s="103"/>
      <c r="S137" s="103"/>
      <c r="T137" s="103"/>
      <c r="U137" s="101"/>
      <c r="V137" s="105"/>
      <c r="W137" s="101"/>
      <c r="X137" s="106"/>
      <c r="Y137" s="103"/>
      <c r="Z137" s="101"/>
      <c r="AA137" s="100"/>
      <c r="AB137" s="101"/>
      <c r="AC137" s="102"/>
      <c r="AD137" s="103"/>
      <c r="AE137" s="103"/>
      <c r="AF137" s="101"/>
      <c r="AG137" s="16"/>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row>
    <row r="138" spans="1:105" ht="18.75" customHeight="1" x14ac:dyDescent="0.35">
      <c r="A138" s="1"/>
      <c r="B138" s="10"/>
      <c r="C138" s="151"/>
      <c r="D138" s="101"/>
      <c r="E138" s="102"/>
      <c r="F138" s="103"/>
      <c r="G138" s="103"/>
      <c r="H138" s="103"/>
      <c r="I138" s="103"/>
      <c r="J138" s="101"/>
      <c r="K138" s="104"/>
      <c r="L138" s="103"/>
      <c r="M138" s="103"/>
      <c r="N138" s="103"/>
      <c r="O138" s="103"/>
      <c r="P138" s="103"/>
      <c r="Q138" s="103"/>
      <c r="R138" s="103"/>
      <c r="S138" s="103"/>
      <c r="T138" s="103"/>
      <c r="U138" s="101"/>
      <c r="V138" s="105"/>
      <c r="W138" s="101"/>
      <c r="X138" s="106"/>
      <c r="Y138" s="103"/>
      <c r="Z138" s="101"/>
      <c r="AA138" s="100"/>
      <c r="AB138" s="101"/>
      <c r="AC138" s="102"/>
      <c r="AD138" s="103"/>
      <c r="AE138" s="103"/>
      <c r="AF138" s="101"/>
      <c r="AG138" s="16"/>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row>
    <row r="139" spans="1:105" ht="18.75" customHeight="1" x14ac:dyDescent="0.35">
      <c r="A139" s="1"/>
      <c r="B139" s="10"/>
      <c r="C139" s="151"/>
      <c r="D139" s="101"/>
      <c r="E139" s="102"/>
      <c r="F139" s="103"/>
      <c r="G139" s="103"/>
      <c r="H139" s="103"/>
      <c r="I139" s="103"/>
      <c r="J139" s="101"/>
      <c r="K139" s="104"/>
      <c r="L139" s="103"/>
      <c r="M139" s="103"/>
      <c r="N139" s="103"/>
      <c r="O139" s="103"/>
      <c r="P139" s="103"/>
      <c r="Q139" s="103"/>
      <c r="R139" s="103"/>
      <c r="S139" s="103"/>
      <c r="T139" s="103"/>
      <c r="U139" s="101"/>
      <c r="V139" s="105"/>
      <c r="W139" s="101"/>
      <c r="X139" s="106"/>
      <c r="Y139" s="103"/>
      <c r="Z139" s="101"/>
      <c r="AA139" s="100"/>
      <c r="AB139" s="101"/>
      <c r="AC139" s="102"/>
      <c r="AD139" s="103"/>
      <c r="AE139" s="103"/>
      <c r="AF139" s="101"/>
      <c r="AG139" s="16"/>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row>
    <row r="140" spans="1:105" ht="18.75" customHeight="1" x14ac:dyDescent="0.35">
      <c r="A140" s="1"/>
      <c r="B140" s="10"/>
      <c r="C140" s="151"/>
      <c r="D140" s="101"/>
      <c r="E140" s="102"/>
      <c r="F140" s="103"/>
      <c r="G140" s="103"/>
      <c r="H140" s="103"/>
      <c r="I140" s="103"/>
      <c r="J140" s="101"/>
      <c r="K140" s="104"/>
      <c r="L140" s="103"/>
      <c r="M140" s="103"/>
      <c r="N140" s="103"/>
      <c r="O140" s="103"/>
      <c r="P140" s="103"/>
      <c r="Q140" s="103"/>
      <c r="R140" s="103"/>
      <c r="S140" s="103"/>
      <c r="T140" s="103"/>
      <c r="U140" s="101"/>
      <c r="V140" s="105"/>
      <c r="W140" s="101"/>
      <c r="X140" s="106"/>
      <c r="Y140" s="103"/>
      <c r="Z140" s="101"/>
      <c r="AA140" s="100"/>
      <c r="AB140" s="101"/>
      <c r="AC140" s="102"/>
      <c r="AD140" s="103"/>
      <c r="AE140" s="103"/>
      <c r="AF140" s="101"/>
      <c r="AG140" s="16"/>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row>
    <row r="141" spans="1:105" ht="18.75" customHeight="1" x14ac:dyDescent="0.35">
      <c r="A141" s="1"/>
      <c r="B141" s="10"/>
      <c r="C141" s="151"/>
      <c r="D141" s="101"/>
      <c r="E141" s="102"/>
      <c r="F141" s="103"/>
      <c r="G141" s="103"/>
      <c r="H141" s="103"/>
      <c r="I141" s="103"/>
      <c r="J141" s="101"/>
      <c r="K141" s="104"/>
      <c r="L141" s="103"/>
      <c r="M141" s="103"/>
      <c r="N141" s="103"/>
      <c r="O141" s="103"/>
      <c r="P141" s="103"/>
      <c r="Q141" s="103"/>
      <c r="R141" s="103"/>
      <c r="S141" s="103"/>
      <c r="T141" s="103"/>
      <c r="U141" s="101"/>
      <c r="V141" s="105"/>
      <c r="W141" s="101"/>
      <c r="X141" s="106"/>
      <c r="Y141" s="103"/>
      <c r="Z141" s="101"/>
      <c r="AA141" s="100"/>
      <c r="AB141" s="101"/>
      <c r="AC141" s="102"/>
      <c r="AD141" s="103"/>
      <c r="AE141" s="103"/>
      <c r="AF141" s="101"/>
      <c r="AG141" s="16"/>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row>
    <row r="142" spans="1:105" ht="18.75" customHeight="1" x14ac:dyDescent="0.35">
      <c r="A142" s="1"/>
      <c r="B142" s="10"/>
      <c r="C142" s="151"/>
      <c r="D142" s="101"/>
      <c r="E142" s="102"/>
      <c r="F142" s="103"/>
      <c r="G142" s="103"/>
      <c r="H142" s="103"/>
      <c r="I142" s="103"/>
      <c r="J142" s="101"/>
      <c r="K142" s="104"/>
      <c r="L142" s="103"/>
      <c r="M142" s="103"/>
      <c r="N142" s="103"/>
      <c r="O142" s="103"/>
      <c r="P142" s="103"/>
      <c r="Q142" s="103"/>
      <c r="R142" s="103"/>
      <c r="S142" s="103"/>
      <c r="T142" s="103"/>
      <c r="U142" s="101"/>
      <c r="V142" s="105"/>
      <c r="W142" s="101"/>
      <c r="X142" s="106"/>
      <c r="Y142" s="103"/>
      <c r="Z142" s="101"/>
      <c r="AA142" s="100"/>
      <c r="AB142" s="101"/>
      <c r="AC142" s="102"/>
      <c r="AD142" s="103"/>
      <c r="AE142" s="103"/>
      <c r="AF142" s="101"/>
      <c r="AG142" s="16"/>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row>
    <row r="143" spans="1:105" ht="18.75" customHeight="1" x14ac:dyDescent="0.35">
      <c r="A143" s="1"/>
      <c r="B143" s="10"/>
      <c r="C143" s="151"/>
      <c r="D143" s="101"/>
      <c r="E143" s="102"/>
      <c r="F143" s="103"/>
      <c r="G143" s="103"/>
      <c r="H143" s="103"/>
      <c r="I143" s="103"/>
      <c r="J143" s="101"/>
      <c r="K143" s="104"/>
      <c r="L143" s="103"/>
      <c r="M143" s="103"/>
      <c r="N143" s="103"/>
      <c r="O143" s="103"/>
      <c r="P143" s="103"/>
      <c r="Q143" s="103"/>
      <c r="R143" s="103"/>
      <c r="S143" s="103"/>
      <c r="T143" s="103"/>
      <c r="U143" s="101"/>
      <c r="V143" s="105"/>
      <c r="W143" s="101"/>
      <c r="X143" s="106"/>
      <c r="Y143" s="103"/>
      <c r="Z143" s="101"/>
      <c r="AA143" s="100"/>
      <c r="AB143" s="101"/>
      <c r="AC143" s="102"/>
      <c r="AD143" s="103"/>
      <c r="AE143" s="103"/>
      <c r="AF143" s="101"/>
      <c r="AG143" s="16"/>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row>
    <row r="144" spans="1:105" ht="18.75" customHeight="1" x14ac:dyDescent="0.35">
      <c r="A144" s="1"/>
      <c r="B144" s="10"/>
      <c r="C144" s="151"/>
      <c r="D144" s="101"/>
      <c r="E144" s="102"/>
      <c r="F144" s="103"/>
      <c r="G144" s="103"/>
      <c r="H144" s="103"/>
      <c r="I144" s="103"/>
      <c r="J144" s="101"/>
      <c r="K144" s="104"/>
      <c r="L144" s="103"/>
      <c r="M144" s="103"/>
      <c r="N144" s="103"/>
      <c r="O144" s="103"/>
      <c r="P144" s="103"/>
      <c r="Q144" s="103"/>
      <c r="R144" s="103"/>
      <c r="S144" s="103"/>
      <c r="T144" s="103"/>
      <c r="U144" s="101"/>
      <c r="V144" s="105"/>
      <c r="W144" s="101"/>
      <c r="X144" s="106"/>
      <c r="Y144" s="103"/>
      <c r="Z144" s="101"/>
      <c r="AA144" s="100"/>
      <c r="AB144" s="101"/>
      <c r="AC144" s="102"/>
      <c r="AD144" s="103"/>
      <c r="AE144" s="103"/>
      <c r="AF144" s="101"/>
      <c r="AG144" s="16"/>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row>
    <row r="145" spans="1:105" ht="18.75" customHeight="1" x14ac:dyDescent="0.35">
      <c r="A145" s="1"/>
      <c r="B145" s="10"/>
      <c r="C145" s="151"/>
      <c r="D145" s="101"/>
      <c r="E145" s="102"/>
      <c r="F145" s="103"/>
      <c r="G145" s="103"/>
      <c r="H145" s="103"/>
      <c r="I145" s="103"/>
      <c r="J145" s="101"/>
      <c r="K145" s="104"/>
      <c r="L145" s="103"/>
      <c r="M145" s="103"/>
      <c r="N145" s="103"/>
      <c r="O145" s="103"/>
      <c r="P145" s="103"/>
      <c r="Q145" s="103"/>
      <c r="R145" s="103"/>
      <c r="S145" s="103"/>
      <c r="T145" s="103"/>
      <c r="U145" s="101"/>
      <c r="V145" s="105"/>
      <c r="W145" s="101"/>
      <c r="X145" s="106"/>
      <c r="Y145" s="103"/>
      <c r="Z145" s="101"/>
      <c r="AA145" s="100"/>
      <c r="AB145" s="101"/>
      <c r="AC145" s="102"/>
      <c r="AD145" s="103"/>
      <c r="AE145" s="103"/>
      <c r="AF145" s="101"/>
      <c r="AG145" s="16"/>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row>
    <row r="146" spans="1:105" ht="18.75" customHeight="1" x14ac:dyDescent="0.35">
      <c r="A146" s="1"/>
      <c r="B146" s="10"/>
      <c r="C146" s="151"/>
      <c r="D146" s="101"/>
      <c r="E146" s="102"/>
      <c r="F146" s="103"/>
      <c r="G146" s="103"/>
      <c r="H146" s="103"/>
      <c r="I146" s="103"/>
      <c r="J146" s="101"/>
      <c r="K146" s="104"/>
      <c r="L146" s="103"/>
      <c r="M146" s="103"/>
      <c r="N146" s="103"/>
      <c r="O146" s="103"/>
      <c r="P146" s="103"/>
      <c r="Q146" s="103"/>
      <c r="R146" s="103"/>
      <c r="S146" s="103"/>
      <c r="T146" s="103"/>
      <c r="U146" s="101"/>
      <c r="V146" s="105"/>
      <c r="W146" s="101"/>
      <c r="X146" s="106"/>
      <c r="Y146" s="103"/>
      <c r="Z146" s="101"/>
      <c r="AA146" s="100"/>
      <c r="AB146" s="101"/>
      <c r="AC146" s="102"/>
      <c r="AD146" s="103"/>
      <c r="AE146" s="103"/>
      <c r="AF146" s="101"/>
      <c r="AG146" s="16"/>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row>
    <row r="147" spans="1:105" ht="18.75" customHeight="1" x14ac:dyDescent="0.35">
      <c r="A147" s="1"/>
      <c r="B147" s="10"/>
      <c r="C147" s="151"/>
      <c r="D147" s="101"/>
      <c r="E147" s="102"/>
      <c r="F147" s="103"/>
      <c r="G147" s="103"/>
      <c r="H147" s="103"/>
      <c r="I147" s="103"/>
      <c r="J147" s="101"/>
      <c r="K147" s="104"/>
      <c r="L147" s="103"/>
      <c r="M147" s="103"/>
      <c r="N147" s="103"/>
      <c r="O147" s="103"/>
      <c r="P147" s="103"/>
      <c r="Q147" s="103"/>
      <c r="R147" s="103"/>
      <c r="S147" s="103"/>
      <c r="T147" s="103"/>
      <c r="U147" s="101"/>
      <c r="V147" s="105"/>
      <c r="W147" s="101"/>
      <c r="X147" s="106"/>
      <c r="Y147" s="103"/>
      <c r="Z147" s="101"/>
      <c r="AA147" s="100"/>
      <c r="AB147" s="101"/>
      <c r="AC147" s="102"/>
      <c r="AD147" s="103"/>
      <c r="AE147" s="103"/>
      <c r="AF147" s="101"/>
      <c r="AG147" s="16"/>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row>
    <row r="148" spans="1:105" ht="18.75" customHeight="1" x14ac:dyDescent="0.35">
      <c r="A148" s="1"/>
      <c r="B148" s="10"/>
      <c r="C148" s="151"/>
      <c r="D148" s="101"/>
      <c r="E148" s="102"/>
      <c r="F148" s="103"/>
      <c r="G148" s="103"/>
      <c r="H148" s="103"/>
      <c r="I148" s="103"/>
      <c r="J148" s="101"/>
      <c r="K148" s="104"/>
      <c r="L148" s="103"/>
      <c r="M148" s="103"/>
      <c r="N148" s="103"/>
      <c r="O148" s="103"/>
      <c r="P148" s="103"/>
      <c r="Q148" s="103"/>
      <c r="R148" s="103"/>
      <c r="S148" s="103"/>
      <c r="T148" s="103"/>
      <c r="U148" s="101"/>
      <c r="V148" s="105"/>
      <c r="W148" s="101"/>
      <c r="X148" s="106"/>
      <c r="Y148" s="103"/>
      <c r="Z148" s="101"/>
      <c r="AA148" s="100"/>
      <c r="AB148" s="101"/>
      <c r="AC148" s="102"/>
      <c r="AD148" s="103"/>
      <c r="AE148" s="103"/>
      <c r="AF148" s="101"/>
      <c r="AG148" s="16"/>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row>
    <row r="149" spans="1:105" ht="18.75" customHeight="1" x14ac:dyDescent="0.35">
      <c r="A149" s="1"/>
      <c r="B149" s="10"/>
      <c r="C149" s="151"/>
      <c r="D149" s="101"/>
      <c r="E149" s="102"/>
      <c r="F149" s="103"/>
      <c r="G149" s="103"/>
      <c r="H149" s="103"/>
      <c r="I149" s="103"/>
      <c r="J149" s="101"/>
      <c r="K149" s="104"/>
      <c r="L149" s="103"/>
      <c r="M149" s="103"/>
      <c r="N149" s="103"/>
      <c r="O149" s="103"/>
      <c r="P149" s="103"/>
      <c r="Q149" s="103"/>
      <c r="R149" s="103"/>
      <c r="S149" s="103"/>
      <c r="T149" s="103"/>
      <c r="U149" s="101"/>
      <c r="V149" s="105"/>
      <c r="W149" s="101"/>
      <c r="X149" s="106"/>
      <c r="Y149" s="103"/>
      <c r="Z149" s="101"/>
      <c r="AA149" s="100"/>
      <c r="AB149" s="101"/>
      <c r="AC149" s="102"/>
      <c r="AD149" s="103"/>
      <c r="AE149" s="103"/>
      <c r="AF149" s="101"/>
      <c r="AG149" s="16"/>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row>
    <row r="150" spans="1:105" ht="18.75" customHeight="1" x14ac:dyDescent="0.35">
      <c r="A150" s="1"/>
      <c r="B150" s="10"/>
      <c r="C150" s="151"/>
      <c r="D150" s="101"/>
      <c r="E150" s="102"/>
      <c r="F150" s="103"/>
      <c r="G150" s="103"/>
      <c r="H150" s="103"/>
      <c r="I150" s="103"/>
      <c r="J150" s="101"/>
      <c r="K150" s="104"/>
      <c r="L150" s="103"/>
      <c r="M150" s="103"/>
      <c r="N150" s="103"/>
      <c r="O150" s="103"/>
      <c r="P150" s="103"/>
      <c r="Q150" s="103"/>
      <c r="R150" s="103"/>
      <c r="S150" s="103"/>
      <c r="T150" s="103"/>
      <c r="U150" s="101"/>
      <c r="V150" s="105"/>
      <c r="W150" s="101"/>
      <c r="X150" s="106"/>
      <c r="Y150" s="103"/>
      <c r="Z150" s="101"/>
      <c r="AA150" s="100"/>
      <c r="AB150" s="101"/>
      <c r="AC150" s="102"/>
      <c r="AD150" s="103"/>
      <c r="AE150" s="103"/>
      <c r="AF150" s="101"/>
      <c r="AG150" s="16"/>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row>
    <row r="151" spans="1:105" ht="18.75" customHeight="1" x14ac:dyDescent="0.35">
      <c r="A151" s="1"/>
      <c r="B151" s="10"/>
      <c r="C151" s="151"/>
      <c r="D151" s="101"/>
      <c r="E151" s="102"/>
      <c r="F151" s="103"/>
      <c r="G151" s="103"/>
      <c r="H151" s="103"/>
      <c r="I151" s="103"/>
      <c r="J151" s="101"/>
      <c r="K151" s="104"/>
      <c r="L151" s="103"/>
      <c r="M151" s="103"/>
      <c r="N151" s="103"/>
      <c r="O151" s="103"/>
      <c r="P151" s="103"/>
      <c r="Q151" s="103"/>
      <c r="R151" s="103"/>
      <c r="S151" s="103"/>
      <c r="T151" s="103"/>
      <c r="U151" s="101"/>
      <c r="V151" s="105"/>
      <c r="W151" s="101"/>
      <c r="X151" s="106"/>
      <c r="Y151" s="103"/>
      <c r="Z151" s="101"/>
      <c r="AA151" s="100"/>
      <c r="AB151" s="101"/>
      <c r="AC151" s="102"/>
      <c r="AD151" s="103"/>
      <c r="AE151" s="103"/>
      <c r="AF151" s="101"/>
      <c r="AG151" s="16"/>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row>
    <row r="152" spans="1:105" ht="18.75" customHeight="1" x14ac:dyDescent="0.35">
      <c r="A152" s="1"/>
      <c r="B152" s="10"/>
      <c r="C152" s="151"/>
      <c r="D152" s="101"/>
      <c r="E152" s="102"/>
      <c r="F152" s="103"/>
      <c r="G152" s="103"/>
      <c r="H152" s="103"/>
      <c r="I152" s="103"/>
      <c r="J152" s="101"/>
      <c r="K152" s="104"/>
      <c r="L152" s="103"/>
      <c r="M152" s="103"/>
      <c r="N152" s="103"/>
      <c r="O152" s="103"/>
      <c r="P152" s="103"/>
      <c r="Q152" s="103"/>
      <c r="R152" s="103"/>
      <c r="S152" s="103"/>
      <c r="T152" s="103"/>
      <c r="U152" s="101"/>
      <c r="V152" s="105"/>
      <c r="W152" s="101"/>
      <c r="X152" s="106"/>
      <c r="Y152" s="103"/>
      <c r="Z152" s="101"/>
      <c r="AA152" s="100"/>
      <c r="AB152" s="101"/>
      <c r="AC152" s="102"/>
      <c r="AD152" s="103"/>
      <c r="AE152" s="103"/>
      <c r="AF152" s="101"/>
      <c r="AG152" s="16"/>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row>
    <row r="153" spans="1:105" ht="18.75" customHeight="1" x14ac:dyDescent="0.35">
      <c r="A153" s="1"/>
      <c r="B153" s="10"/>
      <c r="C153" s="151"/>
      <c r="D153" s="101"/>
      <c r="E153" s="102"/>
      <c r="F153" s="103"/>
      <c r="G153" s="103"/>
      <c r="H153" s="103"/>
      <c r="I153" s="103"/>
      <c r="J153" s="101"/>
      <c r="K153" s="104"/>
      <c r="L153" s="103"/>
      <c r="M153" s="103"/>
      <c r="N153" s="103"/>
      <c r="O153" s="103"/>
      <c r="P153" s="103"/>
      <c r="Q153" s="103"/>
      <c r="R153" s="103"/>
      <c r="S153" s="103"/>
      <c r="T153" s="103"/>
      <c r="U153" s="101"/>
      <c r="V153" s="105"/>
      <c r="W153" s="101"/>
      <c r="X153" s="106"/>
      <c r="Y153" s="103"/>
      <c r="Z153" s="101"/>
      <c r="AA153" s="100"/>
      <c r="AB153" s="101"/>
      <c r="AC153" s="102"/>
      <c r="AD153" s="103"/>
      <c r="AE153" s="103"/>
      <c r="AF153" s="101"/>
      <c r="AG153" s="16"/>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row>
    <row r="154" spans="1:105" ht="18.75" customHeight="1" x14ac:dyDescent="0.35">
      <c r="A154" s="1"/>
      <c r="B154" s="10"/>
      <c r="C154" s="151"/>
      <c r="D154" s="101"/>
      <c r="E154" s="102"/>
      <c r="F154" s="103"/>
      <c r="G154" s="103"/>
      <c r="H154" s="103"/>
      <c r="I154" s="103"/>
      <c r="J154" s="101"/>
      <c r="K154" s="104"/>
      <c r="L154" s="103"/>
      <c r="M154" s="103"/>
      <c r="N154" s="103"/>
      <c r="O154" s="103"/>
      <c r="P154" s="103"/>
      <c r="Q154" s="103"/>
      <c r="R154" s="103"/>
      <c r="S154" s="103"/>
      <c r="T154" s="103"/>
      <c r="U154" s="101"/>
      <c r="V154" s="105"/>
      <c r="W154" s="101"/>
      <c r="X154" s="106"/>
      <c r="Y154" s="103"/>
      <c r="Z154" s="101"/>
      <c r="AA154" s="100"/>
      <c r="AB154" s="101"/>
      <c r="AC154" s="102"/>
      <c r="AD154" s="103"/>
      <c r="AE154" s="103"/>
      <c r="AF154" s="101"/>
      <c r="AG154" s="16"/>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row>
    <row r="155" spans="1:105" ht="18.75" customHeight="1" x14ac:dyDescent="0.35">
      <c r="A155" s="1"/>
      <c r="B155" s="10"/>
      <c r="C155" s="151"/>
      <c r="D155" s="101"/>
      <c r="E155" s="102"/>
      <c r="F155" s="103"/>
      <c r="G155" s="103"/>
      <c r="H155" s="103"/>
      <c r="I155" s="103"/>
      <c r="J155" s="101"/>
      <c r="K155" s="104"/>
      <c r="L155" s="103"/>
      <c r="M155" s="103"/>
      <c r="N155" s="103"/>
      <c r="O155" s="103"/>
      <c r="P155" s="103"/>
      <c r="Q155" s="103"/>
      <c r="R155" s="103"/>
      <c r="S155" s="103"/>
      <c r="T155" s="103"/>
      <c r="U155" s="101"/>
      <c r="V155" s="105"/>
      <c r="W155" s="101"/>
      <c r="X155" s="106"/>
      <c r="Y155" s="103"/>
      <c r="Z155" s="101"/>
      <c r="AA155" s="100"/>
      <c r="AB155" s="101"/>
      <c r="AC155" s="102"/>
      <c r="AD155" s="103"/>
      <c r="AE155" s="103"/>
      <c r="AF155" s="101"/>
      <c r="AG155" s="16"/>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row>
    <row r="156" spans="1:105" ht="18.75" customHeight="1" x14ac:dyDescent="0.35">
      <c r="A156" s="1"/>
      <c r="B156" s="10"/>
      <c r="C156" s="151"/>
      <c r="D156" s="101"/>
      <c r="E156" s="102"/>
      <c r="F156" s="103"/>
      <c r="G156" s="103"/>
      <c r="H156" s="103"/>
      <c r="I156" s="103"/>
      <c r="J156" s="101"/>
      <c r="K156" s="104"/>
      <c r="L156" s="103"/>
      <c r="M156" s="103"/>
      <c r="N156" s="103"/>
      <c r="O156" s="103"/>
      <c r="P156" s="103"/>
      <c r="Q156" s="103"/>
      <c r="R156" s="103"/>
      <c r="S156" s="103"/>
      <c r="T156" s="103"/>
      <c r="U156" s="101"/>
      <c r="V156" s="105"/>
      <c r="W156" s="101"/>
      <c r="X156" s="106"/>
      <c r="Y156" s="103"/>
      <c r="Z156" s="101"/>
      <c r="AA156" s="100"/>
      <c r="AB156" s="101"/>
      <c r="AC156" s="102"/>
      <c r="AD156" s="103"/>
      <c r="AE156" s="103"/>
      <c r="AF156" s="101"/>
      <c r="AG156" s="16"/>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row>
    <row r="157" spans="1:105" ht="18.75" customHeight="1" x14ac:dyDescent="0.35">
      <c r="A157" s="1"/>
      <c r="B157" s="10"/>
      <c r="C157" s="151"/>
      <c r="D157" s="101"/>
      <c r="E157" s="102"/>
      <c r="F157" s="103"/>
      <c r="G157" s="103"/>
      <c r="H157" s="103"/>
      <c r="I157" s="103"/>
      <c r="J157" s="101"/>
      <c r="K157" s="104"/>
      <c r="L157" s="103"/>
      <c r="M157" s="103"/>
      <c r="N157" s="103"/>
      <c r="O157" s="103"/>
      <c r="P157" s="103"/>
      <c r="Q157" s="103"/>
      <c r="R157" s="103"/>
      <c r="S157" s="103"/>
      <c r="T157" s="103"/>
      <c r="U157" s="101"/>
      <c r="V157" s="105"/>
      <c r="W157" s="101"/>
      <c r="X157" s="106"/>
      <c r="Y157" s="103"/>
      <c r="Z157" s="101"/>
      <c r="AA157" s="100"/>
      <c r="AB157" s="101"/>
      <c r="AC157" s="102"/>
      <c r="AD157" s="103"/>
      <c r="AE157" s="103"/>
      <c r="AF157" s="101"/>
      <c r="AG157" s="16"/>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row>
    <row r="158" spans="1:105" ht="18.75" customHeight="1" x14ac:dyDescent="0.35">
      <c r="A158" s="1"/>
      <c r="B158" s="10"/>
      <c r="C158" s="151"/>
      <c r="D158" s="101"/>
      <c r="E158" s="102"/>
      <c r="F158" s="103"/>
      <c r="G158" s="103"/>
      <c r="H158" s="103"/>
      <c r="I158" s="103"/>
      <c r="J158" s="101"/>
      <c r="K158" s="104"/>
      <c r="L158" s="103"/>
      <c r="M158" s="103"/>
      <c r="N158" s="103"/>
      <c r="O158" s="103"/>
      <c r="P158" s="103"/>
      <c r="Q158" s="103"/>
      <c r="R158" s="103"/>
      <c r="S158" s="103"/>
      <c r="T158" s="103"/>
      <c r="U158" s="101"/>
      <c r="V158" s="105"/>
      <c r="W158" s="101"/>
      <c r="X158" s="106"/>
      <c r="Y158" s="103"/>
      <c r="Z158" s="101"/>
      <c r="AA158" s="100"/>
      <c r="AB158" s="101"/>
      <c r="AC158" s="102"/>
      <c r="AD158" s="103"/>
      <c r="AE158" s="103"/>
      <c r="AF158" s="101"/>
      <c r="AG158" s="16"/>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row>
    <row r="159" spans="1:105" ht="18.75" customHeight="1" x14ac:dyDescent="0.35">
      <c r="A159" s="1"/>
      <c r="B159" s="10"/>
      <c r="C159" s="151"/>
      <c r="D159" s="101"/>
      <c r="E159" s="102"/>
      <c r="F159" s="103"/>
      <c r="G159" s="103"/>
      <c r="H159" s="103"/>
      <c r="I159" s="103"/>
      <c r="J159" s="101"/>
      <c r="K159" s="104"/>
      <c r="L159" s="103"/>
      <c r="M159" s="103"/>
      <c r="N159" s="103"/>
      <c r="O159" s="103"/>
      <c r="P159" s="103"/>
      <c r="Q159" s="103"/>
      <c r="R159" s="103"/>
      <c r="S159" s="103"/>
      <c r="T159" s="103"/>
      <c r="U159" s="101"/>
      <c r="V159" s="105"/>
      <c r="W159" s="101"/>
      <c r="X159" s="106"/>
      <c r="Y159" s="103"/>
      <c r="Z159" s="101"/>
      <c r="AA159" s="100"/>
      <c r="AB159" s="101"/>
      <c r="AC159" s="102"/>
      <c r="AD159" s="103"/>
      <c r="AE159" s="103"/>
      <c r="AF159" s="101"/>
      <c r="AG159" s="16"/>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row>
    <row r="160" spans="1:105" ht="18.75" customHeight="1" x14ac:dyDescent="0.35">
      <c r="A160" s="1"/>
      <c r="B160" s="10"/>
      <c r="C160" s="151"/>
      <c r="D160" s="101"/>
      <c r="E160" s="102"/>
      <c r="F160" s="103"/>
      <c r="G160" s="103"/>
      <c r="H160" s="103"/>
      <c r="I160" s="103"/>
      <c r="J160" s="101"/>
      <c r="K160" s="104"/>
      <c r="L160" s="103"/>
      <c r="M160" s="103"/>
      <c r="N160" s="103"/>
      <c r="O160" s="103"/>
      <c r="P160" s="103"/>
      <c r="Q160" s="103"/>
      <c r="R160" s="103"/>
      <c r="S160" s="103"/>
      <c r="T160" s="103"/>
      <c r="U160" s="101"/>
      <c r="V160" s="105"/>
      <c r="W160" s="101"/>
      <c r="X160" s="106"/>
      <c r="Y160" s="103"/>
      <c r="Z160" s="101"/>
      <c r="AA160" s="100"/>
      <c r="AB160" s="101"/>
      <c r="AC160" s="102"/>
      <c r="AD160" s="103"/>
      <c r="AE160" s="103"/>
      <c r="AF160" s="101"/>
      <c r="AG160" s="16"/>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row>
    <row r="161" spans="1:105" ht="18.75" customHeight="1" x14ac:dyDescent="0.35">
      <c r="A161" s="1"/>
      <c r="B161" s="10"/>
      <c r="C161" s="151"/>
      <c r="D161" s="101"/>
      <c r="E161" s="102"/>
      <c r="F161" s="103"/>
      <c r="G161" s="103"/>
      <c r="H161" s="103"/>
      <c r="I161" s="103"/>
      <c r="J161" s="101"/>
      <c r="K161" s="104"/>
      <c r="L161" s="103"/>
      <c r="M161" s="103"/>
      <c r="N161" s="103"/>
      <c r="O161" s="103"/>
      <c r="P161" s="103"/>
      <c r="Q161" s="103"/>
      <c r="R161" s="103"/>
      <c r="S161" s="103"/>
      <c r="T161" s="103"/>
      <c r="U161" s="101"/>
      <c r="V161" s="105"/>
      <c r="W161" s="101"/>
      <c r="X161" s="106"/>
      <c r="Y161" s="103"/>
      <c r="Z161" s="101"/>
      <c r="AA161" s="100"/>
      <c r="AB161" s="101"/>
      <c r="AC161" s="102"/>
      <c r="AD161" s="103"/>
      <c r="AE161" s="103"/>
      <c r="AF161" s="101"/>
      <c r="AG161" s="16"/>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row>
    <row r="162" spans="1:105" ht="18.75" customHeight="1" x14ac:dyDescent="0.35">
      <c r="A162" s="1"/>
      <c r="B162" s="10"/>
      <c r="C162" s="151"/>
      <c r="D162" s="101"/>
      <c r="E162" s="102"/>
      <c r="F162" s="103"/>
      <c r="G162" s="103"/>
      <c r="H162" s="103"/>
      <c r="I162" s="103"/>
      <c r="J162" s="101"/>
      <c r="K162" s="104"/>
      <c r="L162" s="103"/>
      <c r="M162" s="103"/>
      <c r="N162" s="103"/>
      <c r="O162" s="103"/>
      <c r="P162" s="103"/>
      <c r="Q162" s="103"/>
      <c r="R162" s="103"/>
      <c r="S162" s="103"/>
      <c r="T162" s="103"/>
      <c r="U162" s="101"/>
      <c r="V162" s="105"/>
      <c r="W162" s="101"/>
      <c r="X162" s="106"/>
      <c r="Y162" s="103"/>
      <c r="Z162" s="101"/>
      <c r="AA162" s="100"/>
      <c r="AB162" s="101"/>
      <c r="AC162" s="102"/>
      <c r="AD162" s="103"/>
      <c r="AE162" s="103"/>
      <c r="AF162" s="101"/>
      <c r="AG162" s="16"/>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row>
    <row r="163" spans="1:105" ht="18.75" customHeight="1" x14ac:dyDescent="0.35">
      <c r="A163" s="1"/>
      <c r="B163" s="10"/>
      <c r="C163" s="151"/>
      <c r="D163" s="101"/>
      <c r="E163" s="102"/>
      <c r="F163" s="103"/>
      <c r="G163" s="103"/>
      <c r="H163" s="103"/>
      <c r="I163" s="103"/>
      <c r="J163" s="101"/>
      <c r="K163" s="104"/>
      <c r="L163" s="103"/>
      <c r="M163" s="103"/>
      <c r="N163" s="103"/>
      <c r="O163" s="103"/>
      <c r="P163" s="103"/>
      <c r="Q163" s="103"/>
      <c r="R163" s="103"/>
      <c r="S163" s="103"/>
      <c r="T163" s="103"/>
      <c r="U163" s="101"/>
      <c r="V163" s="105"/>
      <c r="W163" s="101"/>
      <c r="X163" s="106"/>
      <c r="Y163" s="103"/>
      <c r="Z163" s="101"/>
      <c r="AA163" s="100"/>
      <c r="AB163" s="101"/>
      <c r="AC163" s="102"/>
      <c r="AD163" s="103"/>
      <c r="AE163" s="103"/>
      <c r="AF163" s="101"/>
      <c r="AG163" s="16"/>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row>
    <row r="164" spans="1:105" ht="18.75" customHeight="1" x14ac:dyDescent="0.35">
      <c r="A164" s="1"/>
      <c r="B164" s="10"/>
      <c r="C164" s="151"/>
      <c r="D164" s="101"/>
      <c r="E164" s="102"/>
      <c r="F164" s="103"/>
      <c r="G164" s="103"/>
      <c r="H164" s="103"/>
      <c r="I164" s="103"/>
      <c r="J164" s="101"/>
      <c r="K164" s="104"/>
      <c r="L164" s="103"/>
      <c r="M164" s="103"/>
      <c r="N164" s="103"/>
      <c r="O164" s="103"/>
      <c r="P164" s="103"/>
      <c r="Q164" s="103"/>
      <c r="R164" s="103"/>
      <c r="S164" s="103"/>
      <c r="T164" s="103"/>
      <c r="U164" s="101"/>
      <c r="V164" s="105"/>
      <c r="W164" s="101"/>
      <c r="X164" s="106"/>
      <c r="Y164" s="103"/>
      <c r="Z164" s="101"/>
      <c r="AA164" s="100"/>
      <c r="AB164" s="101"/>
      <c r="AC164" s="102"/>
      <c r="AD164" s="103"/>
      <c r="AE164" s="103"/>
      <c r="AF164" s="101"/>
      <c r="AG164" s="16"/>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row>
    <row r="165" spans="1:105" ht="18.75" customHeight="1" x14ac:dyDescent="0.35">
      <c r="A165" s="1"/>
      <c r="B165" s="10"/>
      <c r="C165" s="151"/>
      <c r="D165" s="101"/>
      <c r="E165" s="102"/>
      <c r="F165" s="103"/>
      <c r="G165" s="103"/>
      <c r="H165" s="103"/>
      <c r="I165" s="103"/>
      <c r="J165" s="101"/>
      <c r="K165" s="104"/>
      <c r="L165" s="103"/>
      <c r="M165" s="103"/>
      <c r="N165" s="103"/>
      <c r="O165" s="103"/>
      <c r="P165" s="103"/>
      <c r="Q165" s="103"/>
      <c r="R165" s="103"/>
      <c r="S165" s="103"/>
      <c r="T165" s="103"/>
      <c r="U165" s="101"/>
      <c r="V165" s="105"/>
      <c r="W165" s="101"/>
      <c r="X165" s="106"/>
      <c r="Y165" s="103"/>
      <c r="Z165" s="101"/>
      <c r="AA165" s="100"/>
      <c r="AB165" s="101"/>
      <c r="AC165" s="102"/>
      <c r="AD165" s="103"/>
      <c r="AE165" s="103"/>
      <c r="AF165" s="101"/>
      <c r="AG165" s="16"/>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row>
    <row r="166" spans="1:105" ht="18.75" customHeight="1" x14ac:dyDescent="0.35">
      <c r="A166" s="1"/>
      <c r="B166" s="10"/>
      <c r="C166" s="151"/>
      <c r="D166" s="101"/>
      <c r="E166" s="102"/>
      <c r="F166" s="103"/>
      <c r="G166" s="103"/>
      <c r="H166" s="103"/>
      <c r="I166" s="103"/>
      <c r="J166" s="101"/>
      <c r="K166" s="104"/>
      <c r="L166" s="103"/>
      <c r="M166" s="103"/>
      <c r="N166" s="103"/>
      <c r="O166" s="103"/>
      <c r="P166" s="103"/>
      <c r="Q166" s="103"/>
      <c r="R166" s="103"/>
      <c r="S166" s="103"/>
      <c r="T166" s="103"/>
      <c r="U166" s="101"/>
      <c r="V166" s="105"/>
      <c r="W166" s="101"/>
      <c r="X166" s="106"/>
      <c r="Y166" s="103"/>
      <c r="Z166" s="101"/>
      <c r="AA166" s="100"/>
      <c r="AB166" s="101"/>
      <c r="AC166" s="102"/>
      <c r="AD166" s="103"/>
      <c r="AE166" s="103"/>
      <c r="AF166" s="101"/>
      <c r="AG166" s="16"/>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row>
    <row r="167" spans="1:105" ht="18.75" customHeight="1" x14ac:dyDescent="0.35">
      <c r="A167" s="1"/>
      <c r="B167" s="10"/>
      <c r="C167" s="151"/>
      <c r="D167" s="101"/>
      <c r="E167" s="102"/>
      <c r="F167" s="103"/>
      <c r="G167" s="103"/>
      <c r="H167" s="103"/>
      <c r="I167" s="103"/>
      <c r="J167" s="101"/>
      <c r="K167" s="104"/>
      <c r="L167" s="103"/>
      <c r="M167" s="103"/>
      <c r="N167" s="103"/>
      <c r="O167" s="103"/>
      <c r="P167" s="103"/>
      <c r="Q167" s="103"/>
      <c r="R167" s="103"/>
      <c r="S167" s="103"/>
      <c r="T167" s="103"/>
      <c r="U167" s="101"/>
      <c r="V167" s="105"/>
      <c r="W167" s="101"/>
      <c r="X167" s="106"/>
      <c r="Y167" s="103"/>
      <c r="Z167" s="101"/>
      <c r="AA167" s="100"/>
      <c r="AB167" s="101"/>
      <c r="AC167" s="102"/>
      <c r="AD167" s="103"/>
      <c r="AE167" s="103"/>
      <c r="AF167" s="101"/>
      <c r="AG167" s="16"/>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row>
    <row r="168" spans="1:105" ht="18.75" customHeight="1" x14ac:dyDescent="0.35">
      <c r="A168" s="1"/>
      <c r="B168" s="10"/>
      <c r="C168" s="151"/>
      <c r="D168" s="101"/>
      <c r="E168" s="102"/>
      <c r="F168" s="103"/>
      <c r="G168" s="103"/>
      <c r="H168" s="103"/>
      <c r="I168" s="103"/>
      <c r="J168" s="101"/>
      <c r="K168" s="104"/>
      <c r="L168" s="103"/>
      <c r="M168" s="103"/>
      <c r="N168" s="103"/>
      <c r="O168" s="103"/>
      <c r="P168" s="103"/>
      <c r="Q168" s="103"/>
      <c r="R168" s="103"/>
      <c r="S168" s="103"/>
      <c r="T168" s="103"/>
      <c r="U168" s="101"/>
      <c r="V168" s="105"/>
      <c r="W168" s="101"/>
      <c r="X168" s="106"/>
      <c r="Y168" s="103"/>
      <c r="Z168" s="101"/>
      <c r="AA168" s="100"/>
      <c r="AB168" s="101"/>
      <c r="AC168" s="102"/>
      <c r="AD168" s="103"/>
      <c r="AE168" s="103"/>
      <c r="AF168" s="101"/>
      <c r="AG168" s="16"/>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row>
    <row r="169" spans="1:105" ht="18.75" customHeight="1" x14ac:dyDescent="0.35">
      <c r="A169" s="1"/>
      <c r="B169" s="10"/>
      <c r="C169" s="151"/>
      <c r="D169" s="101"/>
      <c r="E169" s="102"/>
      <c r="F169" s="103"/>
      <c r="G169" s="103"/>
      <c r="H169" s="103"/>
      <c r="I169" s="103"/>
      <c r="J169" s="101"/>
      <c r="K169" s="104"/>
      <c r="L169" s="103"/>
      <c r="M169" s="103"/>
      <c r="N169" s="103"/>
      <c r="O169" s="103"/>
      <c r="P169" s="103"/>
      <c r="Q169" s="103"/>
      <c r="R169" s="103"/>
      <c r="S169" s="103"/>
      <c r="T169" s="103"/>
      <c r="U169" s="101"/>
      <c r="V169" s="105"/>
      <c r="W169" s="101"/>
      <c r="X169" s="106"/>
      <c r="Y169" s="103"/>
      <c r="Z169" s="101"/>
      <c r="AA169" s="100"/>
      <c r="AB169" s="101"/>
      <c r="AC169" s="102"/>
      <c r="AD169" s="103"/>
      <c r="AE169" s="103"/>
      <c r="AF169" s="101"/>
      <c r="AG169" s="16"/>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row>
    <row r="170" spans="1:105" ht="18.75" customHeight="1" x14ac:dyDescent="0.35">
      <c r="A170" s="1"/>
      <c r="B170" s="10"/>
      <c r="C170" s="151"/>
      <c r="D170" s="101"/>
      <c r="E170" s="102"/>
      <c r="F170" s="103"/>
      <c r="G170" s="103"/>
      <c r="H170" s="103"/>
      <c r="I170" s="103"/>
      <c r="J170" s="101"/>
      <c r="K170" s="104"/>
      <c r="L170" s="103"/>
      <c r="M170" s="103"/>
      <c r="N170" s="103"/>
      <c r="O170" s="103"/>
      <c r="P170" s="103"/>
      <c r="Q170" s="103"/>
      <c r="R170" s="103"/>
      <c r="S170" s="103"/>
      <c r="T170" s="103"/>
      <c r="U170" s="101"/>
      <c r="V170" s="105"/>
      <c r="W170" s="101"/>
      <c r="X170" s="106"/>
      <c r="Y170" s="103"/>
      <c r="Z170" s="101"/>
      <c r="AA170" s="100"/>
      <c r="AB170" s="101"/>
      <c r="AC170" s="102"/>
      <c r="AD170" s="103"/>
      <c r="AE170" s="103"/>
      <c r="AF170" s="101"/>
      <c r="AG170" s="16"/>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row>
    <row r="171" spans="1:105" ht="18.75" customHeight="1" x14ac:dyDescent="0.35">
      <c r="A171" s="1"/>
      <c r="B171" s="10"/>
      <c r="C171" s="151"/>
      <c r="D171" s="101"/>
      <c r="E171" s="102"/>
      <c r="F171" s="103"/>
      <c r="G171" s="103"/>
      <c r="H171" s="103"/>
      <c r="I171" s="103"/>
      <c r="J171" s="101"/>
      <c r="K171" s="104"/>
      <c r="L171" s="103"/>
      <c r="M171" s="103"/>
      <c r="N171" s="103"/>
      <c r="O171" s="103"/>
      <c r="P171" s="103"/>
      <c r="Q171" s="103"/>
      <c r="R171" s="103"/>
      <c r="S171" s="103"/>
      <c r="T171" s="103"/>
      <c r="U171" s="101"/>
      <c r="V171" s="105"/>
      <c r="W171" s="101"/>
      <c r="X171" s="106"/>
      <c r="Y171" s="103"/>
      <c r="Z171" s="101"/>
      <c r="AA171" s="100"/>
      <c r="AB171" s="101"/>
      <c r="AC171" s="102"/>
      <c r="AD171" s="103"/>
      <c r="AE171" s="103"/>
      <c r="AF171" s="101"/>
      <c r="AG171" s="16"/>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row>
    <row r="172" spans="1:105" ht="18.75" customHeight="1" x14ac:dyDescent="0.35">
      <c r="A172" s="1"/>
      <c r="B172" s="10"/>
      <c r="C172" s="151"/>
      <c r="D172" s="101"/>
      <c r="E172" s="102"/>
      <c r="F172" s="103"/>
      <c r="G172" s="103"/>
      <c r="H172" s="103"/>
      <c r="I172" s="103"/>
      <c r="J172" s="101"/>
      <c r="K172" s="104"/>
      <c r="L172" s="103"/>
      <c r="M172" s="103"/>
      <c r="N172" s="103"/>
      <c r="O172" s="103"/>
      <c r="P172" s="103"/>
      <c r="Q172" s="103"/>
      <c r="R172" s="103"/>
      <c r="S172" s="103"/>
      <c r="T172" s="103"/>
      <c r="U172" s="101"/>
      <c r="V172" s="105"/>
      <c r="W172" s="101"/>
      <c r="X172" s="106"/>
      <c r="Y172" s="103"/>
      <c r="Z172" s="101"/>
      <c r="AA172" s="100"/>
      <c r="AB172" s="101"/>
      <c r="AC172" s="102"/>
      <c r="AD172" s="103"/>
      <c r="AE172" s="103"/>
      <c r="AF172" s="101"/>
      <c r="AG172" s="16"/>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row>
    <row r="173" spans="1:105" ht="18.75" customHeight="1" x14ac:dyDescent="0.35">
      <c r="A173" s="1"/>
      <c r="B173" s="10"/>
      <c r="C173" s="151"/>
      <c r="D173" s="101"/>
      <c r="E173" s="102"/>
      <c r="F173" s="103"/>
      <c r="G173" s="103"/>
      <c r="H173" s="103"/>
      <c r="I173" s="103"/>
      <c r="J173" s="101"/>
      <c r="K173" s="104"/>
      <c r="L173" s="103"/>
      <c r="M173" s="103"/>
      <c r="N173" s="103"/>
      <c r="O173" s="103"/>
      <c r="P173" s="103"/>
      <c r="Q173" s="103"/>
      <c r="R173" s="103"/>
      <c r="S173" s="103"/>
      <c r="T173" s="103"/>
      <c r="U173" s="101"/>
      <c r="V173" s="105"/>
      <c r="W173" s="101"/>
      <c r="X173" s="106"/>
      <c r="Y173" s="103"/>
      <c r="Z173" s="101"/>
      <c r="AA173" s="100"/>
      <c r="AB173" s="101"/>
      <c r="AC173" s="102"/>
      <c r="AD173" s="103"/>
      <c r="AE173" s="103"/>
      <c r="AF173" s="101"/>
      <c r="AG173" s="16"/>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row>
    <row r="174" spans="1:105" ht="18.75" customHeight="1" x14ac:dyDescent="0.35">
      <c r="A174" s="1"/>
      <c r="B174" s="10"/>
      <c r="C174" s="151"/>
      <c r="D174" s="101"/>
      <c r="E174" s="102"/>
      <c r="F174" s="103"/>
      <c r="G174" s="103"/>
      <c r="H174" s="103"/>
      <c r="I174" s="103"/>
      <c r="J174" s="101"/>
      <c r="K174" s="104"/>
      <c r="L174" s="103"/>
      <c r="M174" s="103"/>
      <c r="N174" s="103"/>
      <c r="O174" s="103"/>
      <c r="P174" s="103"/>
      <c r="Q174" s="103"/>
      <c r="R174" s="103"/>
      <c r="S174" s="103"/>
      <c r="T174" s="103"/>
      <c r="U174" s="101"/>
      <c r="V174" s="105"/>
      <c r="W174" s="101"/>
      <c r="X174" s="106"/>
      <c r="Y174" s="103"/>
      <c r="Z174" s="101"/>
      <c r="AA174" s="100"/>
      <c r="AB174" s="101"/>
      <c r="AC174" s="102"/>
      <c r="AD174" s="103"/>
      <c r="AE174" s="103"/>
      <c r="AF174" s="101"/>
      <c r="AG174" s="16"/>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row>
    <row r="175" spans="1:105" ht="18.75" customHeight="1" x14ac:dyDescent="0.35">
      <c r="A175" s="1"/>
      <c r="B175" s="10"/>
      <c r="C175" s="151"/>
      <c r="D175" s="101"/>
      <c r="E175" s="102"/>
      <c r="F175" s="103"/>
      <c r="G175" s="103"/>
      <c r="H175" s="103"/>
      <c r="I175" s="103"/>
      <c r="J175" s="101"/>
      <c r="K175" s="104"/>
      <c r="L175" s="103"/>
      <c r="M175" s="103"/>
      <c r="N175" s="103"/>
      <c r="O175" s="103"/>
      <c r="P175" s="103"/>
      <c r="Q175" s="103"/>
      <c r="R175" s="103"/>
      <c r="S175" s="103"/>
      <c r="T175" s="103"/>
      <c r="U175" s="101"/>
      <c r="V175" s="105"/>
      <c r="W175" s="101"/>
      <c r="X175" s="106"/>
      <c r="Y175" s="103"/>
      <c r="Z175" s="101"/>
      <c r="AA175" s="100"/>
      <c r="AB175" s="101"/>
      <c r="AC175" s="102"/>
      <c r="AD175" s="103"/>
      <c r="AE175" s="103"/>
      <c r="AF175" s="101"/>
      <c r="AG175" s="16"/>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row>
    <row r="176" spans="1:105" ht="18.75" customHeight="1" x14ac:dyDescent="0.35">
      <c r="A176" s="1"/>
      <c r="B176" s="10"/>
      <c r="C176" s="151"/>
      <c r="D176" s="101"/>
      <c r="E176" s="102"/>
      <c r="F176" s="103"/>
      <c r="G176" s="103"/>
      <c r="H176" s="103"/>
      <c r="I176" s="103"/>
      <c r="J176" s="101"/>
      <c r="K176" s="104"/>
      <c r="L176" s="103"/>
      <c r="M176" s="103"/>
      <c r="N176" s="103"/>
      <c r="O176" s="103"/>
      <c r="P176" s="103"/>
      <c r="Q176" s="103"/>
      <c r="R176" s="103"/>
      <c r="S176" s="103"/>
      <c r="T176" s="103"/>
      <c r="U176" s="101"/>
      <c r="V176" s="105"/>
      <c r="W176" s="101"/>
      <c r="X176" s="106"/>
      <c r="Y176" s="103"/>
      <c r="Z176" s="101"/>
      <c r="AA176" s="100"/>
      <c r="AB176" s="101"/>
      <c r="AC176" s="102"/>
      <c r="AD176" s="103"/>
      <c r="AE176" s="103"/>
      <c r="AF176" s="101"/>
      <c r="AG176" s="16"/>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row>
    <row r="177" spans="1:105" ht="18.75" customHeight="1" x14ac:dyDescent="0.35">
      <c r="A177" s="1"/>
      <c r="B177" s="10"/>
      <c r="C177" s="151"/>
      <c r="D177" s="101"/>
      <c r="E177" s="102"/>
      <c r="F177" s="103"/>
      <c r="G177" s="103"/>
      <c r="H177" s="103"/>
      <c r="I177" s="103"/>
      <c r="J177" s="101"/>
      <c r="K177" s="104"/>
      <c r="L177" s="103"/>
      <c r="M177" s="103"/>
      <c r="N177" s="103"/>
      <c r="O177" s="103"/>
      <c r="P177" s="103"/>
      <c r="Q177" s="103"/>
      <c r="R177" s="103"/>
      <c r="S177" s="103"/>
      <c r="T177" s="103"/>
      <c r="U177" s="101"/>
      <c r="V177" s="105"/>
      <c r="W177" s="101"/>
      <c r="X177" s="106"/>
      <c r="Y177" s="103"/>
      <c r="Z177" s="101"/>
      <c r="AA177" s="100"/>
      <c r="AB177" s="101"/>
      <c r="AC177" s="102"/>
      <c r="AD177" s="103"/>
      <c r="AE177" s="103"/>
      <c r="AF177" s="101"/>
      <c r="AG177" s="16"/>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row>
    <row r="178" spans="1:105" ht="18.75" customHeight="1" x14ac:dyDescent="0.35">
      <c r="A178" s="1"/>
      <c r="B178" s="10"/>
      <c r="C178" s="151"/>
      <c r="D178" s="101"/>
      <c r="E178" s="102"/>
      <c r="F178" s="103"/>
      <c r="G178" s="103"/>
      <c r="H178" s="103"/>
      <c r="I178" s="103"/>
      <c r="J178" s="101"/>
      <c r="K178" s="104"/>
      <c r="L178" s="103"/>
      <c r="M178" s="103"/>
      <c r="N178" s="103"/>
      <c r="O178" s="103"/>
      <c r="P178" s="103"/>
      <c r="Q178" s="103"/>
      <c r="R178" s="103"/>
      <c r="S178" s="103"/>
      <c r="T178" s="103"/>
      <c r="U178" s="101"/>
      <c r="V178" s="105"/>
      <c r="W178" s="101"/>
      <c r="X178" s="106"/>
      <c r="Y178" s="103"/>
      <c r="Z178" s="101"/>
      <c r="AA178" s="100"/>
      <c r="AB178" s="101"/>
      <c r="AC178" s="102"/>
      <c r="AD178" s="103"/>
      <c r="AE178" s="103"/>
      <c r="AF178" s="101"/>
      <c r="AG178" s="16"/>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row>
    <row r="179" spans="1:105" ht="18.75" customHeight="1" x14ac:dyDescent="0.35">
      <c r="A179" s="1"/>
      <c r="B179" s="10"/>
      <c r="C179" s="151"/>
      <c r="D179" s="101"/>
      <c r="E179" s="102"/>
      <c r="F179" s="103"/>
      <c r="G179" s="103"/>
      <c r="H179" s="103"/>
      <c r="I179" s="103"/>
      <c r="J179" s="101"/>
      <c r="K179" s="104"/>
      <c r="L179" s="103"/>
      <c r="M179" s="103"/>
      <c r="N179" s="103"/>
      <c r="O179" s="103"/>
      <c r="P179" s="103"/>
      <c r="Q179" s="103"/>
      <c r="R179" s="103"/>
      <c r="S179" s="103"/>
      <c r="T179" s="103"/>
      <c r="U179" s="101"/>
      <c r="V179" s="105"/>
      <c r="W179" s="101"/>
      <c r="X179" s="106"/>
      <c r="Y179" s="103"/>
      <c r="Z179" s="101"/>
      <c r="AA179" s="100"/>
      <c r="AB179" s="101"/>
      <c r="AC179" s="102"/>
      <c r="AD179" s="103"/>
      <c r="AE179" s="103"/>
      <c r="AF179" s="101"/>
      <c r="AG179" s="16"/>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row>
    <row r="180" spans="1:105" ht="18.75" customHeight="1" x14ac:dyDescent="0.35">
      <c r="A180" s="1"/>
      <c r="B180" s="10"/>
      <c r="C180" s="151"/>
      <c r="D180" s="101"/>
      <c r="E180" s="102"/>
      <c r="F180" s="103"/>
      <c r="G180" s="103"/>
      <c r="H180" s="103"/>
      <c r="I180" s="103"/>
      <c r="J180" s="101"/>
      <c r="K180" s="104"/>
      <c r="L180" s="103"/>
      <c r="M180" s="103"/>
      <c r="N180" s="103"/>
      <c r="O180" s="103"/>
      <c r="P180" s="103"/>
      <c r="Q180" s="103"/>
      <c r="R180" s="103"/>
      <c r="S180" s="103"/>
      <c r="T180" s="103"/>
      <c r="U180" s="101"/>
      <c r="V180" s="105"/>
      <c r="W180" s="101"/>
      <c r="X180" s="106"/>
      <c r="Y180" s="103"/>
      <c r="Z180" s="101"/>
      <c r="AA180" s="100"/>
      <c r="AB180" s="101"/>
      <c r="AC180" s="102"/>
      <c r="AD180" s="103"/>
      <c r="AE180" s="103"/>
      <c r="AF180" s="101"/>
      <c r="AG180" s="16"/>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row>
    <row r="181" spans="1:105" ht="18.75" customHeight="1" x14ac:dyDescent="0.35">
      <c r="A181" s="1"/>
      <c r="B181" s="10"/>
      <c r="C181" s="151"/>
      <c r="D181" s="101"/>
      <c r="E181" s="102"/>
      <c r="F181" s="103"/>
      <c r="G181" s="103"/>
      <c r="H181" s="103"/>
      <c r="I181" s="103"/>
      <c r="J181" s="101"/>
      <c r="K181" s="104"/>
      <c r="L181" s="103"/>
      <c r="M181" s="103"/>
      <c r="N181" s="103"/>
      <c r="O181" s="103"/>
      <c r="P181" s="103"/>
      <c r="Q181" s="103"/>
      <c r="R181" s="103"/>
      <c r="S181" s="103"/>
      <c r="T181" s="103"/>
      <c r="U181" s="101"/>
      <c r="V181" s="105"/>
      <c r="W181" s="101"/>
      <c r="X181" s="106"/>
      <c r="Y181" s="103"/>
      <c r="Z181" s="101"/>
      <c r="AA181" s="100"/>
      <c r="AB181" s="101"/>
      <c r="AC181" s="102"/>
      <c r="AD181" s="103"/>
      <c r="AE181" s="103"/>
      <c r="AF181" s="101"/>
      <c r="AG181" s="16"/>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row>
    <row r="182" spans="1:105" ht="18.75" customHeight="1" x14ac:dyDescent="0.35">
      <c r="A182" s="1"/>
      <c r="B182" s="10"/>
      <c r="C182" s="151"/>
      <c r="D182" s="101"/>
      <c r="E182" s="102"/>
      <c r="F182" s="103"/>
      <c r="G182" s="103"/>
      <c r="H182" s="103"/>
      <c r="I182" s="103"/>
      <c r="J182" s="101"/>
      <c r="K182" s="104"/>
      <c r="L182" s="103"/>
      <c r="M182" s="103"/>
      <c r="N182" s="103"/>
      <c r="O182" s="103"/>
      <c r="P182" s="103"/>
      <c r="Q182" s="103"/>
      <c r="R182" s="103"/>
      <c r="S182" s="103"/>
      <c r="T182" s="103"/>
      <c r="U182" s="101"/>
      <c r="V182" s="105"/>
      <c r="W182" s="101"/>
      <c r="X182" s="106"/>
      <c r="Y182" s="103"/>
      <c r="Z182" s="101"/>
      <c r="AA182" s="100"/>
      <c r="AB182" s="101"/>
      <c r="AC182" s="102"/>
      <c r="AD182" s="103"/>
      <c r="AE182" s="103"/>
      <c r="AF182" s="101"/>
      <c r="AG182" s="16"/>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row>
    <row r="183" spans="1:105" ht="18.75" customHeight="1" x14ac:dyDescent="0.35">
      <c r="A183" s="1"/>
      <c r="B183" s="10"/>
      <c r="C183" s="151"/>
      <c r="D183" s="101"/>
      <c r="E183" s="102"/>
      <c r="F183" s="103"/>
      <c r="G183" s="103"/>
      <c r="H183" s="103"/>
      <c r="I183" s="103"/>
      <c r="J183" s="101"/>
      <c r="K183" s="104"/>
      <c r="L183" s="103"/>
      <c r="M183" s="103"/>
      <c r="N183" s="103"/>
      <c r="O183" s="103"/>
      <c r="P183" s="103"/>
      <c r="Q183" s="103"/>
      <c r="R183" s="103"/>
      <c r="S183" s="103"/>
      <c r="T183" s="103"/>
      <c r="U183" s="101"/>
      <c r="V183" s="105"/>
      <c r="W183" s="101"/>
      <c r="X183" s="106"/>
      <c r="Y183" s="103"/>
      <c r="Z183" s="101"/>
      <c r="AA183" s="100"/>
      <c r="AB183" s="101"/>
      <c r="AC183" s="102"/>
      <c r="AD183" s="103"/>
      <c r="AE183" s="103"/>
      <c r="AF183" s="101"/>
      <c r="AG183" s="16"/>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row>
    <row r="184" spans="1:105" ht="18.75" customHeight="1" x14ac:dyDescent="0.35">
      <c r="A184" s="1"/>
      <c r="B184" s="10"/>
      <c r="C184" s="151"/>
      <c r="D184" s="101"/>
      <c r="E184" s="102"/>
      <c r="F184" s="103"/>
      <c r="G184" s="103"/>
      <c r="H184" s="103"/>
      <c r="I184" s="103"/>
      <c r="J184" s="101"/>
      <c r="K184" s="104"/>
      <c r="L184" s="103"/>
      <c r="M184" s="103"/>
      <c r="N184" s="103"/>
      <c r="O184" s="103"/>
      <c r="P184" s="103"/>
      <c r="Q184" s="103"/>
      <c r="R184" s="103"/>
      <c r="S184" s="103"/>
      <c r="T184" s="103"/>
      <c r="U184" s="101"/>
      <c r="V184" s="105"/>
      <c r="W184" s="101"/>
      <c r="X184" s="106"/>
      <c r="Y184" s="103"/>
      <c r="Z184" s="101"/>
      <c r="AA184" s="100"/>
      <c r="AB184" s="101"/>
      <c r="AC184" s="102"/>
      <c r="AD184" s="103"/>
      <c r="AE184" s="103"/>
      <c r="AF184" s="101"/>
      <c r="AG184" s="16"/>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row>
    <row r="185" spans="1:105" ht="18.75" customHeight="1" x14ac:dyDescent="0.35">
      <c r="A185" s="1"/>
      <c r="B185" s="10"/>
      <c r="C185" s="151"/>
      <c r="D185" s="101"/>
      <c r="E185" s="102"/>
      <c r="F185" s="103"/>
      <c r="G185" s="103"/>
      <c r="H185" s="103"/>
      <c r="I185" s="103"/>
      <c r="J185" s="101"/>
      <c r="K185" s="104"/>
      <c r="L185" s="103"/>
      <c r="M185" s="103"/>
      <c r="N185" s="103"/>
      <c r="O185" s="103"/>
      <c r="P185" s="103"/>
      <c r="Q185" s="103"/>
      <c r="R185" s="103"/>
      <c r="S185" s="103"/>
      <c r="T185" s="103"/>
      <c r="U185" s="101"/>
      <c r="V185" s="105"/>
      <c r="W185" s="101"/>
      <c r="X185" s="106"/>
      <c r="Y185" s="103"/>
      <c r="Z185" s="101"/>
      <c r="AA185" s="100"/>
      <c r="AB185" s="101"/>
      <c r="AC185" s="102"/>
      <c r="AD185" s="103"/>
      <c r="AE185" s="103"/>
      <c r="AF185" s="101"/>
      <c r="AG185" s="16"/>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row>
    <row r="186" spans="1:105" ht="18.75" customHeight="1" x14ac:dyDescent="0.35">
      <c r="A186" s="1"/>
      <c r="B186" s="10"/>
      <c r="C186" s="151"/>
      <c r="D186" s="101"/>
      <c r="E186" s="102"/>
      <c r="F186" s="103"/>
      <c r="G186" s="103"/>
      <c r="H186" s="103"/>
      <c r="I186" s="103"/>
      <c r="J186" s="101"/>
      <c r="K186" s="104"/>
      <c r="L186" s="103"/>
      <c r="M186" s="103"/>
      <c r="N186" s="103"/>
      <c r="O186" s="103"/>
      <c r="P186" s="103"/>
      <c r="Q186" s="103"/>
      <c r="R186" s="103"/>
      <c r="S186" s="103"/>
      <c r="T186" s="103"/>
      <c r="U186" s="101"/>
      <c r="V186" s="105"/>
      <c r="W186" s="101"/>
      <c r="X186" s="106"/>
      <c r="Y186" s="103"/>
      <c r="Z186" s="101"/>
      <c r="AA186" s="100"/>
      <c r="AB186" s="101"/>
      <c r="AC186" s="102"/>
      <c r="AD186" s="103"/>
      <c r="AE186" s="103"/>
      <c r="AF186" s="101"/>
      <c r="AG186" s="16"/>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row>
    <row r="187" spans="1:105" ht="18.75" customHeight="1" x14ac:dyDescent="0.35">
      <c r="A187" s="1"/>
      <c r="B187" s="10"/>
      <c r="C187" s="151"/>
      <c r="D187" s="101"/>
      <c r="E187" s="102"/>
      <c r="F187" s="103"/>
      <c r="G187" s="103"/>
      <c r="H187" s="103"/>
      <c r="I187" s="103"/>
      <c r="J187" s="101"/>
      <c r="K187" s="104"/>
      <c r="L187" s="103"/>
      <c r="M187" s="103"/>
      <c r="N187" s="103"/>
      <c r="O187" s="103"/>
      <c r="P187" s="103"/>
      <c r="Q187" s="103"/>
      <c r="R187" s="103"/>
      <c r="S187" s="103"/>
      <c r="T187" s="103"/>
      <c r="U187" s="101"/>
      <c r="V187" s="105"/>
      <c r="W187" s="101"/>
      <c r="X187" s="106"/>
      <c r="Y187" s="103"/>
      <c r="Z187" s="101"/>
      <c r="AA187" s="100"/>
      <c r="AB187" s="101"/>
      <c r="AC187" s="102"/>
      <c r="AD187" s="103"/>
      <c r="AE187" s="103"/>
      <c r="AF187" s="101"/>
      <c r="AG187" s="16"/>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row>
    <row r="188" spans="1:105" ht="18.75" customHeight="1" x14ac:dyDescent="0.35">
      <c r="A188" s="1"/>
      <c r="B188" s="10"/>
      <c r="C188" s="151"/>
      <c r="D188" s="101"/>
      <c r="E188" s="102"/>
      <c r="F188" s="103"/>
      <c r="G188" s="103"/>
      <c r="H188" s="103"/>
      <c r="I188" s="103"/>
      <c r="J188" s="101"/>
      <c r="K188" s="104"/>
      <c r="L188" s="103"/>
      <c r="M188" s="103"/>
      <c r="N188" s="103"/>
      <c r="O188" s="103"/>
      <c r="P188" s="103"/>
      <c r="Q188" s="103"/>
      <c r="R188" s="103"/>
      <c r="S188" s="103"/>
      <c r="T188" s="103"/>
      <c r="U188" s="101"/>
      <c r="V188" s="105"/>
      <c r="W188" s="101"/>
      <c r="X188" s="106"/>
      <c r="Y188" s="103"/>
      <c r="Z188" s="101"/>
      <c r="AA188" s="100"/>
      <c r="AB188" s="101"/>
      <c r="AC188" s="102"/>
      <c r="AD188" s="103"/>
      <c r="AE188" s="103"/>
      <c r="AF188" s="101"/>
      <c r="AG188" s="16"/>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row>
    <row r="189" spans="1:105" ht="18.75" customHeight="1" x14ac:dyDescent="0.35">
      <c r="A189" s="1"/>
      <c r="B189" s="10"/>
      <c r="C189" s="151"/>
      <c r="D189" s="101"/>
      <c r="E189" s="102"/>
      <c r="F189" s="103"/>
      <c r="G189" s="103"/>
      <c r="H189" s="103"/>
      <c r="I189" s="103"/>
      <c r="J189" s="101"/>
      <c r="K189" s="104"/>
      <c r="L189" s="103"/>
      <c r="M189" s="103"/>
      <c r="N189" s="103"/>
      <c r="O189" s="103"/>
      <c r="P189" s="103"/>
      <c r="Q189" s="103"/>
      <c r="R189" s="103"/>
      <c r="S189" s="103"/>
      <c r="T189" s="103"/>
      <c r="U189" s="101"/>
      <c r="V189" s="105"/>
      <c r="W189" s="101"/>
      <c r="X189" s="106"/>
      <c r="Y189" s="103"/>
      <c r="Z189" s="101"/>
      <c r="AA189" s="100"/>
      <c r="AB189" s="101"/>
      <c r="AC189" s="102"/>
      <c r="AD189" s="103"/>
      <c r="AE189" s="103"/>
      <c r="AF189" s="101"/>
      <c r="AG189" s="16"/>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row>
    <row r="190" spans="1:105" ht="18.75" customHeight="1" x14ac:dyDescent="0.35">
      <c r="A190" s="1"/>
      <c r="B190" s="10"/>
      <c r="C190" s="151"/>
      <c r="D190" s="101"/>
      <c r="E190" s="102"/>
      <c r="F190" s="103"/>
      <c r="G190" s="103"/>
      <c r="H190" s="103"/>
      <c r="I190" s="103"/>
      <c r="J190" s="101"/>
      <c r="K190" s="104"/>
      <c r="L190" s="103"/>
      <c r="M190" s="103"/>
      <c r="N190" s="103"/>
      <c r="O190" s="103"/>
      <c r="P190" s="103"/>
      <c r="Q190" s="103"/>
      <c r="R190" s="103"/>
      <c r="S190" s="103"/>
      <c r="T190" s="103"/>
      <c r="U190" s="101"/>
      <c r="V190" s="105"/>
      <c r="W190" s="101"/>
      <c r="X190" s="106"/>
      <c r="Y190" s="103"/>
      <c r="Z190" s="101"/>
      <c r="AA190" s="100"/>
      <c r="AB190" s="101"/>
      <c r="AC190" s="102"/>
      <c r="AD190" s="103"/>
      <c r="AE190" s="103"/>
      <c r="AF190" s="101"/>
      <c r="AG190" s="16"/>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row>
    <row r="191" spans="1:105" ht="18.75" customHeight="1" x14ac:dyDescent="0.35">
      <c r="A191" s="1"/>
      <c r="B191" s="10"/>
      <c r="C191" s="151"/>
      <c r="D191" s="101"/>
      <c r="E191" s="102"/>
      <c r="F191" s="103"/>
      <c r="G191" s="103"/>
      <c r="H191" s="103"/>
      <c r="I191" s="103"/>
      <c r="J191" s="101"/>
      <c r="K191" s="104"/>
      <c r="L191" s="103"/>
      <c r="M191" s="103"/>
      <c r="N191" s="103"/>
      <c r="O191" s="103"/>
      <c r="P191" s="103"/>
      <c r="Q191" s="103"/>
      <c r="R191" s="103"/>
      <c r="S191" s="103"/>
      <c r="T191" s="103"/>
      <c r="U191" s="101"/>
      <c r="V191" s="105"/>
      <c r="W191" s="101"/>
      <c r="X191" s="106"/>
      <c r="Y191" s="103"/>
      <c r="Z191" s="101"/>
      <c r="AA191" s="100"/>
      <c r="AB191" s="101"/>
      <c r="AC191" s="102"/>
      <c r="AD191" s="103"/>
      <c r="AE191" s="103"/>
      <c r="AF191" s="101"/>
      <c r="AG191" s="16"/>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row>
    <row r="192" spans="1:105" ht="18.75" customHeight="1" x14ac:dyDescent="0.35">
      <c r="A192" s="1"/>
      <c r="B192" s="10"/>
      <c r="C192" s="151"/>
      <c r="D192" s="101"/>
      <c r="E192" s="102"/>
      <c r="F192" s="103"/>
      <c r="G192" s="103"/>
      <c r="H192" s="103"/>
      <c r="I192" s="103"/>
      <c r="J192" s="101"/>
      <c r="K192" s="104"/>
      <c r="L192" s="103"/>
      <c r="M192" s="103"/>
      <c r="N192" s="103"/>
      <c r="O192" s="103"/>
      <c r="P192" s="103"/>
      <c r="Q192" s="103"/>
      <c r="R192" s="103"/>
      <c r="S192" s="103"/>
      <c r="T192" s="103"/>
      <c r="U192" s="101"/>
      <c r="V192" s="105"/>
      <c r="W192" s="101"/>
      <c r="X192" s="106"/>
      <c r="Y192" s="103"/>
      <c r="Z192" s="101"/>
      <c r="AA192" s="100"/>
      <c r="AB192" s="101"/>
      <c r="AC192" s="102"/>
      <c r="AD192" s="103"/>
      <c r="AE192" s="103"/>
      <c r="AF192" s="101"/>
      <c r="AG192" s="16"/>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row>
    <row r="193" spans="1:105" ht="18.75" customHeight="1" x14ac:dyDescent="0.35">
      <c r="A193" s="1"/>
      <c r="B193" s="10"/>
      <c r="C193" s="151"/>
      <c r="D193" s="101"/>
      <c r="E193" s="102"/>
      <c r="F193" s="103"/>
      <c r="G193" s="103"/>
      <c r="H193" s="103"/>
      <c r="I193" s="103"/>
      <c r="J193" s="101"/>
      <c r="K193" s="104"/>
      <c r="L193" s="103"/>
      <c r="M193" s="103"/>
      <c r="N193" s="103"/>
      <c r="O193" s="103"/>
      <c r="P193" s="103"/>
      <c r="Q193" s="103"/>
      <c r="R193" s="103"/>
      <c r="S193" s="103"/>
      <c r="T193" s="103"/>
      <c r="U193" s="101"/>
      <c r="V193" s="105"/>
      <c r="W193" s="101"/>
      <c r="X193" s="106"/>
      <c r="Y193" s="103"/>
      <c r="Z193" s="101"/>
      <c r="AA193" s="100"/>
      <c r="AB193" s="101"/>
      <c r="AC193" s="102"/>
      <c r="AD193" s="103"/>
      <c r="AE193" s="103"/>
      <c r="AF193" s="101"/>
      <c r="AG193" s="16"/>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row>
    <row r="194" spans="1:105" ht="18.75" customHeight="1" x14ac:dyDescent="0.35">
      <c r="A194" s="1"/>
      <c r="B194" s="10"/>
      <c r="C194" s="151"/>
      <c r="D194" s="101"/>
      <c r="E194" s="102"/>
      <c r="F194" s="103"/>
      <c r="G194" s="103"/>
      <c r="H194" s="103"/>
      <c r="I194" s="103"/>
      <c r="J194" s="101"/>
      <c r="K194" s="104"/>
      <c r="L194" s="103"/>
      <c r="M194" s="103"/>
      <c r="N194" s="103"/>
      <c r="O194" s="103"/>
      <c r="P194" s="103"/>
      <c r="Q194" s="103"/>
      <c r="R194" s="103"/>
      <c r="S194" s="103"/>
      <c r="T194" s="103"/>
      <c r="U194" s="101"/>
      <c r="V194" s="105"/>
      <c r="W194" s="101"/>
      <c r="X194" s="106"/>
      <c r="Y194" s="103"/>
      <c r="Z194" s="101"/>
      <c r="AA194" s="100"/>
      <c r="AB194" s="101"/>
      <c r="AC194" s="102"/>
      <c r="AD194" s="103"/>
      <c r="AE194" s="103"/>
      <c r="AF194" s="101"/>
      <c r="AG194" s="16"/>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row>
    <row r="195" spans="1:105" ht="18.75" customHeight="1" x14ac:dyDescent="0.35">
      <c r="A195" s="1"/>
      <c r="B195" s="10"/>
      <c r="C195" s="151"/>
      <c r="D195" s="101"/>
      <c r="E195" s="102"/>
      <c r="F195" s="103"/>
      <c r="G195" s="103"/>
      <c r="H195" s="103"/>
      <c r="I195" s="103"/>
      <c r="J195" s="101"/>
      <c r="K195" s="104"/>
      <c r="L195" s="103"/>
      <c r="M195" s="103"/>
      <c r="N195" s="103"/>
      <c r="O195" s="103"/>
      <c r="P195" s="103"/>
      <c r="Q195" s="103"/>
      <c r="R195" s="103"/>
      <c r="S195" s="103"/>
      <c r="T195" s="103"/>
      <c r="U195" s="101"/>
      <c r="V195" s="105"/>
      <c r="W195" s="101"/>
      <c r="X195" s="106"/>
      <c r="Y195" s="103"/>
      <c r="Z195" s="101"/>
      <c r="AA195" s="100"/>
      <c r="AB195" s="101"/>
      <c r="AC195" s="102"/>
      <c r="AD195" s="103"/>
      <c r="AE195" s="103"/>
      <c r="AF195" s="101"/>
      <c r="AG195" s="16"/>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row>
    <row r="196" spans="1:105" ht="18.75" customHeight="1" x14ac:dyDescent="0.35">
      <c r="A196" s="1"/>
      <c r="B196" s="10"/>
      <c r="C196" s="151"/>
      <c r="D196" s="101"/>
      <c r="E196" s="102"/>
      <c r="F196" s="103"/>
      <c r="G196" s="103"/>
      <c r="H196" s="103"/>
      <c r="I196" s="103"/>
      <c r="J196" s="101"/>
      <c r="K196" s="104"/>
      <c r="L196" s="103"/>
      <c r="M196" s="103"/>
      <c r="N196" s="103"/>
      <c r="O196" s="103"/>
      <c r="P196" s="103"/>
      <c r="Q196" s="103"/>
      <c r="R196" s="103"/>
      <c r="S196" s="103"/>
      <c r="T196" s="103"/>
      <c r="U196" s="101"/>
      <c r="V196" s="105"/>
      <c r="W196" s="101"/>
      <c r="X196" s="106"/>
      <c r="Y196" s="103"/>
      <c r="Z196" s="101"/>
      <c r="AA196" s="100"/>
      <c r="AB196" s="101"/>
      <c r="AC196" s="102"/>
      <c r="AD196" s="103"/>
      <c r="AE196" s="103"/>
      <c r="AF196" s="101"/>
      <c r="AG196" s="16"/>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row>
    <row r="197" spans="1:105" ht="18.75" customHeight="1" x14ac:dyDescent="0.35">
      <c r="A197" s="1"/>
      <c r="B197" s="10"/>
      <c r="C197" s="151"/>
      <c r="D197" s="101"/>
      <c r="E197" s="102"/>
      <c r="F197" s="103"/>
      <c r="G197" s="103"/>
      <c r="H197" s="103"/>
      <c r="I197" s="103"/>
      <c r="J197" s="101"/>
      <c r="K197" s="104"/>
      <c r="L197" s="103"/>
      <c r="M197" s="103"/>
      <c r="N197" s="103"/>
      <c r="O197" s="103"/>
      <c r="P197" s="103"/>
      <c r="Q197" s="103"/>
      <c r="R197" s="103"/>
      <c r="S197" s="103"/>
      <c r="T197" s="103"/>
      <c r="U197" s="101"/>
      <c r="V197" s="105"/>
      <c r="W197" s="101"/>
      <c r="X197" s="106"/>
      <c r="Y197" s="103"/>
      <c r="Z197" s="101"/>
      <c r="AA197" s="100"/>
      <c r="AB197" s="101"/>
      <c r="AC197" s="102"/>
      <c r="AD197" s="103"/>
      <c r="AE197" s="103"/>
      <c r="AF197" s="101"/>
      <c r="AG197" s="16"/>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row>
    <row r="198" spans="1:105" ht="18.75" customHeight="1" x14ac:dyDescent="0.35">
      <c r="A198" s="1"/>
      <c r="B198" s="10"/>
      <c r="C198" s="151"/>
      <c r="D198" s="101"/>
      <c r="E198" s="102"/>
      <c r="F198" s="103"/>
      <c r="G198" s="103"/>
      <c r="H198" s="103"/>
      <c r="I198" s="103"/>
      <c r="J198" s="101"/>
      <c r="K198" s="104"/>
      <c r="L198" s="103"/>
      <c r="M198" s="103"/>
      <c r="N198" s="103"/>
      <c r="O198" s="103"/>
      <c r="P198" s="103"/>
      <c r="Q198" s="103"/>
      <c r="R198" s="103"/>
      <c r="S198" s="103"/>
      <c r="T198" s="103"/>
      <c r="U198" s="101"/>
      <c r="V198" s="105"/>
      <c r="W198" s="101"/>
      <c r="X198" s="106"/>
      <c r="Y198" s="103"/>
      <c r="Z198" s="101"/>
      <c r="AA198" s="100"/>
      <c r="AB198" s="101"/>
      <c r="AC198" s="102"/>
      <c r="AD198" s="103"/>
      <c r="AE198" s="103"/>
      <c r="AF198" s="101"/>
      <c r="AG198" s="16"/>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row>
    <row r="199" spans="1:105" ht="18.75" customHeight="1" x14ac:dyDescent="0.35">
      <c r="A199" s="1"/>
      <c r="B199" s="10"/>
      <c r="C199" s="151"/>
      <c r="D199" s="101"/>
      <c r="E199" s="102"/>
      <c r="F199" s="103"/>
      <c r="G199" s="103"/>
      <c r="H199" s="103"/>
      <c r="I199" s="103"/>
      <c r="J199" s="101"/>
      <c r="K199" s="104"/>
      <c r="L199" s="103"/>
      <c r="M199" s="103"/>
      <c r="N199" s="103"/>
      <c r="O199" s="103"/>
      <c r="P199" s="103"/>
      <c r="Q199" s="103"/>
      <c r="R199" s="103"/>
      <c r="S199" s="103"/>
      <c r="T199" s="103"/>
      <c r="U199" s="101"/>
      <c r="V199" s="105"/>
      <c r="W199" s="101"/>
      <c r="X199" s="106"/>
      <c r="Y199" s="103"/>
      <c r="Z199" s="101"/>
      <c r="AA199" s="100"/>
      <c r="AB199" s="101"/>
      <c r="AC199" s="102"/>
      <c r="AD199" s="103"/>
      <c r="AE199" s="103"/>
      <c r="AF199" s="101"/>
      <c r="AG199" s="16"/>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row>
    <row r="200" spans="1:105" ht="18.75" customHeight="1" x14ac:dyDescent="0.35">
      <c r="A200" s="1"/>
      <c r="B200" s="10"/>
      <c r="C200" s="151"/>
      <c r="D200" s="101"/>
      <c r="E200" s="102"/>
      <c r="F200" s="103"/>
      <c r="G200" s="103"/>
      <c r="H200" s="103"/>
      <c r="I200" s="103"/>
      <c r="J200" s="101"/>
      <c r="K200" s="104"/>
      <c r="L200" s="103"/>
      <c r="M200" s="103"/>
      <c r="N200" s="103"/>
      <c r="O200" s="103"/>
      <c r="P200" s="103"/>
      <c r="Q200" s="103"/>
      <c r="R200" s="103"/>
      <c r="S200" s="103"/>
      <c r="T200" s="103"/>
      <c r="U200" s="101"/>
      <c r="V200" s="105"/>
      <c r="W200" s="101"/>
      <c r="X200" s="106"/>
      <c r="Y200" s="103"/>
      <c r="Z200" s="101"/>
      <c r="AA200" s="100"/>
      <c r="AB200" s="101"/>
      <c r="AC200" s="102"/>
      <c r="AD200" s="103"/>
      <c r="AE200" s="103"/>
      <c r="AF200" s="101"/>
      <c r="AG200" s="16"/>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row>
    <row r="201" spans="1:105" ht="18.75" customHeight="1" x14ac:dyDescent="0.35">
      <c r="A201" s="1"/>
      <c r="B201" s="10"/>
      <c r="C201" s="151"/>
      <c r="D201" s="101"/>
      <c r="E201" s="102"/>
      <c r="F201" s="103"/>
      <c r="G201" s="103"/>
      <c r="H201" s="103"/>
      <c r="I201" s="103"/>
      <c r="J201" s="101"/>
      <c r="K201" s="104"/>
      <c r="L201" s="103"/>
      <c r="M201" s="103"/>
      <c r="N201" s="103"/>
      <c r="O201" s="103"/>
      <c r="P201" s="103"/>
      <c r="Q201" s="103"/>
      <c r="R201" s="103"/>
      <c r="S201" s="103"/>
      <c r="T201" s="103"/>
      <c r="U201" s="101"/>
      <c r="V201" s="105"/>
      <c r="W201" s="101"/>
      <c r="X201" s="106"/>
      <c r="Y201" s="103"/>
      <c r="Z201" s="101"/>
      <c r="AA201" s="100"/>
      <c r="AB201" s="101"/>
      <c r="AC201" s="102"/>
      <c r="AD201" s="103"/>
      <c r="AE201" s="103"/>
      <c r="AF201" s="101"/>
      <c r="AG201" s="16"/>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row>
    <row r="202" spans="1:105" ht="18.75" customHeight="1" x14ac:dyDescent="0.35">
      <c r="A202" s="1"/>
      <c r="B202" s="10"/>
      <c r="C202" s="151"/>
      <c r="D202" s="101"/>
      <c r="E202" s="102"/>
      <c r="F202" s="103"/>
      <c r="G202" s="103"/>
      <c r="H202" s="103"/>
      <c r="I202" s="103"/>
      <c r="J202" s="101"/>
      <c r="K202" s="104"/>
      <c r="L202" s="103"/>
      <c r="M202" s="103"/>
      <c r="N202" s="103"/>
      <c r="O202" s="103"/>
      <c r="P202" s="103"/>
      <c r="Q202" s="103"/>
      <c r="R202" s="103"/>
      <c r="S202" s="103"/>
      <c r="T202" s="103"/>
      <c r="U202" s="101"/>
      <c r="V202" s="105"/>
      <c r="W202" s="101"/>
      <c r="X202" s="106"/>
      <c r="Y202" s="103"/>
      <c r="Z202" s="101"/>
      <c r="AA202" s="100"/>
      <c r="AB202" s="101"/>
      <c r="AC202" s="102"/>
      <c r="AD202" s="103"/>
      <c r="AE202" s="103"/>
      <c r="AF202" s="101"/>
      <c r="AG202" s="16"/>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row>
    <row r="203" spans="1:105" ht="18.75" customHeight="1" x14ac:dyDescent="0.35">
      <c r="A203" s="1"/>
      <c r="B203" s="10"/>
      <c r="C203" s="151"/>
      <c r="D203" s="101"/>
      <c r="E203" s="102"/>
      <c r="F203" s="103"/>
      <c r="G203" s="103"/>
      <c r="H203" s="103"/>
      <c r="I203" s="103"/>
      <c r="J203" s="101"/>
      <c r="K203" s="104"/>
      <c r="L203" s="103"/>
      <c r="M203" s="103"/>
      <c r="N203" s="103"/>
      <c r="O203" s="103"/>
      <c r="P203" s="103"/>
      <c r="Q203" s="103"/>
      <c r="R203" s="103"/>
      <c r="S203" s="103"/>
      <c r="T203" s="103"/>
      <c r="U203" s="101"/>
      <c r="V203" s="105"/>
      <c r="W203" s="101"/>
      <c r="X203" s="106"/>
      <c r="Y203" s="103"/>
      <c r="Z203" s="101"/>
      <c r="AA203" s="100"/>
      <c r="AB203" s="101"/>
      <c r="AC203" s="102"/>
      <c r="AD203" s="103"/>
      <c r="AE203" s="103"/>
      <c r="AF203" s="101"/>
      <c r="AG203" s="16"/>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row>
    <row r="204" spans="1:105" ht="18.75" customHeight="1" x14ac:dyDescent="0.35">
      <c r="A204" s="1"/>
      <c r="B204" s="10"/>
      <c r="C204" s="151"/>
      <c r="D204" s="101"/>
      <c r="E204" s="102"/>
      <c r="F204" s="103"/>
      <c r="G204" s="103"/>
      <c r="H204" s="103"/>
      <c r="I204" s="103"/>
      <c r="J204" s="101"/>
      <c r="K204" s="104"/>
      <c r="L204" s="103"/>
      <c r="M204" s="103"/>
      <c r="N204" s="103"/>
      <c r="O204" s="103"/>
      <c r="P204" s="103"/>
      <c r="Q204" s="103"/>
      <c r="R204" s="103"/>
      <c r="S204" s="103"/>
      <c r="T204" s="103"/>
      <c r="U204" s="101"/>
      <c r="V204" s="105"/>
      <c r="W204" s="101"/>
      <c r="X204" s="106"/>
      <c r="Y204" s="103"/>
      <c r="Z204" s="101"/>
      <c r="AA204" s="100"/>
      <c r="AB204" s="101"/>
      <c r="AC204" s="102"/>
      <c r="AD204" s="103"/>
      <c r="AE204" s="103"/>
      <c r="AF204" s="101"/>
      <c r="AG204" s="16"/>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row>
    <row r="205" spans="1:105" ht="18.75" customHeight="1" x14ac:dyDescent="0.35">
      <c r="A205" s="1"/>
      <c r="B205" s="10"/>
      <c r="C205" s="151"/>
      <c r="D205" s="101"/>
      <c r="E205" s="102"/>
      <c r="F205" s="103"/>
      <c r="G205" s="103"/>
      <c r="H205" s="103"/>
      <c r="I205" s="103"/>
      <c r="J205" s="101"/>
      <c r="K205" s="104"/>
      <c r="L205" s="103"/>
      <c r="M205" s="103"/>
      <c r="N205" s="103"/>
      <c r="O205" s="103"/>
      <c r="P205" s="103"/>
      <c r="Q205" s="103"/>
      <c r="R205" s="103"/>
      <c r="S205" s="103"/>
      <c r="T205" s="103"/>
      <c r="U205" s="101"/>
      <c r="V205" s="105"/>
      <c r="W205" s="101"/>
      <c r="X205" s="106"/>
      <c r="Y205" s="103"/>
      <c r="Z205" s="101"/>
      <c r="AA205" s="100"/>
      <c r="AB205" s="101"/>
      <c r="AC205" s="102"/>
      <c r="AD205" s="103"/>
      <c r="AE205" s="103"/>
      <c r="AF205" s="101"/>
      <c r="AG205" s="16"/>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row>
    <row r="206" spans="1:105" ht="18.75" customHeight="1" x14ac:dyDescent="0.35">
      <c r="A206" s="1"/>
      <c r="B206" s="10"/>
      <c r="C206" s="151"/>
      <c r="D206" s="101"/>
      <c r="E206" s="102"/>
      <c r="F206" s="103"/>
      <c r="G206" s="103"/>
      <c r="H206" s="103"/>
      <c r="I206" s="103"/>
      <c r="J206" s="101"/>
      <c r="K206" s="104"/>
      <c r="L206" s="103"/>
      <c r="M206" s="103"/>
      <c r="N206" s="103"/>
      <c r="O206" s="103"/>
      <c r="P206" s="103"/>
      <c r="Q206" s="103"/>
      <c r="R206" s="103"/>
      <c r="S206" s="103"/>
      <c r="T206" s="103"/>
      <c r="U206" s="101"/>
      <c r="V206" s="105"/>
      <c r="W206" s="101"/>
      <c r="X206" s="106"/>
      <c r="Y206" s="103"/>
      <c r="Z206" s="101"/>
      <c r="AA206" s="100"/>
      <c r="AB206" s="101"/>
      <c r="AC206" s="102"/>
      <c r="AD206" s="103"/>
      <c r="AE206" s="103"/>
      <c r="AF206" s="101"/>
      <c r="AG206" s="16"/>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row>
    <row r="207" spans="1:105" ht="18.75" customHeight="1" x14ac:dyDescent="0.35">
      <c r="A207" s="1"/>
      <c r="B207" s="10"/>
      <c r="C207" s="151"/>
      <c r="D207" s="101"/>
      <c r="E207" s="102"/>
      <c r="F207" s="103"/>
      <c r="G207" s="103"/>
      <c r="H207" s="103"/>
      <c r="I207" s="103"/>
      <c r="J207" s="101"/>
      <c r="K207" s="104"/>
      <c r="L207" s="103"/>
      <c r="M207" s="103"/>
      <c r="N207" s="103"/>
      <c r="O207" s="103"/>
      <c r="P207" s="103"/>
      <c r="Q207" s="103"/>
      <c r="R207" s="103"/>
      <c r="S207" s="103"/>
      <c r="T207" s="103"/>
      <c r="U207" s="101"/>
      <c r="V207" s="105"/>
      <c r="W207" s="101"/>
      <c r="X207" s="106"/>
      <c r="Y207" s="103"/>
      <c r="Z207" s="101"/>
      <c r="AA207" s="100"/>
      <c r="AB207" s="101"/>
      <c r="AC207" s="102"/>
      <c r="AD207" s="103"/>
      <c r="AE207" s="103"/>
      <c r="AF207" s="101"/>
      <c r="AG207" s="16"/>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row>
    <row r="208" spans="1:105" ht="18.75" customHeight="1" x14ac:dyDescent="0.35">
      <c r="A208" s="1"/>
      <c r="B208" s="10"/>
      <c r="C208" s="151"/>
      <c r="D208" s="101"/>
      <c r="E208" s="102"/>
      <c r="F208" s="103"/>
      <c r="G208" s="103"/>
      <c r="H208" s="103"/>
      <c r="I208" s="103"/>
      <c r="J208" s="101"/>
      <c r="K208" s="104"/>
      <c r="L208" s="103"/>
      <c r="M208" s="103"/>
      <c r="N208" s="103"/>
      <c r="O208" s="103"/>
      <c r="P208" s="103"/>
      <c r="Q208" s="103"/>
      <c r="R208" s="103"/>
      <c r="S208" s="103"/>
      <c r="T208" s="103"/>
      <c r="U208" s="101"/>
      <c r="V208" s="105"/>
      <c r="W208" s="101"/>
      <c r="X208" s="106"/>
      <c r="Y208" s="103"/>
      <c r="Z208" s="101"/>
      <c r="AA208" s="100"/>
      <c r="AB208" s="101"/>
      <c r="AC208" s="102"/>
      <c r="AD208" s="103"/>
      <c r="AE208" s="103"/>
      <c r="AF208" s="101"/>
      <c r="AG208" s="16"/>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row>
    <row r="209" spans="1:105" ht="18.75" customHeight="1" x14ac:dyDescent="0.35">
      <c r="A209" s="1"/>
      <c r="B209" s="10"/>
      <c r="C209" s="151"/>
      <c r="D209" s="101"/>
      <c r="E209" s="102"/>
      <c r="F209" s="103"/>
      <c r="G209" s="103"/>
      <c r="H209" s="103"/>
      <c r="I209" s="103"/>
      <c r="J209" s="101"/>
      <c r="K209" s="104"/>
      <c r="L209" s="103"/>
      <c r="M209" s="103"/>
      <c r="N209" s="103"/>
      <c r="O209" s="103"/>
      <c r="P209" s="103"/>
      <c r="Q209" s="103"/>
      <c r="R209" s="103"/>
      <c r="S209" s="103"/>
      <c r="T209" s="103"/>
      <c r="U209" s="101"/>
      <c r="V209" s="105"/>
      <c r="W209" s="101"/>
      <c r="X209" s="106"/>
      <c r="Y209" s="103"/>
      <c r="Z209" s="101"/>
      <c r="AA209" s="100"/>
      <c r="AB209" s="101"/>
      <c r="AC209" s="102"/>
      <c r="AD209" s="103"/>
      <c r="AE209" s="103"/>
      <c r="AF209" s="101"/>
      <c r="AG209" s="16"/>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row>
    <row r="210" spans="1:105" ht="18.75" customHeight="1" x14ac:dyDescent="0.35">
      <c r="A210" s="1"/>
      <c r="B210" s="10"/>
      <c r="C210" s="151"/>
      <c r="D210" s="101"/>
      <c r="E210" s="102"/>
      <c r="F210" s="103"/>
      <c r="G210" s="103"/>
      <c r="H210" s="103"/>
      <c r="I210" s="103"/>
      <c r="J210" s="101"/>
      <c r="K210" s="104"/>
      <c r="L210" s="103"/>
      <c r="M210" s="103"/>
      <c r="N210" s="103"/>
      <c r="O210" s="103"/>
      <c r="P210" s="103"/>
      <c r="Q210" s="103"/>
      <c r="R210" s="103"/>
      <c r="S210" s="103"/>
      <c r="T210" s="103"/>
      <c r="U210" s="101"/>
      <c r="V210" s="105"/>
      <c r="W210" s="101"/>
      <c r="X210" s="106"/>
      <c r="Y210" s="103"/>
      <c r="Z210" s="101"/>
      <c r="AA210" s="100"/>
      <c r="AB210" s="101"/>
      <c r="AC210" s="102"/>
      <c r="AD210" s="103"/>
      <c r="AE210" s="103"/>
      <c r="AF210" s="101"/>
      <c r="AG210" s="16"/>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row>
    <row r="211" spans="1:105" ht="18.75" customHeight="1" x14ac:dyDescent="0.35">
      <c r="A211" s="1"/>
      <c r="B211" s="10"/>
      <c r="C211" s="151"/>
      <c r="D211" s="101"/>
      <c r="E211" s="102"/>
      <c r="F211" s="103"/>
      <c r="G211" s="103"/>
      <c r="H211" s="103"/>
      <c r="I211" s="103"/>
      <c r="J211" s="101"/>
      <c r="K211" s="104"/>
      <c r="L211" s="103"/>
      <c r="M211" s="103"/>
      <c r="N211" s="103"/>
      <c r="O211" s="103"/>
      <c r="P211" s="103"/>
      <c r="Q211" s="103"/>
      <c r="R211" s="103"/>
      <c r="S211" s="103"/>
      <c r="T211" s="103"/>
      <c r="U211" s="101"/>
      <c r="V211" s="105"/>
      <c r="W211" s="101"/>
      <c r="X211" s="106"/>
      <c r="Y211" s="103"/>
      <c r="Z211" s="101"/>
      <c r="AA211" s="100"/>
      <c r="AB211" s="101"/>
      <c r="AC211" s="102"/>
      <c r="AD211" s="103"/>
      <c r="AE211" s="103"/>
      <c r="AF211" s="101"/>
      <c r="AG211" s="16"/>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row>
    <row r="212" spans="1:105" ht="18.75" customHeight="1" x14ac:dyDescent="0.35">
      <c r="A212" s="1"/>
      <c r="B212" s="10"/>
      <c r="C212" s="151"/>
      <c r="D212" s="101"/>
      <c r="E212" s="102"/>
      <c r="F212" s="103"/>
      <c r="G212" s="103"/>
      <c r="H212" s="103"/>
      <c r="I212" s="103"/>
      <c r="J212" s="101"/>
      <c r="K212" s="104"/>
      <c r="L212" s="103"/>
      <c r="M212" s="103"/>
      <c r="N212" s="103"/>
      <c r="O212" s="103"/>
      <c r="P212" s="103"/>
      <c r="Q212" s="103"/>
      <c r="R212" s="103"/>
      <c r="S212" s="103"/>
      <c r="T212" s="103"/>
      <c r="U212" s="101"/>
      <c r="V212" s="105"/>
      <c r="W212" s="101"/>
      <c r="X212" s="106"/>
      <c r="Y212" s="103"/>
      <c r="Z212" s="101"/>
      <c r="AA212" s="100"/>
      <c r="AB212" s="101"/>
      <c r="AC212" s="102"/>
      <c r="AD212" s="103"/>
      <c r="AE212" s="103"/>
      <c r="AF212" s="101"/>
      <c r="AG212" s="16"/>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row>
    <row r="213" spans="1:105" ht="18.75" customHeight="1" x14ac:dyDescent="0.35">
      <c r="A213" s="1"/>
      <c r="B213" s="10"/>
      <c r="C213" s="151"/>
      <c r="D213" s="101"/>
      <c r="E213" s="102"/>
      <c r="F213" s="103"/>
      <c r="G213" s="103"/>
      <c r="H213" s="103"/>
      <c r="I213" s="103"/>
      <c r="J213" s="101"/>
      <c r="K213" s="104"/>
      <c r="L213" s="103"/>
      <c r="M213" s="103"/>
      <c r="N213" s="103"/>
      <c r="O213" s="103"/>
      <c r="P213" s="103"/>
      <c r="Q213" s="103"/>
      <c r="R213" s="103"/>
      <c r="S213" s="103"/>
      <c r="T213" s="103"/>
      <c r="U213" s="101"/>
      <c r="V213" s="105"/>
      <c r="W213" s="101"/>
      <c r="X213" s="106"/>
      <c r="Y213" s="103"/>
      <c r="Z213" s="101"/>
      <c r="AA213" s="100"/>
      <c r="AB213" s="101"/>
      <c r="AC213" s="102"/>
      <c r="AD213" s="103"/>
      <c r="AE213" s="103"/>
      <c r="AF213" s="101"/>
      <c r="AG213" s="16"/>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row>
    <row r="214" spans="1:105" ht="18.75" customHeight="1" x14ac:dyDescent="0.35">
      <c r="A214" s="1"/>
      <c r="B214" s="10"/>
      <c r="C214" s="151"/>
      <c r="D214" s="101"/>
      <c r="E214" s="102"/>
      <c r="F214" s="103"/>
      <c r="G214" s="103"/>
      <c r="H214" s="103"/>
      <c r="I214" s="103"/>
      <c r="J214" s="101"/>
      <c r="K214" s="104"/>
      <c r="L214" s="103"/>
      <c r="M214" s="103"/>
      <c r="N214" s="103"/>
      <c r="O214" s="103"/>
      <c r="P214" s="103"/>
      <c r="Q214" s="103"/>
      <c r="R214" s="103"/>
      <c r="S214" s="103"/>
      <c r="T214" s="103"/>
      <c r="U214" s="101"/>
      <c r="V214" s="105"/>
      <c r="W214" s="101"/>
      <c r="X214" s="106"/>
      <c r="Y214" s="103"/>
      <c r="Z214" s="101"/>
      <c r="AA214" s="100"/>
      <c r="AB214" s="101"/>
      <c r="AC214" s="102"/>
      <c r="AD214" s="103"/>
      <c r="AE214" s="103"/>
      <c r="AF214" s="101"/>
      <c r="AG214" s="16"/>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row>
    <row r="215" spans="1:105" ht="18.75" customHeight="1" x14ac:dyDescent="0.35">
      <c r="A215" s="1"/>
      <c r="B215" s="10"/>
      <c r="C215" s="151"/>
      <c r="D215" s="101"/>
      <c r="E215" s="102"/>
      <c r="F215" s="103"/>
      <c r="G215" s="103"/>
      <c r="H215" s="103"/>
      <c r="I215" s="103"/>
      <c r="J215" s="101"/>
      <c r="K215" s="104"/>
      <c r="L215" s="103"/>
      <c r="M215" s="103"/>
      <c r="N215" s="103"/>
      <c r="O215" s="103"/>
      <c r="P215" s="103"/>
      <c r="Q215" s="103"/>
      <c r="R215" s="103"/>
      <c r="S215" s="103"/>
      <c r="T215" s="103"/>
      <c r="U215" s="101"/>
      <c r="V215" s="105"/>
      <c r="W215" s="101"/>
      <c r="X215" s="106"/>
      <c r="Y215" s="103"/>
      <c r="Z215" s="101"/>
      <c r="AA215" s="100"/>
      <c r="AB215" s="101"/>
      <c r="AC215" s="102"/>
      <c r="AD215" s="103"/>
      <c r="AE215" s="103"/>
      <c r="AF215" s="101"/>
      <c r="AG215" s="16"/>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row>
    <row r="216" spans="1:105" ht="18.75" customHeight="1" x14ac:dyDescent="0.35">
      <c r="A216" s="1"/>
      <c r="B216" s="10"/>
      <c r="C216" s="151"/>
      <c r="D216" s="101"/>
      <c r="E216" s="102"/>
      <c r="F216" s="103"/>
      <c r="G216" s="103"/>
      <c r="H216" s="103"/>
      <c r="I216" s="103"/>
      <c r="J216" s="101"/>
      <c r="K216" s="104"/>
      <c r="L216" s="103"/>
      <c r="M216" s="103"/>
      <c r="N216" s="103"/>
      <c r="O216" s="103"/>
      <c r="P216" s="103"/>
      <c r="Q216" s="103"/>
      <c r="R216" s="103"/>
      <c r="S216" s="103"/>
      <c r="T216" s="103"/>
      <c r="U216" s="101"/>
      <c r="V216" s="105"/>
      <c r="W216" s="101"/>
      <c r="X216" s="106"/>
      <c r="Y216" s="103"/>
      <c r="Z216" s="101"/>
      <c r="AA216" s="100"/>
      <c r="AB216" s="101"/>
      <c r="AC216" s="102"/>
      <c r="AD216" s="103"/>
      <c r="AE216" s="103"/>
      <c r="AF216" s="101"/>
      <c r="AG216" s="16"/>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row>
    <row r="217" spans="1:105" ht="18.75" customHeight="1" x14ac:dyDescent="0.35">
      <c r="A217" s="1"/>
      <c r="B217" s="10"/>
      <c r="C217" s="151"/>
      <c r="D217" s="101"/>
      <c r="E217" s="102"/>
      <c r="F217" s="103"/>
      <c r="G217" s="103"/>
      <c r="H217" s="103"/>
      <c r="I217" s="103"/>
      <c r="J217" s="101"/>
      <c r="K217" s="104"/>
      <c r="L217" s="103"/>
      <c r="M217" s="103"/>
      <c r="N217" s="103"/>
      <c r="O217" s="103"/>
      <c r="P217" s="103"/>
      <c r="Q217" s="103"/>
      <c r="R217" s="103"/>
      <c r="S217" s="103"/>
      <c r="T217" s="103"/>
      <c r="U217" s="101"/>
      <c r="V217" s="105"/>
      <c r="W217" s="101"/>
      <c r="X217" s="106"/>
      <c r="Y217" s="103"/>
      <c r="Z217" s="101"/>
      <c r="AA217" s="100"/>
      <c r="AB217" s="101"/>
      <c r="AC217" s="102"/>
      <c r="AD217" s="103"/>
      <c r="AE217" s="103"/>
      <c r="AF217" s="101"/>
      <c r="AG217" s="16"/>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row>
    <row r="218" spans="1:105" ht="18.75" customHeight="1" x14ac:dyDescent="0.35">
      <c r="A218" s="1"/>
      <c r="B218" s="10"/>
      <c r="C218" s="151"/>
      <c r="D218" s="101"/>
      <c r="E218" s="102"/>
      <c r="F218" s="103"/>
      <c r="G218" s="103"/>
      <c r="H218" s="103"/>
      <c r="I218" s="103"/>
      <c r="J218" s="101"/>
      <c r="K218" s="104"/>
      <c r="L218" s="103"/>
      <c r="M218" s="103"/>
      <c r="N218" s="103"/>
      <c r="O218" s="103"/>
      <c r="P218" s="103"/>
      <c r="Q218" s="103"/>
      <c r="R218" s="103"/>
      <c r="S218" s="103"/>
      <c r="T218" s="103"/>
      <c r="U218" s="101"/>
      <c r="V218" s="105"/>
      <c r="W218" s="101"/>
      <c r="X218" s="106"/>
      <c r="Y218" s="103"/>
      <c r="Z218" s="101"/>
      <c r="AA218" s="100"/>
      <c r="AB218" s="101"/>
      <c r="AC218" s="102"/>
      <c r="AD218" s="103"/>
      <c r="AE218" s="103"/>
      <c r="AF218" s="101"/>
      <c r="AG218" s="16"/>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row>
    <row r="219" spans="1:105" ht="18.75" customHeight="1" x14ac:dyDescent="0.35">
      <c r="A219" s="1"/>
      <c r="B219" s="10"/>
      <c r="C219" s="151"/>
      <c r="D219" s="101"/>
      <c r="E219" s="102"/>
      <c r="F219" s="103"/>
      <c r="G219" s="103"/>
      <c r="H219" s="103"/>
      <c r="I219" s="103"/>
      <c r="J219" s="101"/>
      <c r="K219" s="104"/>
      <c r="L219" s="103"/>
      <c r="M219" s="103"/>
      <c r="N219" s="103"/>
      <c r="O219" s="103"/>
      <c r="P219" s="103"/>
      <c r="Q219" s="103"/>
      <c r="R219" s="103"/>
      <c r="S219" s="103"/>
      <c r="T219" s="103"/>
      <c r="U219" s="101"/>
      <c r="V219" s="105"/>
      <c r="W219" s="101"/>
      <c r="X219" s="106"/>
      <c r="Y219" s="103"/>
      <c r="Z219" s="101"/>
      <c r="AA219" s="100"/>
      <c r="AB219" s="101"/>
      <c r="AC219" s="102"/>
      <c r="AD219" s="103"/>
      <c r="AE219" s="103"/>
      <c r="AF219" s="101"/>
      <c r="AG219" s="16"/>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row>
    <row r="220" spans="1:105" ht="18.75" customHeight="1" x14ac:dyDescent="0.35">
      <c r="A220" s="1"/>
      <c r="B220" s="10"/>
      <c r="C220" s="151"/>
      <c r="D220" s="101"/>
      <c r="E220" s="102"/>
      <c r="F220" s="103"/>
      <c r="G220" s="103"/>
      <c r="H220" s="103"/>
      <c r="I220" s="103"/>
      <c r="J220" s="101"/>
      <c r="K220" s="104"/>
      <c r="L220" s="103"/>
      <c r="M220" s="103"/>
      <c r="N220" s="103"/>
      <c r="O220" s="103"/>
      <c r="P220" s="103"/>
      <c r="Q220" s="103"/>
      <c r="R220" s="103"/>
      <c r="S220" s="103"/>
      <c r="T220" s="103"/>
      <c r="U220" s="101"/>
      <c r="V220" s="105"/>
      <c r="W220" s="101"/>
      <c r="X220" s="106"/>
      <c r="Y220" s="103"/>
      <c r="Z220" s="101"/>
      <c r="AA220" s="100"/>
      <c r="AB220" s="101"/>
      <c r="AC220" s="102"/>
      <c r="AD220" s="103"/>
      <c r="AE220" s="103"/>
      <c r="AF220" s="101"/>
      <c r="AG220" s="16"/>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row>
    <row r="221" spans="1:105" ht="18.75" customHeight="1" x14ac:dyDescent="0.35">
      <c r="A221" s="1"/>
      <c r="B221" s="10"/>
      <c r="C221" s="151"/>
      <c r="D221" s="101"/>
      <c r="E221" s="102"/>
      <c r="F221" s="103"/>
      <c r="G221" s="103"/>
      <c r="H221" s="103"/>
      <c r="I221" s="103"/>
      <c r="J221" s="101"/>
      <c r="K221" s="104"/>
      <c r="L221" s="103"/>
      <c r="M221" s="103"/>
      <c r="N221" s="103"/>
      <c r="O221" s="103"/>
      <c r="P221" s="103"/>
      <c r="Q221" s="103"/>
      <c r="R221" s="103"/>
      <c r="S221" s="103"/>
      <c r="T221" s="103"/>
      <c r="U221" s="101"/>
      <c r="V221" s="105"/>
      <c r="W221" s="101"/>
      <c r="X221" s="106"/>
      <c r="Y221" s="103"/>
      <c r="Z221" s="101"/>
      <c r="AA221" s="100"/>
      <c r="AB221" s="101"/>
      <c r="AC221" s="102"/>
      <c r="AD221" s="103"/>
      <c r="AE221" s="103"/>
      <c r="AF221" s="101"/>
      <c r="AG221" s="16"/>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row>
    <row r="222" spans="1:105" ht="18.75" customHeight="1" x14ac:dyDescent="0.35">
      <c r="A222" s="1"/>
      <c r="B222" s="10"/>
      <c r="C222" s="151"/>
      <c r="D222" s="101"/>
      <c r="E222" s="102"/>
      <c r="F222" s="103"/>
      <c r="G222" s="103"/>
      <c r="H222" s="103"/>
      <c r="I222" s="103"/>
      <c r="J222" s="101"/>
      <c r="K222" s="104"/>
      <c r="L222" s="103"/>
      <c r="M222" s="103"/>
      <c r="N222" s="103"/>
      <c r="O222" s="103"/>
      <c r="P222" s="103"/>
      <c r="Q222" s="103"/>
      <c r="R222" s="103"/>
      <c r="S222" s="103"/>
      <c r="T222" s="103"/>
      <c r="U222" s="101"/>
      <c r="V222" s="105"/>
      <c r="W222" s="101"/>
      <c r="X222" s="106"/>
      <c r="Y222" s="103"/>
      <c r="Z222" s="101"/>
      <c r="AA222" s="100"/>
      <c r="AB222" s="101"/>
      <c r="AC222" s="102"/>
      <c r="AD222" s="103"/>
      <c r="AE222" s="103"/>
      <c r="AF222" s="101"/>
      <c r="AG222" s="16"/>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row>
    <row r="223" spans="1:105" ht="18.75" customHeight="1" x14ac:dyDescent="0.35">
      <c r="A223" s="1"/>
      <c r="B223" s="10"/>
      <c r="C223" s="151"/>
      <c r="D223" s="101"/>
      <c r="E223" s="102"/>
      <c r="F223" s="103"/>
      <c r="G223" s="103"/>
      <c r="H223" s="103"/>
      <c r="I223" s="103"/>
      <c r="J223" s="101"/>
      <c r="K223" s="104"/>
      <c r="L223" s="103"/>
      <c r="M223" s="103"/>
      <c r="N223" s="103"/>
      <c r="O223" s="103"/>
      <c r="P223" s="103"/>
      <c r="Q223" s="103"/>
      <c r="R223" s="103"/>
      <c r="S223" s="103"/>
      <c r="T223" s="103"/>
      <c r="U223" s="101"/>
      <c r="V223" s="105"/>
      <c r="W223" s="101"/>
      <c r="X223" s="106"/>
      <c r="Y223" s="103"/>
      <c r="Z223" s="101"/>
      <c r="AA223" s="100"/>
      <c r="AB223" s="101"/>
      <c r="AC223" s="102"/>
      <c r="AD223" s="103"/>
      <c r="AE223" s="103"/>
      <c r="AF223" s="101"/>
      <c r="AG223" s="16"/>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row>
    <row r="224" spans="1:105" ht="18.75" customHeight="1" x14ac:dyDescent="0.35">
      <c r="A224" s="1"/>
      <c r="B224" s="10"/>
      <c r="C224" s="151"/>
      <c r="D224" s="101"/>
      <c r="E224" s="102"/>
      <c r="F224" s="103"/>
      <c r="G224" s="103"/>
      <c r="H224" s="103"/>
      <c r="I224" s="103"/>
      <c r="J224" s="101"/>
      <c r="K224" s="104"/>
      <c r="L224" s="103"/>
      <c r="M224" s="103"/>
      <c r="N224" s="103"/>
      <c r="O224" s="103"/>
      <c r="P224" s="103"/>
      <c r="Q224" s="103"/>
      <c r="R224" s="103"/>
      <c r="S224" s="103"/>
      <c r="T224" s="103"/>
      <c r="U224" s="101"/>
      <c r="V224" s="105"/>
      <c r="W224" s="101"/>
      <c r="X224" s="106"/>
      <c r="Y224" s="103"/>
      <c r="Z224" s="101"/>
      <c r="AA224" s="100"/>
      <c r="AB224" s="101"/>
      <c r="AC224" s="102"/>
      <c r="AD224" s="103"/>
      <c r="AE224" s="103"/>
      <c r="AF224" s="101"/>
      <c r="AG224" s="16"/>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row>
    <row r="225" spans="1:105" ht="18.75" customHeight="1" x14ac:dyDescent="0.35">
      <c r="A225" s="1"/>
      <c r="B225" s="10"/>
      <c r="C225" s="151"/>
      <c r="D225" s="101"/>
      <c r="E225" s="102"/>
      <c r="F225" s="103"/>
      <c r="G225" s="103"/>
      <c r="H225" s="103"/>
      <c r="I225" s="103"/>
      <c r="J225" s="101"/>
      <c r="K225" s="104"/>
      <c r="L225" s="103"/>
      <c r="M225" s="103"/>
      <c r="N225" s="103"/>
      <c r="O225" s="103"/>
      <c r="P225" s="103"/>
      <c r="Q225" s="103"/>
      <c r="R225" s="103"/>
      <c r="S225" s="103"/>
      <c r="T225" s="103"/>
      <c r="U225" s="101"/>
      <c r="V225" s="105"/>
      <c r="W225" s="101"/>
      <c r="X225" s="106"/>
      <c r="Y225" s="103"/>
      <c r="Z225" s="101"/>
      <c r="AA225" s="100"/>
      <c r="AB225" s="101"/>
      <c r="AC225" s="102"/>
      <c r="AD225" s="103"/>
      <c r="AE225" s="103"/>
      <c r="AF225" s="101"/>
      <c r="AG225" s="16"/>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row>
    <row r="226" spans="1:105" ht="18.75" customHeight="1" x14ac:dyDescent="0.35">
      <c r="A226" s="1"/>
      <c r="B226" s="10"/>
      <c r="C226" s="151"/>
      <c r="D226" s="101"/>
      <c r="E226" s="102"/>
      <c r="F226" s="103"/>
      <c r="G226" s="103"/>
      <c r="H226" s="103"/>
      <c r="I226" s="103"/>
      <c r="J226" s="101"/>
      <c r="K226" s="104"/>
      <c r="L226" s="103"/>
      <c r="M226" s="103"/>
      <c r="N226" s="103"/>
      <c r="O226" s="103"/>
      <c r="P226" s="103"/>
      <c r="Q226" s="103"/>
      <c r="R226" s="103"/>
      <c r="S226" s="103"/>
      <c r="T226" s="103"/>
      <c r="U226" s="101"/>
      <c r="V226" s="105"/>
      <c r="W226" s="101"/>
      <c r="X226" s="106"/>
      <c r="Y226" s="103"/>
      <c r="Z226" s="101"/>
      <c r="AA226" s="100"/>
      <c r="AB226" s="101"/>
      <c r="AC226" s="102"/>
      <c r="AD226" s="103"/>
      <c r="AE226" s="103"/>
      <c r="AF226" s="101"/>
      <c r="AG226" s="16"/>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row>
    <row r="227" spans="1:105" ht="18.75" customHeight="1" x14ac:dyDescent="0.35">
      <c r="A227" s="1"/>
      <c r="B227" s="10"/>
      <c r="C227" s="151"/>
      <c r="D227" s="101"/>
      <c r="E227" s="102"/>
      <c r="F227" s="103"/>
      <c r="G227" s="103"/>
      <c r="H227" s="103"/>
      <c r="I227" s="103"/>
      <c r="J227" s="101"/>
      <c r="K227" s="104"/>
      <c r="L227" s="103"/>
      <c r="M227" s="103"/>
      <c r="N227" s="103"/>
      <c r="O227" s="103"/>
      <c r="P227" s="103"/>
      <c r="Q227" s="103"/>
      <c r="R227" s="103"/>
      <c r="S227" s="103"/>
      <c r="T227" s="103"/>
      <c r="U227" s="101"/>
      <c r="V227" s="105"/>
      <c r="W227" s="101"/>
      <c r="X227" s="106"/>
      <c r="Y227" s="103"/>
      <c r="Z227" s="101"/>
      <c r="AA227" s="100"/>
      <c r="AB227" s="101"/>
      <c r="AC227" s="102"/>
      <c r="AD227" s="103"/>
      <c r="AE227" s="103"/>
      <c r="AF227" s="101"/>
      <c r="AG227" s="16"/>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row>
    <row r="228" spans="1:105" ht="18.75" customHeight="1" x14ac:dyDescent="0.35">
      <c r="A228" s="1"/>
      <c r="B228" s="10"/>
      <c r="C228" s="151"/>
      <c r="D228" s="101"/>
      <c r="E228" s="102"/>
      <c r="F228" s="103"/>
      <c r="G228" s="103"/>
      <c r="H228" s="103"/>
      <c r="I228" s="103"/>
      <c r="J228" s="101"/>
      <c r="K228" s="104"/>
      <c r="L228" s="103"/>
      <c r="M228" s="103"/>
      <c r="N228" s="103"/>
      <c r="O228" s="103"/>
      <c r="P228" s="103"/>
      <c r="Q228" s="103"/>
      <c r="R228" s="103"/>
      <c r="S228" s="103"/>
      <c r="T228" s="103"/>
      <c r="U228" s="101"/>
      <c r="V228" s="105"/>
      <c r="W228" s="101"/>
      <c r="X228" s="106"/>
      <c r="Y228" s="103"/>
      <c r="Z228" s="101"/>
      <c r="AA228" s="100"/>
      <c r="AB228" s="101"/>
      <c r="AC228" s="102"/>
      <c r="AD228" s="103"/>
      <c r="AE228" s="103"/>
      <c r="AF228" s="101"/>
      <c r="AG228" s="16"/>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row>
    <row r="229" spans="1:105" ht="18.75" customHeight="1" x14ac:dyDescent="0.35">
      <c r="A229" s="1"/>
      <c r="B229" s="10"/>
      <c r="C229" s="151"/>
      <c r="D229" s="101"/>
      <c r="E229" s="102"/>
      <c r="F229" s="103"/>
      <c r="G229" s="103"/>
      <c r="H229" s="103"/>
      <c r="I229" s="103"/>
      <c r="J229" s="101"/>
      <c r="K229" s="104"/>
      <c r="L229" s="103"/>
      <c r="M229" s="103"/>
      <c r="N229" s="103"/>
      <c r="O229" s="103"/>
      <c r="P229" s="103"/>
      <c r="Q229" s="103"/>
      <c r="R229" s="103"/>
      <c r="S229" s="103"/>
      <c r="T229" s="103"/>
      <c r="U229" s="101"/>
      <c r="V229" s="105"/>
      <c r="W229" s="101"/>
      <c r="X229" s="106"/>
      <c r="Y229" s="103"/>
      <c r="Z229" s="101"/>
      <c r="AA229" s="100"/>
      <c r="AB229" s="101"/>
      <c r="AC229" s="102"/>
      <c r="AD229" s="103"/>
      <c r="AE229" s="103"/>
      <c r="AF229" s="101"/>
      <c r="AG229" s="16"/>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row>
    <row r="230" spans="1:105" ht="18.75" customHeight="1" x14ac:dyDescent="0.35">
      <c r="A230" s="1"/>
      <c r="B230" s="10"/>
      <c r="C230" s="151"/>
      <c r="D230" s="101"/>
      <c r="E230" s="102"/>
      <c r="F230" s="103"/>
      <c r="G230" s="103"/>
      <c r="H230" s="103"/>
      <c r="I230" s="103"/>
      <c r="J230" s="101"/>
      <c r="K230" s="104"/>
      <c r="L230" s="103"/>
      <c r="M230" s="103"/>
      <c r="N230" s="103"/>
      <c r="O230" s="103"/>
      <c r="P230" s="103"/>
      <c r="Q230" s="103"/>
      <c r="R230" s="103"/>
      <c r="S230" s="103"/>
      <c r="T230" s="103"/>
      <c r="U230" s="101"/>
      <c r="V230" s="105"/>
      <c r="W230" s="101"/>
      <c r="X230" s="106"/>
      <c r="Y230" s="103"/>
      <c r="Z230" s="101"/>
      <c r="AA230" s="100"/>
      <c r="AB230" s="101"/>
      <c r="AC230" s="102"/>
      <c r="AD230" s="103"/>
      <c r="AE230" s="103"/>
      <c r="AF230" s="101"/>
      <c r="AG230" s="16"/>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row>
    <row r="231" spans="1:105" ht="18.75" customHeight="1" x14ac:dyDescent="0.35">
      <c r="A231" s="1"/>
      <c r="B231" s="10"/>
      <c r="C231" s="151"/>
      <c r="D231" s="101"/>
      <c r="E231" s="102"/>
      <c r="F231" s="103"/>
      <c r="G231" s="103"/>
      <c r="H231" s="103"/>
      <c r="I231" s="103"/>
      <c r="J231" s="101"/>
      <c r="K231" s="104"/>
      <c r="L231" s="103"/>
      <c r="M231" s="103"/>
      <c r="N231" s="103"/>
      <c r="O231" s="103"/>
      <c r="P231" s="103"/>
      <c r="Q231" s="103"/>
      <c r="R231" s="103"/>
      <c r="S231" s="103"/>
      <c r="T231" s="103"/>
      <c r="U231" s="101"/>
      <c r="V231" s="105"/>
      <c r="W231" s="101"/>
      <c r="X231" s="106"/>
      <c r="Y231" s="103"/>
      <c r="Z231" s="101"/>
      <c r="AA231" s="100"/>
      <c r="AB231" s="101"/>
      <c r="AC231" s="102"/>
      <c r="AD231" s="103"/>
      <c r="AE231" s="103"/>
      <c r="AF231" s="101"/>
      <c r="AG231" s="16"/>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row>
    <row r="232" spans="1:105" ht="18.75" customHeight="1" x14ac:dyDescent="0.35">
      <c r="A232" s="1"/>
      <c r="B232" s="10"/>
      <c r="C232" s="151"/>
      <c r="D232" s="101"/>
      <c r="E232" s="102"/>
      <c r="F232" s="103"/>
      <c r="G232" s="103"/>
      <c r="H232" s="103"/>
      <c r="I232" s="103"/>
      <c r="J232" s="101"/>
      <c r="K232" s="104"/>
      <c r="L232" s="103"/>
      <c r="M232" s="103"/>
      <c r="N232" s="103"/>
      <c r="O232" s="103"/>
      <c r="P232" s="103"/>
      <c r="Q232" s="103"/>
      <c r="R232" s="103"/>
      <c r="S232" s="103"/>
      <c r="T232" s="103"/>
      <c r="U232" s="101"/>
      <c r="V232" s="105"/>
      <c r="W232" s="101"/>
      <c r="X232" s="106"/>
      <c r="Y232" s="103"/>
      <c r="Z232" s="101"/>
      <c r="AA232" s="100"/>
      <c r="AB232" s="101"/>
      <c r="AC232" s="102"/>
      <c r="AD232" s="103"/>
      <c r="AE232" s="103"/>
      <c r="AF232" s="101"/>
      <c r="AG232" s="16"/>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row>
    <row r="233" spans="1:105" ht="18.75" customHeight="1" x14ac:dyDescent="0.35">
      <c r="A233" s="1"/>
      <c r="B233" s="10"/>
      <c r="C233" s="151"/>
      <c r="D233" s="101"/>
      <c r="E233" s="102"/>
      <c r="F233" s="103"/>
      <c r="G233" s="103"/>
      <c r="H233" s="103"/>
      <c r="I233" s="103"/>
      <c r="J233" s="101"/>
      <c r="K233" s="104"/>
      <c r="L233" s="103"/>
      <c r="M233" s="103"/>
      <c r="N233" s="103"/>
      <c r="O233" s="103"/>
      <c r="P233" s="103"/>
      <c r="Q233" s="103"/>
      <c r="R233" s="103"/>
      <c r="S233" s="103"/>
      <c r="T233" s="103"/>
      <c r="U233" s="101"/>
      <c r="V233" s="105"/>
      <c r="W233" s="101"/>
      <c r="X233" s="106"/>
      <c r="Y233" s="103"/>
      <c r="Z233" s="101"/>
      <c r="AA233" s="100"/>
      <c r="AB233" s="101"/>
      <c r="AC233" s="102"/>
      <c r="AD233" s="103"/>
      <c r="AE233" s="103"/>
      <c r="AF233" s="101"/>
      <c r="AG233" s="16"/>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row>
    <row r="234" spans="1:105" ht="18.75" customHeight="1" x14ac:dyDescent="0.35">
      <c r="A234" s="1"/>
      <c r="B234" s="10"/>
      <c r="C234" s="151"/>
      <c r="D234" s="101"/>
      <c r="E234" s="102"/>
      <c r="F234" s="103"/>
      <c r="G234" s="103"/>
      <c r="H234" s="103"/>
      <c r="I234" s="103"/>
      <c r="J234" s="101"/>
      <c r="K234" s="104"/>
      <c r="L234" s="103"/>
      <c r="M234" s="103"/>
      <c r="N234" s="103"/>
      <c r="O234" s="103"/>
      <c r="P234" s="103"/>
      <c r="Q234" s="103"/>
      <c r="R234" s="103"/>
      <c r="S234" s="103"/>
      <c r="T234" s="103"/>
      <c r="U234" s="101"/>
      <c r="V234" s="105"/>
      <c r="W234" s="101"/>
      <c r="X234" s="106"/>
      <c r="Y234" s="103"/>
      <c r="Z234" s="101"/>
      <c r="AA234" s="100"/>
      <c r="AB234" s="101"/>
      <c r="AC234" s="102"/>
      <c r="AD234" s="103"/>
      <c r="AE234" s="103"/>
      <c r="AF234" s="101"/>
      <c r="AG234" s="16"/>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row>
    <row r="235" spans="1:105" ht="18.75" customHeight="1" x14ac:dyDescent="0.35">
      <c r="A235" s="1"/>
      <c r="B235" s="10"/>
      <c r="C235" s="151"/>
      <c r="D235" s="101"/>
      <c r="E235" s="102"/>
      <c r="F235" s="103"/>
      <c r="G235" s="103"/>
      <c r="H235" s="103"/>
      <c r="I235" s="103"/>
      <c r="J235" s="101"/>
      <c r="K235" s="104"/>
      <c r="L235" s="103"/>
      <c r="M235" s="103"/>
      <c r="N235" s="103"/>
      <c r="O235" s="103"/>
      <c r="P235" s="103"/>
      <c r="Q235" s="103"/>
      <c r="R235" s="103"/>
      <c r="S235" s="103"/>
      <c r="T235" s="103"/>
      <c r="U235" s="101"/>
      <c r="V235" s="105"/>
      <c r="W235" s="101"/>
      <c r="X235" s="106"/>
      <c r="Y235" s="103"/>
      <c r="Z235" s="101"/>
      <c r="AA235" s="100"/>
      <c r="AB235" s="101"/>
      <c r="AC235" s="102"/>
      <c r="AD235" s="103"/>
      <c r="AE235" s="103"/>
      <c r="AF235" s="101"/>
      <c r="AG235" s="16"/>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row>
    <row r="236" spans="1:105" ht="18.75" customHeight="1" x14ac:dyDescent="0.25">
      <c r="A236" s="1"/>
      <c r="B236" s="49"/>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6"/>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row>
    <row r="237" spans="1:105" ht="18.75" customHeight="1" x14ac:dyDescent="0.25">
      <c r="A237" s="1"/>
      <c r="B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row>
    <row r="238" spans="1:105" ht="3" hidden="1" customHeight="1" x14ac:dyDescent="0.25">
      <c r="A238" s="1"/>
      <c r="B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row>
    <row r="239" spans="1:105" ht="15" hidden="1" customHeight="1" x14ac:dyDescent="0.25">
      <c r="A239" s="1"/>
      <c r="B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row>
    <row r="240" spans="1:105" ht="3" hidden="1" customHeight="1" x14ac:dyDescent="0.25">
      <c r="A240" s="1"/>
      <c r="B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row>
    <row r="241" spans="1:105" ht="15" hidden="1" customHeight="1" x14ac:dyDescent="0.25">
      <c r="A241" s="1"/>
      <c r="B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row>
    <row r="242" spans="1:105" ht="3" hidden="1" customHeight="1" x14ac:dyDescent="0.25">
      <c r="A242" s="1"/>
      <c r="B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row>
    <row r="243" spans="1:105" ht="15" hidden="1" customHeight="1" x14ac:dyDescent="0.25">
      <c r="A243" s="1"/>
      <c r="B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row>
    <row r="244" spans="1:105" ht="3" hidden="1" customHeight="1" x14ac:dyDescent="0.25">
      <c r="A244" s="1"/>
      <c r="B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row>
    <row r="245" spans="1:105" ht="15" hidden="1" customHeight="1" x14ac:dyDescent="0.25">
      <c r="A245" s="1"/>
      <c r="B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row>
    <row r="246" spans="1:105" ht="3" hidden="1" customHeight="1" x14ac:dyDescent="0.25">
      <c r="A246" s="1"/>
      <c r="B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row>
    <row r="247" spans="1:105" ht="15" hidden="1" customHeight="1" x14ac:dyDescent="0.25">
      <c r="A247" s="1"/>
      <c r="B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row>
    <row r="248" spans="1:105" ht="3" hidden="1" customHeight="1" x14ac:dyDescent="0.25">
      <c r="A248" s="1"/>
      <c r="B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row>
    <row r="249" spans="1:105" ht="15" hidden="1" customHeight="1" x14ac:dyDescent="0.25">
      <c r="A249" s="1"/>
      <c r="B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row>
    <row r="250" spans="1:105" ht="3" hidden="1" customHeight="1" x14ac:dyDescent="0.25">
      <c r="A250" s="1"/>
      <c r="B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row>
    <row r="251" spans="1:105" ht="15" hidden="1" customHeight="1" x14ac:dyDescent="0.25">
      <c r="A251" s="1"/>
      <c r="B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row>
    <row r="252" spans="1:105" ht="3" hidden="1" customHeight="1" x14ac:dyDescent="0.25">
      <c r="A252" s="1"/>
      <c r="B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row>
    <row r="253" spans="1:105" ht="15" hidden="1" customHeight="1" x14ac:dyDescent="0.25">
      <c r="A253" s="1"/>
      <c r="B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row>
    <row r="254" spans="1:105" ht="3" hidden="1" customHeight="1" x14ac:dyDescent="0.25">
      <c r="A254" s="1"/>
      <c r="B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row>
    <row r="255" spans="1:105" ht="15" hidden="1" customHeight="1" x14ac:dyDescent="0.25">
      <c r="A255" s="1"/>
      <c r="B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row>
    <row r="256" spans="1:105" ht="3" hidden="1" customHeight="1" x14ac:dyDescent="0.25">
      <c r="A256" s="1"/>
      <c r="B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row>
    <row r="257" spans="1:105" ht="15" hidden="1" customHeight="1" x14ac:dyDescent="0.25">
      <c r="A257" s="1"/>
      <c r="B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row>
    <row r="258" spans="1:105" ht="3" hidden="1" customHeight="1" x14ac:dyDescent="0.25">
      <c r="A258" s="1"/>
      <c r="B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row>
    <row r="259" spans="1:105" ht="15" hidden="1" customHeight="1" x14ac:dyDescent="0.25">
      <c r="A259" s="1"/>
      <c r="B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row>
    <row r="260" spans="1:105" ht="3" hidden="1"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row>
    <row r="261" spans="1:105" ht="15" hidden="1"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row>
    <row r="262" spans="1:105" ht="3" hidden="1"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row>
    <row r="263" spans="1:105" ht="15" hidden="1"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row>
    <row r="264" spans="1:105" ht="3" hidden="1"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row>
    <row r="265" spans="1:105" ht="15" hidden="1"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row>
    <row r="266" spans="1:105" ht="3" hidden="1"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row>
    <row r="267" spans="1:105" ht="15" hidden="1"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row>
    <row r="268" spans="1:105" ht="3" hidden="1"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row>
    <row r="269" spans="1:105" ht="15" hidden="1"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row>
    <row r="270" spans="1:105" ht="3" hidden="1"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row>
    <row r="271" spans="1:105" ht="15" hidden="1" customHeight="1" x14ac:dyDescent="0.25">
      <c r="A271" s="1"/>
      <c r="B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row>
    <row r="272" spans="1:105" ht="3" hidden="1" customHeight="1" x14ac:dyDescent="0.25">
      <c r="A272" s="1"/>
      <c r="B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row>
    <row r="273" spans="1:105" ht="15" hidden="1" customHeight="1" x14ac:dyDescent="0.25">
      <c r="A273" s="1"/>
      <c r="B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row>
    <row r="274" spans="1:105" ht="3" hidden="1" customHeight="1" x14ac:dyDescent="0.25">
      <c r="A274" s="1"/>
      <c r="B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row>
    <row r="275" spans="1:105" ht="15" hidden="1" customHeight="1" x14ac:dyDescent="0.25">
      <c r="A275" s="1"/>
      <c r="B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row>
    <row r="276" spans="1:105" ht="3" hidden="1" customHeight="1" x14ac:dyDescent="0.25">
      <c r="A276" s="1"/>
      <c r="B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row>
    <row r="277" spans="1:105" ht="15" hidden="1" customHeight="1" x14ac:dyDescent="0.25">
      <c r="A277" s="1"/>
      <c r="B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row>
    <row r="278" spans="1:105" ht="3" hidden="1" customHeight="1" x14ac:dyDescent="0.25">
      <c r="A278" s="1"/>
      <c r="B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row>
    <row r="279" spans="1:105" ht="15" hidden="1" customHeight="1" x14ac:dyDescent="0.25">
      <c r="A279" s="1"/>
      <c r="B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row>
    <row r="280" spans="1:105" ht="3" hidden="1" customHeight="1" x14ac:dyDescent="0.25">
      <c r="A280" s="1"/>
      <c r="B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row>
    <row r="281" spans="1:105" ht="15" hidden="1" customHeight="1" x14ac:dyDescent="0.25">
      <c r="A281" s="1"/>
      <c r="B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row>
    <row r="282" spans="1:105" ht="3" hidden="1" customHeight="1" x14ac:dyDescent="0.25">
      <c r="A282" s="1"/>
      <c r="B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row>
    <row r="283" spans="1:105" ht="15" hidden="1" customHeight="1" x14ac:dyDescent="0.25">
      <c r="A283" s="1"/>
      <c r="B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row>
    <row r="284" spans="1:105" ht="3" hidden="1" customHeight="1" x14ac:dyDescent="0.25">
      <c r="A284" s="1"/>
      <c r="B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row>
    <row r="285" spans="1:105" ht="15" hidden="1" customHeight="1" x14ac:dyDescent="0.25">
      <c r="A285" s="1"/>
      <c r="B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row>
    <row r="286" spans="1:105" ht="3" hidden="1" customHeight="1" x14ac:dyDescent="0.25">
      <c r="A286" s="1"/>
      <c r="B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row>
    <row r="287" spans="1:105" ht="15" hidden="1" customHeight="1" x14ac:dyDescent="0.25">
      <c r="A287" s="1"/>
      <c r="B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row>
    <row r="288" spans="1:105" ht="3" hidden="1" customHeight="1" x14ac:dyDescent="0.25">
      <c r="A288" s="1"/>
      <c r="B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row>
    <row r="289" spans="1:105" ht="15" hidden="1" customHeight="1" x14ac:dyDescent="0.25">
      <c r="A289" s="1"/>
      <c r="B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row>
    <row r="290" spans="1:105" ht="3" hidden="1" customHeight="1" x14ac:dyDescent="0.25">
      <c r="A290" s="1"/>
      <c r="B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row>
    <row r="291" spans="1:105" ht="15" hidden="1" customHeight="1" x14ac:dyDescent="0.25">
      <c r="A291" s="1"/>
      <c r="B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row>
    <row r="292" spans="1:105" ht="3" hidden="1" customHeight="1" x14ac:dyDescent="0.25">
      <c r="A292" s="1"/>
      <c r="B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row>
    <row r="293" spans="1:105" ht="15" hidden="1" customHeight="1" x14ac:dyDescent="0.25">
      <c r="A293" s="1"/>
      <c r="B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row>
    <row r="294" spans="1:105" ht="3" hidden="1"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row>
    <row r="295" spans="1:105" ht="15" hidden="1"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row>
    <row r="296" spans="1:105" ht="3" hidden="1"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row>
    <row r="297" spans="1:105" ht="15" hidden="1"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row>
    <row r="298" spans="1:105" ht="3" hidden="1"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row>
    <row r="299" spans="1:105" ht="15" hidden="1"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row>
    <row r="300" spans="1:105" ht="3" hidden="1"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row>
    <row r="301" spans="1:105" ht="15" hidden="1"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row>
    <row r="302" spans="1:105" ht="3" hidden="1"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row>
    <row r="303" spans="1:105" ht="15" hidden="1"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row>
    <row r="304" spans="1:105" ht="3" hidden="1"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row>
    <row r="305" spans="1:105" ht="15" hidden="1"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row>
    <row r="306" spans="1:105" ht="3" hidden="1"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row>
    <row r="307" spans="1:105" ht="15" hidden="1" customHeight="1" x14ac:dyDescent="0.25">
      <c r="A307" s="1"/>
      <c r="B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row>
    <row r="308" spans="1:105" ht="3" hidden="1" customHeight="1" x14ac:dyDescent="0.25">
      <c r="A308" s="1"/>
      <c r="B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row>
    <row r="309" spans="1:105" ht="15" hidden="1" customHeight="1" x14ac:dyDescent="0.25">
      <c r="A309" s="1"/>
      <c r="B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row>
    <row r="310" spans="1:105" ht="3" hidden="1" customHeight="1" x14ac:dyDescent="0.25">
      <c r="A310" s="1"/>
      <c r="B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row>
    <row r="311" spans="1:105" ht="15" hidden="1" customHeight="1" x14ac:dyDescent="0.25">
      <c r="A311" s="1"/>
      <c r="B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row>
    <row r="312" spans="1:105" ht="3" hidden="1" customHeight="1" x14ac:dyDescent="0.25">
      <c r="A312" s="1"/>
      <c r="B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row>
    <row r="313" spans="1:105" ht="15" hidden="1" customHeight="1" x14ac:dyDescent="0.25">
      <c r="A313" s="1"/>
      <c r="B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row>
    <row r="314" spans="1:105" ht="3" hidden="1" customHeight="1" x14ac:dyDescent="0.25">
      <c r="A314" s="1"/>
      <c r="B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row>
    <row r="315" spans="1:105" ht="15" hidden="1" customHeight="1" x14ac:dyDescent="0.25">
      <c r="A315" s="1"/>
      <c r="B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row>
    <row r="316" spans="1:105" ht="3" hidden="1" customHeight="1" x14ac:dyDescent="0.25">
      <c r="A316" s="1"/>
      <c r="B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row>
    <row r="317" spans="1:105" ht="15" hidden="1" customHeight="1" x14ac:dyDescent="0.25">
      <c r="A317" s="1"/>
      <c r="B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row>
    <row r="318" spans="1:105" ht="3" hidden="1" customHeight="1" x14ac:dyDescent="0.25">
      <c r="A318" s="1"/>
      <c r="B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row>
    <row r="319" spans="1:105" ht="15" hidden="1" customHeight="1" x14ac:dyDescent="0.25">
      <c r="A319" s="1"/>
      <c r="B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row>
    <row r="320" spans="1:105" ht="3" hidden="1" customHeight="1" x14ac:dyDescent="0.25">
      <c r="A320" s="1"/>
      <c r="B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row>
    <row r="321" spans="1:105" ht="15" hidden="1" customHeight="1" x14ac:dyDescent="0.25">
      <c r="A321" s="1"/>
      <c r="B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row>
    <row r="322" spans="1:105" ht="3" hidden="1" customHeight="1" x14ac:dyDescent="0.25">
      <c r="A322" s="1"/>
      <c r="B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row>
    <row r="323" spans="1:105" ht="15" hidden="1" customHeight="1" x14ac:dyDescent="0.25">
      <c r="A323" s="1"/>
      <c r="B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row>
    <row r="324" spans="1:105" ht="3" hidden="1" customHeight="1" x14ac:dyDescent="0.25">
      <c r="A324" s="1"/>
      <c r="B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row>
    <row r="325" spans="1:105" ht="15" hidden="1" customHeight="1" x14ac:dyDescent="0.25">
      <c r="A325" s="1"/>
      <c r="B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row>
    <row r="326" spans="1:105" ht="3" hidden="1" customHeight="1" x14ac:dyDescent="0.25">
      <c r="A326" s="1"/>
      <c r="B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row>
    <row r="327" spans="1:105" ht="15" hidden="1" customHeight="1" x14ac:dyDescent="0.25">
      <c r="A327" s="1"/>
      <c r="B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row>
    <row r="328" spans="1:105" ht="3" hidden="1" customHeight="1" x14ac:dyDescent="0.25">
      <c r="A328" s="1"/>
      <c r="B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row>
    <row r="329" spans="1:105" ht="15" hidden="1" customHeight="1" x14ac:dyDescent="0.25">
      <c r="A329" s="1"/>
      <c r="B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row>
    <row r="330" spans="1:105" ht="3" hidden="1"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row>
    <row r="331" spans="1:105" ht="15" hidden="1"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row>
    <row r="332" spans="1:105" ht="3" hidden="1"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row>
    <row r="333" spans="1:105" ht="15" hidden="1"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row>
    <row r="334" spans="1:105" ht="3" hidden="1"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row>
    <row r="335" spans="1:105" ht="15" hidden="1"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row>
    <row r="336" spans="1:105" ht="3" hidden="1"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row>
    <row r="337" spans="1:105" ht="15" hidden="1"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row>
    <row r="338" spans="1:105" ht="3" hidden="1"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row>
    <row r="339" spans="1:105" ht="15" hidden="1"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row>
    <row r="340" spans="1:105" ht="3" hidden="1"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row>
    <row r="341" spans="1:105" ht="15" hidden="1" customHeight="1" x14ac:dyDescent="0.25">
      <c r="A341" s="1"/>
      <c r="B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row>
    <row r="342" spans="1:105" ht="3" hidden="1" customHeight="1" x14ac:dyDescent="0.25">
      <c r="A342" s="1"/>
      <c r="B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row>
    <row r="343" spans="1:105" ht="15" hidden="1" customHeight="1" x14ac:dyDescent="0.25">
      <c r="A343" s="1"/>
      <c r="B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row>
    <row r="344" spans="1:105" ht="3" hidden="1" customHeight="1" x14ac:dyDescent="0.25">
      <c r="A344" s="1"/>
      <c r="B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row>
    <row r="345" spans="1:105" ht="15" hidden="1" customHeight="1" x14ac:dyDescent="0.25">
      <c r="A345" s="1"/>
      <c r="B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row>
    <row r="346" spans="1:105" ht="3" hidden="1" customHeight="1" x14ac:dyDescent="0.25">
      <c r="A346" s="1"/>
      <c r="B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row>
    <row r="347" spans="1:105" ht="15" hidden="1" customHeight="1" x14ac:dyDescent="0.25">
      <c r="A347" s="1"/>
      <c r="B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row>
    <row r="348" spans="1:105" ht="3" hidden="1" customHeight="1" x14ac:dyDescent="0.25">
      <c r="A348" s="1"/>
      <c r="B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row>
    <row r="349" spans="1:105" ht="15" hidden="1" customHeight="1" x14ac:dyDescent="0.25">
      <c r="A349" s="1"/>
      <c r="B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row>
    <row r="350" spans="1:105" ht="3" hidden="1" customHeight="1" x14ac:dyDescent="0.25">
      <c r="A350" s="1"/>
      <c r="B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row>
    <row r="351" spans="1:105" ht="15" hidden="1" customHeight="1" x14ac:dyDescent="0.25">
      <c r="A351" s="1"/>
      <c r="B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row>
    <row r="352" spans="1:105" ht="3" hidden="1" customHeight="1" x14ac:dyDescent="0.25">
      <c r="A352" s="1"/>
      <c r="B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row>
    <row r="353" spans="1:105" ht="15" hidden="1" customHeight="1" x14ac:dyDescent="0.25">
      <c r="A353" s="1"/>
      <c r="B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row>
    <row r="354" spans="1:105" ht="3" hidden="1" customHeight="1" x14ac:dyDescent="0.25">
      <c r="A354" s="1"/>
      <c r="B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row>
    <row r="355" spans="1:105" ht="15" hidden="1" customHeight="1" x14ac:dyDescent="0.25">
      <c r="A355" s="1"/>
      <c r="B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row>
    <row r="356" spans="1:105" ht="3" hidden="1" customHeight="1" x14ac:dyDescent="0.25">
      <c r="A356" s="1"/>
      <c r="B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row>
    <row r="357" spans="1:105" ht="15" hidden="1" customHeight="1" x14ac:dyDescent="0.25">
      <c r="A357" s="1"/>
      <c r="B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row>
    <row r="358" spans="1:105" ht="3" hidden="1" customHeight="1" x14ac:dyDescent="0.25">
      <c r="A358" s="1"/>
      <c r="B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row>
    <row r="359" spans="1:105" ht="15" hidden="1" customHeight="1" x14ac:dyDescent="0.25">
      <c r="A359" s="1"/>
      <c r="B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row>
    <row r="360" spans="1:105" ht="3" hidden="1" customHeight="1" x14ac:dyDescent="0.25">
      <c r="A360" s="1"/>
      <c r="B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row>
    <row r="361" spans="1:105" ht="15" hidden="1" customHeight="1" x14ac:dyDescent="0.25">
      <c r="A361" s="1"/>
      <c r="B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row>
    <row r="362" spans="1:105" ht="3" hidden="1" customHeight="1" x14ac:dyDescent="0.25">
      <c r="A362" s="1"/>
      <c r="B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row>
    <row r="363" spans="1:105" ht="15" hidden="1" customHeight="1" x14ac:dyDescent="0.25">
      <c r="A363" s="1"/>
      <c r="B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row>
    <row r="364" spans="1:105" ht="3" hidden="1"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row>
    <row r="365" spans="1:105" ht="15" hidden="1"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row>
    <row r="366" spans="1:105" ht="3" hidden="1"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row>
    <row r="367" spans="1:105" ht="15" hidden="1"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row>
    <row r="368" spans="1:105" ht="3" hidden="1"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row>
    <row r="369" spans="1:105" ht="15" hidden="1"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row>
    <row r="370" spans="1:105" ht="3" hidden="1"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row>
    <row r="371" spans="1:105" ht="15" hidden="1"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row>
    <row r="372" spans="1:105" ht="3" hidden="1"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row>
    <row r="373" spans="1:105" ht="15" hidden="1"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row>
    <row r="374" spans="1:105" ht="3" hidden="1"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row>
    <row r="375" spans="1:105" ht="15" hidden="1"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row>
    <row r="376" spans="1:105" ht="3" hidden="1"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row>
    <row r="377" spans="1:105" ht="15" hidden="1" customHeight="1" x14ac:dyDescent="0.25">
      <c r="A377" s="1"/>
      <c r="B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row>
    <row r="378" spans="1:105" ht="3" hidden="1" customHeight="1" x14ac:dyDescent="0.25">
      <c r="A378" s="1"/>
      <c r="B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row>
    <row r="379" spans="1:105" ht="15" hidden="1" customHeight="1" x14ac:dyDescent="0.25">
      <c r="A379" s="1"/>
      <c r="B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row>
    <row r="380" spans="1:105" ht="3" hidden="1" customHeight="1" x14ac:dyDescent="0.25">
      <c r="A380" s="1"/>
      <c r="B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row>
    <row r="381" spans="1:105" ht="15" hidden="1" customHeight="1" x14ac:dyDescent="0.25">
      <c r="A381" s="1"/>
      <c r="B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row>
    <row r="382" spans="1:105" ht="3" hidden="1" customHeight="1" x14ac:dyDescent="0.25">
      <c r="A382" s="1"/>
      <c r="B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row>
    <row r="383" spans="1:105" ht="15" hidden="1" customHeight="1" x14ac:dyDescent="0.25">
      <c r="A383" s="1"/>
      <c r="B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row>
    <row r="384" spans="1:105" ht="3" hidden="1" customHeight="1" x14ac:dyDescent="0.25">
      <c r="A384" s="1"/>
      <c r="B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row>
    <row r="385" spans="1:105" ht="15" hidden="1" customHeight="1" x14ac:dyDescent="0.25">
      <c r="A385" s="1"/>
      <c r="B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row>
    <row r="386" spans="1:105" ht="3" hidden="1" customHeight="1" x14ac:dyDescent="0.25">
      <c r="A386" s="1"/>
      <c r="B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row>
    <row r="387" spans="1:105" ht="15" hidden="1" customHeight="1" x14ac:dyDescent="0.25">
      <c r="A387" s="1"/>
      <c r="B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row>
    <row r="388" spans="1:105" ht="3" hidden="1" customHeight="1" x14ac:dyDescent="0.25">
      <c r="A388" s="1"/>
      <c r="B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row>
    <row r="389" spans="1:105" ht="15" hidden="1" customHeight="1" x14ac:dyDescent="0.25">
      <c r="A389" s="1"/>
      <c r="B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row>
    <row r="390" spans="1:105" ht="3" hidden="1" customHeight="1" x14ac:dyDescent="0.25">
      <c r="A390" s="1"/>
      <c r="B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row>
    <row r="391" spans="1:105" ht="15" hidden="1" customHeight="1" x14ac:dyDescent="0.25">
      <c r="A391" s="1"/>
      <c r="B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row>
    <row r="392" spans="1:105" ht="3" hidden="1" customHeight="1" x14ac:dyDescent="0.25">
      <c r="A392" s="1"/>
      <c r="B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row>
    <row r="393" spans="1:105" ht="15" hidden="1" customHeight="1" x14ac:dyDescent="0.25">
      <c r="A393" s="1"/>
      <c r="B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row>
    <row r="394" spans="1:105" ht="3" hidden="1" customHeight="1" x14ac:dyDescent="0.25">
      <c r="A394" s="1"/>
      <c r="B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row>
    <row r="395" spans="1:105" ht="15" hidden="1" customHeight="1" x14ac:dyDescent="0.25">
      <c r="A395" s="1"/>
      <c r="B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row>
    <row r="396" spans="1:105" ht="3" hidden="1" customHeight="1" x14ac:dyDescent="0.25">
      <c r="A396" s="1"/>
      <c r="B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row>
    <row r="397" spans="1:105" ht="15" hidden="1" customHeight="1" x14ac:dyDescent="0.25">
      <c r="A397" s="1"/>
      <c r="B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row>
    <row r="398" spans="1:105" ht="3" hidden="1" customHeight="1" x14ac:dyDescent="0.25">
      <c r="A398" s="1"/>
      <c r="B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row>
    <row r="399" spans="1:105" ht="15" hidden="1" customHeight="1" x14ac:dyDescent="0.25">
      <c r="A399" s="1"/>
      <c r="B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row>
    <row r="400" spans="1:105" ht="3" hidden="1"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row>
    <row r="401" spans="1:105" ht="15" hidden="1"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row>
    <row r="402" spans="1:105" ht="3" hidden="1"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row>
    <row r="403" spans="1:105" ht="15" hidden="1"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row>
    <row r="404" spans="1:105" ht="3" hidden="1"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row>
    <row r="405" spans="1:105" ht="15" hidden="1"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row>
    <row r="406" spans="1:105" ht="3" hidden="1"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row>
    <row r="407" spans="1:105" ht="15" hidden="1"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row>
    <row r="408" spans="1:105" ht="3" hidden="1"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row>
    <row r="409" spans="1:105" ht="15" hidden="1"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row>
    <row r="410" spans="1:105" ht="15" hidden="1"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row>
    <row r="411" spans="1:105" ht="3" hidden="1"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row>
    <row r="412" spans="1:105" ht="15" hidden="1" customHeight="1" x14ac:dyDescent="0.25">
      <c r="A412" s="1"/>
      <c r="B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row>
    <row r="413" spans="1:105" ht="3" hidden="1" customHeight="1" x14ac:dyDescent="0.25">
      <c r="A413" s="1"/>
      <c r="B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row>
    <row r="414" spans="1:105" ht="15" hidden="1" customHeight="1" x14ac:dyDescent="0.25">
      <c r="A414" s="1"/>
      <c r="B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row>
    <row r="415" spans="1:105" ht="3" hidden="1" customHeight="1" x14ac:dyDescent="0.25">
      <c r="A415" s="1"/>
      <c r="B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row>
    <row r="416" spans="1:105" ht="15" hidden="1" customHeight="1" x14ac:dyDescent="0.25">
      <c r="A416" s="1"/>
      <c r="B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row>
    <row r="417" spans="1:105" ht="3" hidden="1" customHeight="1" x14ac:dyDescent="0.25">
      <c r="A417" s="1"/>
      <c r="B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row>
    <row r="418" spans="1:105" ht="15" hidden="1" customHeight="1" x14ac:dyDescent="0.25">
      <c r="A418" s="1"/>
      <c r="B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row>
    <row r="419" spans="1:105" ht="3" hidden="1" customHeight="1" x14ac:dyDescent="0.25">
      <c r="A419" s="1"/>
      <c r="B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row>
    <row r="420" spans="1:105" ht="15" hidden="1" customHeight="1" x14ac:dyDescent="0.25">
      <c r="A420" s="1"/>
      <c r="B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row>
    <row r="421" spans="1:105" ht="3" hidden="1" customHeight="1" x14ac:dyDescent="0.25">
      <c r="A421" s="1"/>
      <c r="B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row>
    <row r="422" spans="1:105" ht="15" hidden="1" customHeight="1" x14ac:dyDescent="0.25">
      <c r="A422" s="1"/>
      <c r="B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row>
    <row r="423" spans="1:105" ht="3" hidden="1" customHeight="1" x14ac:dyDescent="0.25">
      <c r="A423" s="1"/>
      <c r="B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row>
    <row r="424" spans="1:105" ht="15" hidden="1" customHeight="1" x14ac:dyDescent="0.25">
      <c r="A424" s="1"/>
      <c r="B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row>
    <row r="425" spans="1:105" ht="3" hidden="1" customHeight="1" x14ac:dyDescent="0.25">
      <c r="A425" s="1"/>
      <c r="B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row>
    <row r="426" spans="1:105" ht="15" hidden="1" customHeight="1" x14ac:dyDescent="0.25">
      <c r="A426" s="1"/>
      <c r="B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row>
    <row r="427" spans="1:105" ht="3" hidden="1" customHeight="1" x14ac:dyDescent="0.25">
      <c r="A427" s="1"/>
      <c r="B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row>
    <row r="428" spans="1:105" ht="15" hidden="1" customHeight="1" x14ac:dyDescent="0.25">
      <c r="A428" s="1"/>
      <c r="B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row>
    <row r="429" spans="1:105" ht="3" hidden="1" customHeight="1" x14ac:dyDescent="0.25">
      <c r="A429" s="1"/>
      <c r="B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row>
    <row r="430" spans="1:105" ht="15" hidden="1" customHeight="1" x14ac:dyDescent="0.25">
      <c r="A430" s="1"/>
      <c r="B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row>
    <row r="431" spans="1:105" ht="3" hidden="1" customHeight="1" x14ac:dyDescent="0.25">
      <c r="A431" s="1"/>
      <c r="B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row>
    <row r="432" spans="1:105" ht="15" hidden="1" customHeight="1" x14ac:dyDescent="0.25">
      <c r="A432" s="1"/>
      <c r="B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row>
    <row r="433" spans="1:105" ht="3" hidden="1" customHeight="1" x14ac:dyDescent="0.25">
      <c r="A433" s="1"/>
      <c r="B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row>
    <row r="434" spans="1:105" ht="15" hidden="1" customHeight="1" x14ac:dyDescent="0.25">
      <c r="A434" s="1"/>
      <c r="B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row>
    <row r="435" spans="1:105" ht="3" hidden="1"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row>
    <row r="436" spans="1:105" ht="15" hidden="1"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row>
    <row r="437" spans="1:105" ht="3" hidden="1"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row>
    <row r="438" spans="1:105" ht="15" hidden="1"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row>
    <row r="439" spans="1:105" ht="3" hidden="1"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row>
    <row r="440" spans="1:105" ht="15" hidden="1"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row>
    <row r="441" spans="1:105" ht="3" hidden="1"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row>
    <row r="442" spans="1:105" ht="15" hidden="1"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row>
    <row r="443" spans="1:105" ht="3" hidden="1"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row>
    <row r="444" spans="1:105" ht="15" hidden="1"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row>
    <row r="445" spans="1:105" ht="3" hidden="1"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row>
    <row r="446" spans="1:105" ht="15" hidden="1"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row>
    <row r="447" spans="1:105" ht="3" hidden="1"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row>
    <row r="448" spans="1:105" ht="15" hidden="1" customHeight="1" x14ac:dyDescent="0.25">
      <c r="A448" s="1"/>
      <c r="B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row>
    <row r="449" spans="1:105" ht="3" hidden="1" customHeight="1" x14ac:dyDescent="0.25">
      <c r="A449" s="1"/>
      <c r="B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row>
    <row r="450" spans="1:105" ht="15" hidden="1" customHeight="1" x14ac:dyDescent="0.25">
      <c r="A450" s="1"/>
      <c r="B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row>
    <row r="451" spans="1:105" ht="3" hidden="1" customHeight="1" x14ac:dyDescent="0.25">
      <c r="A451" s="1"/>
      <c r="B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row>
    <row r="452" spans="1:105" ht="15" hidden="1" customHeight="1" x14ac:dyDescent="0.25">
      <c r="A452" s="1"/>
      <c r="B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row>
    <row r="453" spans="1:105" ht="3" hidden="1" customHeight="1" x14ac:dyDescent="0.25">
      <c r="A453" s="1"/>
      <c r="B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row>
    <row r="454" spans="1:105" ht="15" hidden="1" customHeight="1" x14ac:dyDescent="0.25">
      <c r="A454" s="1"/>
      <c r="B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row>
    <row r="455" spans="1:105" ht="3" hidden="1" customHeight="1" x14ac:dyDescent="0.25">
      <c r="A455" s="1"/>
      <c r="B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row>
    <row r="456" spans="1:105" ht="15" hidden="1" customHeight="1" x14ac:dyDescent="0.25">
      <c r="A456" s="1"/>
      <c r="B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row>
    <row r="457" spans="1:105" ht="3" hidden="1" customHeight="1" x14ac:dyDescent="0.25">
      <c r="A457" s="1"/>
      <c r="B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row>
    <row r="458" spans="1:105" ht="15" hidden="1" customHeight="1" x14ac:dyDescent="0.25">
      <c r="A458" s="1"/>
      <c r="B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row>
    <row r="459" spans="1:105" ht="3" hidden="1" customHeight="1" x14ac:dyDescent="0.25">
      <c r="A459" s="1"/>
      <c r="B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row>
    <row r="460" spans="1:105" ht="15" hidden="1" customHeight="1" x14ac:dyDescent="0.25">
      <c r="A460" s="1"/>
      <c r="B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row>
    <row r="461" spans="1:105" ht="3" hidden="1" customHeight="1" x14ac:dyDescent="0.25">
      <c r="A461" s="1"/>
      <c r="B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row>
    <row r="462" spans="1:105" ht="15" hidden="1" customHeight="1" x14ac:dyDescent="0.25">
      <c r="A462" s="1"/>
      <c r="B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row>
    <row r="463" spans="1:105" ht="3" hidden="1" customHeight="1" x14ac:dyDescent="0.25">
      <c r="A463" s="1"/>
      <c r="B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row>
    <row r="464" spans="1:105" ht="15" hidden="1" customHeight="1" x14ac:dyDescent="0.25">
      <c r="A464" s="1"/>
      <c r="B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row>
    <row r="465" spans="1:105" ht="3" hidden="1" customHeight="1" x14ac:dyDescent="0.25">
      <c r="A465" s="1"/>
      <c r="B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row>
    <row r="466" spans="1:105" ht="15" hidden="1" customHeight="1" x14ac:dyDescent="0.25">
      <c r="A466" s="1"/>
      <c r="B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row>
    <row r="467" spans="1:105" ht="3" hidden="1" customHeight="1" x14ac:dyDescent="0.25">
      <c r="A467" s="1"/>
      <c r="B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row>
    <row r="468" spans="1:105" ht="15" hidden="1" customHeight="1" x14ac:dyDescent="0.25">
      <c r="A468" s="1"/>
      <c r="B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row>
    <row r="469" spans="1:105" ht="3" hidden="1" customHeight="1" x14ac:dyDescent="0.25">
      <c r="A469" s="1"/>
      <c r="B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row>
    <row r="470" spans="1:105" ht="15" hidden="1" customHeight="1" x14ac:dyDescent="0.25">
      <c r="A470" s="1"/>
      <c r="B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row>
    <row r="471" spans="1:105" ht="3" hidden="1"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row>
    <row r="472" spans="1:105" ht="15" hidden="1"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row>
    <row r="473" spans="1:105" ht="3" hidden="1"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row>
    <row r="474" spans="1:105" ht="15" hidden="1"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row>
    <row r="475" spans="1:105" ht="3" hidden="1"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row>
    <row r="476" spans="1:105" ht="15" hidden="1"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row>
    <row r="477" spans="1:105" ht="3" hidden="1"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row>
    <row r="478" spans="1:105" ht="15" hidden="1"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row>
    <row r="479" spans="1:105" ht="3" hidden="1"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row>
    <row r="480" spans="1:105" ht="15" hidden="1"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row>
    <row r="481" spans="1:105" ht="15" hidden="1"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row>
    <row r="482" spans="1:105" ht="3" hidden="1"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row>
    <row r="483" spans="1:105" ht="15" hidden="1" customHeight="1" x14ac:dyDescent="0.25">
      <c r="A483" s="1"/>
      <c r="B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row>
    <row r="484" spans="1:105" ht="3" hidden="1" customHeight="1" x14ac:dyDescent="0.25">
      <c r="A484" s="1"/>
      <c r="B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row>
    <row r="485" spans="1:105" ht="15" hidden="1" customHeight="1" x14ac:dyDescent="0.25">
      <c r="A485" s="1"/>
      <c r="B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row>
    <row r="486" spans="1:105" ht="3" hidden="1" customHeight="1" x14ac:dyDescent="0.25">
      <c r="A486" s="1"/>
      <c r="B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row>
    <row r="487" spans="1:105" ht="15" hidden="1" customHeight="1" x14ac:dyDescent="0.25">
      <c r="A487" s="1"/>
      <c r="B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row>
    <row r="488" spans="1:105" ht="3" hidden="1" customHeight="1" x14ac:dyDescent="0.25">
      <c r="A488" s="1"/>
      <c r="B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row>
    <row r="489" spans="1:105" ht="15" hidden="1" customHeight="1" x14ac:dyDescent="0.25">
      <c r="A489" s="1"/>
      <c r="B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row>
    <row r="490" spans="1:105" ht="3" hidden="1" customHeight="1" x14ac:dyDescent="0.25">
      <c r="A490" s="1"/>
      <c r="B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row>
    <row r="491" spans="1:105" ht="15" hidden="1" customHeight="1" x14ac:dyDescent="0.25">
      <c r="A491" s="1"/>
      <c r="B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row>
    <row r="492" spans="1:105" ht="3" hidden="1" customHeight="1" x14ac:dyDescent="0.25">
      <c r="A492" s="1"/>
      <c r="B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row>
    <row r="493" spans="1:105" ht="15" hidden="1" customHeight="1" x14ac:dyDescent="0.25">
      <c r="A493" s="1"/>
      <c r="B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row>
    <row r="494" spans="1:105" ht="3" hidden="1" customHeight="1" x14ac:dyDescent="0.25">
      <c r="A494" s="1"/>
      <c r="B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row>
    <row r="495" spans="1:105" ht="15" hidden="1" customHeight="1" x14ac:dyDescent="0.25">
      <c r="A495" s="1"/>
      <c r="B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row>
    <row r="496" spans="1:105" ht="3" hidden="1" customHeight="1" x14ac:dyDescent="0.25">
      <c r="A496" s="1"/>
      <c r="B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row>
    <row r="497" spans="1:105" ht="15" hidden="1" customHeight="1" x14ac:dyDescent="0.25">
      <c r="A497" s="1"/>
      <c r="B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row>
    <row r="498" spans="1:105" ht="3" hidden="1" customHeight="1" x14ac:dyDescent="0.25">
      <c r="A498" s="1"/>
      <c r="B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row>
    <row r="499" spans="1:105" ht="15" hidden="1" customHeight="1" x14ac:dyDescent="0.25">
      <c r="A499" s="1"/>
      <c r="B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row>
    <row r="500" spans="1:105" ht="3" hidden="1" customHeight="1" x14ac:dyDescent="0.25">
      <c r="A500" s="1"/>
      <c r="B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row>
    <row r="501" spans="1:105" ht="15" hidden="1" customHeight="1" x14ac:dyDescent="0.25">
      <c r="A501" s="1"/>
      <c r="B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row>
    <row r="502" spans="1:105" ht="3" hidden="1" customHeight="1" x14ac:dyDescent="0.25">
      <c r="A502" s="1"/>
      <c r="B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row>
    <row r="503" spans="1:105" ht="15" hidden="1" customHeight="1" x14ac:dyDescent="0.25">
      <c r="A503" s="1"/>
      <c r="B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row>
    <row r="504" spans="1:105" ht="3" hidden="1" customHeight="1" x14ac:dyDescent="0.25">
      <c r="A504" s="1"/>
      <c r="B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row>
    <row r="505" spans="1:105" ht="15" hidden="1" customHeight="1" x14ac:dyDescent="0.25">
      <c r="A505" s="1"/>
      <c r="B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row>
    <row r="506" spans="1:105" ht="3" hidden="1"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row>
    <row r="507" spans="1:105" ht="15" hidden="1"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row>
    <row r="508" spans="1:105" ht="3" hidden="1"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row>
    <row r="509" spans="1:105" ht="15" hidden="1"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row>
    <row r="510" spans="1:105" ht="3" hidden="1"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row>
    <row r="511" spans="1:105" ht="15" hidden="1"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row>
    <row r="512" spans="1:105" ht="3" hidden="1"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row>
    <row r="513" spans="1:105" ht="15" hidden="1"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row>
    <row r="514" spans="1:105" ht="3" hidden="1"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row>
    <row r="515" spans="1:105" ht="15" hidden="1"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row>
    <row r="516" spans="1:105" ht="3" hidden="1"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row>
    <row r="517" spans="1:105" ht="15" hidden="1"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row>
    <row r="518" spans="1:105" ht="3" hidden="1"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row>
    <row r="519" spans="1:105" ht="15" hidden="1" customHeight="1" x14ac:dyDescent="0.25">
      <c r="A519" s="1"/>
      <c r="B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row>
    <row r="520" spans="1:105" ht="3" hidden="1" customHeight="1" x14ac:dyDescent="0.25">
      <c r="A520" s="1"/>
      <c r="B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row>
    <row r="521" spans="1:105" ht="15" hidden="1" customHeight="1" x14ac:dyDescent="0.25">
      <c r="A521" s="1"/>
      <c r="B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row>
    <row r="522" spans="1:105" ht="3" hidden="1" customHeight="1" x14ac:dyDescent="0.25">
      <c r="A522" s="1"/>
      <c r="B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row>
    <row r="523" spans="1:105" ht="15" hidden="1" customHeight="1" x14ac:dyDescent="0.25">
      <c r="A523" s="1"/>
      <c r="B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row>
    <row r="524" spans="1:105" ht="3" hidden="1" customHeight="1" x14ac:dyDescent="0.25">
      <c r="A524" s="1"/>
      <c r="B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row>
    <row r="525" spans="1:105" ht="15" hidden="1" customHeight="1" x14ac:dyDescent="0.25">
      <c r="A525" s="1"/>
      <c r="B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row>
    <row r="526" spans="1:105" ht="3" hidden="1" customHeight="1" x14ac:dyDescent="0.25">
      <c r="A526" s="1"/>
      <c r="B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row>
    <row r="527" spans="1:105" ht="15" hidden="1" customHeight="1" x14ac:dyDescent="0.25">
      <c r="A527" s="1"/>
      <c r="B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row>
    <row r="528" spans="1:105" ht="3" hidden="1" customHeight="1" x14ac:dyDescent="0.25">
      <c r="A528" s="1"/>
      <c r="B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row>
    <row r="529" spans="1:105" ht="15" hidden="1" customHeight="1" x14ac:dyDescent="0.25">
      <c r="A529" s="1"/>
      <c r="B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row>
    <row r="530" spans="1:105" ht="3" hidden="1" customHeight="1" x14ac:dyDescent="0.25">
      <c r="A530" s="1"/>
      <c r="B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row>
    <row r="531" spans="1:105" ht="15" hidden="1" customHeight="1" x14ac:dyDescent="0.25">
      <c r="A531" s="1"/>
      <c r="B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row>
    <row r="532" spans="1:105" ht="3" hidden="1" customHeight="1" x14ac:dyDescent="0.25">
      <c r="A532" s="1"/>
      <c r="B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row>
    <row r="533" spans="1:105" ht="15" hidden="1" customHeight="1" x14ac:dyDescent="0.25">
      <c r="A533" s="1"/>
      <c r="B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row>
    <row r="534" spans="1:105" ht="3" hidden="1" customHeight="1" x14ac:dyDescent="0.25">
      <c r="A534" s="1"/>
      <c r="B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row>
    <row r="535" spans="1:105" ht="15" hidden="1" customHeight="1" x14ac:dyDescent="0.25">
      <c r="A535" s="1"/>
      <c r="B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row>
    <row r="536" spans="1:105" ht="3" hidden="1" customHeight="1" x14ac:dyDescent="0.25">
      <c r="A536" s="1"/>
      <c r="B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row>
    <row r="537" spans="1:105" ht="15" hidden="1" customHeight="1" x14ac:dyDescent="0.25">
      <c r="A537" s="1"/>
      <c r="B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row>
    <row r="538" spans="1:105" ht="3" hidden="1" customHeight="1" x14ac:dyDescent="0.25">
      <c r="A538" s="1"/>
      <c r="B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row>
    <row r="539" spans="1:105" ht="15" hidden="1" customHeight="1" x14ac:dyDescent="0.25">
      <c r="A539" s="1"/>
      <c r="B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row>
    <row r="540" spans="1:105" ht="3" hidden="1" customHeight="1" x14ac:dyDescent="0.25">
      <c r="A540" s="1"/>
      <c r="B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row>
    <row r="541" spans="1:105" ht="15" hidden="1" customHeight="1" x14ac:dyDescent="0.25">
      <c r="A541" s="1"/>
      <c r="B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row>
    <row r="542" spans="1:105" ht="3" hidden="1"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row>
    <row r="543" spans="1:105" ht="15" hidden="1"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row>
    <row r="544" spans="1:105" ht="3" hidden="1"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row>
    <row r="545" spans="1:105" ht="15" hidden="1"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row>
    <row r="546" spans="1:105" ht="3" hidden="1"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row>
    <row r="547" spans="1:105" ht="15" hidden="1"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row>
    <row r="548" spans="1:105" ht="3" hidden="1"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row>
    <row r="549" spans="1:105" ht="15" hidden="1"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row>
    <row r="550" spans="1:105" ht="3" hidden="1"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row>
    <row r="551" spans="1:105" ht="15" hidden="1"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row>
    <row r="552" spans="1:105" ht="15" hidden="1"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row>
    <row r="553" spans="1:105" ht="15" hidden="1"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row>
    <row r="554" spans="1:105" ht="15" hidden="1"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row>
    <row r="555" spans="1:105" ht="15" hidden="1"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row>
    <row r="556" spans="1:105" ht="15" hidden="1"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row>
    <row r="557" spans="1:105" ht="15" hidden="1"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row>
    <row r="558" spans="1:105" ht="15" hidden="1"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row>
    <row r="559" spans="1:105" ht="15" hidden="1"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row>
    <row r="560" spans="1:105" ht="15" hidden="1"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row>
    <row r="561" spans="1:105" ht="15" hidden="1"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row>
    <row r="562" spans="1:105" ht="15" hidden="1"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row>
    <row r="563" spans="1:105" ht="15" hidden="1"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row>
    <row r="564" spans="1:105" ht="15" hidden="1"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row>
    <row r="565" spans="1:105" ht="15" hidden="1"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row>
    <row r="566" spans="1:105" ht="15" hidden="1"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row>
    <row r="567" spans="1:105" ht="15" hidden="1"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row>
    <row r="568" spans="1:105" ht="15" hidden="1"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row>
    <row r="569" spans="1:105" ht="15" hidden="1"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row>
    <row r="570" spans="1:105" ht="15" hidden="1"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row>
    <row r="571" spans="1:105" ht="15" hidden="1"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row>
    <row r="572" spans="1:105" ht="15" hidden="1"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row>
    <row r="573" spans="1:105" ht="15" hidden="1"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row>
    <row r="574" spans="1:105" ht="15" hidden="1"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row>
    <row r="575" spans="1:105" ht="15" hidden="1"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row>
    <row r="576" spans="1:105" ht="15" hidden="1"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row>
    <row r="577" spans="1:105" ht="15" hidden="1"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row>
    <row r="578" spans="1:105" ht="15" hidden="1"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row>
    <row r="579" spans="1:105" ht="15" hidden="1"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row>
    <row r="580" spans="1:105" ht="15" hidden="1"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row>
    <row r="581" spans="1:105" ht="15" hidden="1"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row>
    <row r="582" spans="1:105" ht="15" hidden="1"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row>
    <row r="583" spans="1:105" ht="15" hidden="1"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row>
    <row r="584" spans="1:105" ht="15" hidden="1"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row>
    <row r="585" spans="1:105" ht="15" hidden="1"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row>
    <row r="586" spans="1:105" ht="15" hidden="1"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row>
    <row r="587" spans="1:105" ht="15" hidden="1"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row>
    <row r="588" spans="1:105" ht="15" hidden="1"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row>
    <row r="589" spans="1:105" ht="15" hidden="1"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row>
    <row r="590" spans="1:105" ht="15" hidden="1"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row>
    <row r="591" spans="1:105" ht="15" hidden="1"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row>
    <row r="592" spans="1:105" ht="15" hidden="1"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row>
    <row r="593" spans="1:105" ht="15" hidden="1"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row>
    <row r="594" spans="1:105" ht="15" hidden="1"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row>
    <row r="595" spans="1:105" ht="15" hidden="1"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row>
    <row r="596" spans="1:105" ht="15" hidden="1"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row>
    <row r="597" spans="1:105" ht="15" hidden="1"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row>
    <row r="598" spans="1:105" ht="15" hidden="1"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row>
    <row r="599" spans="1:105" ht="15" hidden="1"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row>
    <row r="600" spans="1:105" ht="15" hidden="1"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row>
    <row r="601" spans="1:105" ht="15" hidden="1"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row>
    <row r="602" spans="1:105" ht="15" hidden="1"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row>
    <row r="603" spans="1:105" ht="15" hidden="1"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row>
    <row r="604" spans="1:105" ht="15" hidden="1"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row>
    <row r="605" spans="1:105" ht="15" hidden="1"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row>
    <row r="606" spans="1:105" ht="15" hidden="1"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row>
    <row r="607" spans="1:105" ht="15" hidden="1"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row>
    <row r="608" spans="1:105" ht="15" hidden="1"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row>
    <row r="609" spans="1:105" ht="15" hidden="1"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row>
    <row r="610" spans="1:105" ht="15" hidden="1"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row>
    <row r="611" spans="1:105" ht="15" hidden="1"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row>
    <row r="612" spans="1:105" ht="15" hidden="1"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row>
    <row r="613" spans="1:105" ht="15" hidden="1"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row>
    <row r="614" spans="1:105" ht="15" hidden="1"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row>
    <row r="615" spans="1:105" ht="15" hidden="1"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row>
    <row r="616" spans="1:105" ht="15" hidden="1"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row>
    <row r="617" spans="1:105" ht="15" hidden="1"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row>
    <row r="618" spans="1:105" ht="15" hidden="1"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row>
    <row r="619" spans="1:105" ht="15" hidden="1"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row>
    <row r="620" spans="1:105" ht="15" hidden="1"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row>
    <row r="621" spans="1:105" ht="15" hidden="1"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row>
    <row r="622" spans="1:105" ht="15" hidden="1"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row>
    <row r="623" spans="1:105" ht="15" hidden="1"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row>
    <row r="624" spans="1:105" ht="15" hidden="1"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row>
    <row r="625" spans="1:105" ht="15" hidden="1"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row>
    <row r="626" spans="1:105" ht="15" hidden="1"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row>
    <row r="627" spans="1:105" ht="15" hidden="1"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row>
    <row r="628" spans="1:105" ht="15" hidden="1"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row>
    <row r="629" spans="1:105" ht="15" hidden="1"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row>
    <row r="630" spans="1:105" ht="15" hidden="1"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row>
    <row r="631" spans="1:105" ht="15" hidden="1"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row>
    <row r="632" spans="1:105" ht="15" hidden="1"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row>
    <row r="633" spans="1:105" ht="15" hidden="1"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row>
    <row r="634" spans="1:105" ht="15" hidden="1"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row>
    <row r="635" spans="1:105" ht="15" hidden="1"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row>
    <row r="636" spans="1:105" ht="15" hidden="1"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row>
    <row r="637" spans="1:105" ht="15" hidden="1"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row>
    <row r="638" spans="1:105" ht="15" hidden="1"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row>
    <row r="639" spans="1:105" ht="15" hidden="1"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row>
    <row r="640" spans="1:105" ht="15" hidden="1"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row>
    <row r="641" spans="1:105" ht="15" hidden="1"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row>
    <row r="642" spans="1:105" ht="15" hidden="1"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row>
    <row r="643" spans="1:105" ht="15" hidden="1"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row>
    <row r="644" spans="1:105" ht="15" hidden="1"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row>
    <row r="645" spans="1:105" ht="15" hidden="1"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row>
    <row r="646" spans="1:105" ht="15" hidden="1"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row>
    <row r="647" spans="1:105" ht="15" hidden="1"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row>
    <row r="648" spans="1:105" ht="15" hidden="1"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row>
    <row r="649" spans="1:105" ht="15" hidden="1"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row>
    <row r="650" spans="1:105" ht="15" hidden="1"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row>
    <row r="651" spans="1:105" ht="15" hidden="1"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row>
    <row r="652" spans="1:105" ht="15" hidden="1"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row>
    <row r="653" spans="1:105" ht="15" hidden="1"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row>
    <row r="654" spans="1:105" ht="15" hidden="1"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row>
    <row r="655" spans="1:105" ht="15" hidden="1"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row>
    <row r="656" spans="1:105" ht="15" hidden="1"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row>
    <row r="657" spans="1:105" ht="15" hidden="1"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row>
    <row r="658" spans="1:105" ht="15" hidden="1"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row>
    <row r="659" spans="1:105" ht="15" hidden="1"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row>
    <row r="660" spans="1:105" ht="15" hidden="1"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row>
    <row r="661" spans="1:105" ht="15" hidden="1"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row>
    <row r="662" spans="1:105" ht="15" hidden="1"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row>
    <row r="663" spans="1:105" ht="15" hidden="1"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row>
    <row r="664" spans="1:105" ht="15" hidden="1"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row>
    <row r="665" spans="1:105" ht="15" hidden="1"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row>
    <row r="666" spans="1:105" ht="15" hidden="1"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row>
    <row r="667" spans="1:105" ht="15" hidden="1"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row>
    <row r="668" spans="1:105" ht="15" hidden="1"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row>
    <row r="669" spans="1:105" ht="15" hidden="1"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row>
    <row r="670" spans="1:105" ht="15" hidden="1"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row>
    <row r="671" spans="1:105" ht="15" hidden="1"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row>
    <row r="672" spans="1:105" ht="15" hidden="1"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row>
    <row r="673" spans="1:105" ht="15" hidden="1"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row>
    <row r="674" spans="1:105" ht="15" hidden="1"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row>
    <row r="675" spans="1:105" ht="15" hidden="1"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row>
    <row r="676" spans="1:105" ht="15" hidden="1"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row>
    <row r="677" spans="1:105" ht="15" hidden="1"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row>
    <row r="678" spans="1:105" ht="15" hidden="1"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row>
    <row r="679" spans="1:105" ht="15" hidden="1"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row>
    <row r="680" spans="1:105" ht="15" hidden="1"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row>
    <row r="681" spans="1:105" ht="15" hidden="1"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row>
    <row r="682" spans="1:105" ht="15" hidden="1"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row>
    <row r="683" spans="1:105" ht="15" hidden="1"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row>
    <row r="684" spans="1:105" ht="15" hidden="1"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row>
    <row r="685" spans="1:105" ht="15" hidden="1"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row>
    <row r="686" spans="1:105" ht="15" hidden="1"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row>
    <row r="687" spans="1:105" ht="15" hidden="1"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row>
    <row r="688" spans="1:105" ht="15" hidden="1"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row>
    <row r="689" spans="1:105" ht="15" hidden="1"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row>
    <row r="690" spans="1:105" ht="15" hidden="1"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row>
    <row r="691" spans="1:105" ht="15" hidden="1"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row>
    <row r="692" spans="1:105" ht="15" hidden="1"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row>
    <row r="693" spans="1:105" ht="15" hidden="1"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row>
    <row r="694" spans="1:105" ht="15" hidden="1"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row>
    <row r="695" spans="1:105" ht="15" hidden="1"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row>
    <row r="696" spans="1:105" ht="15" hidden="1"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row>
    <row r="697" spans="1:105" ht="15" hidden="1"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row>
    <row r="698" spans="1:105" ht="15" hidden="1"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row>
    <row r="699" spans="1:105" ht="15" hidden="1"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row>
    <row r="700" spans="1:105" ht="15" hidden="1"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row>
    <row r="701" spans="1:105" ht="15" hidden="1"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row>
    <row r="702" spans="1:105" ht="15" hidden="1"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row>
    <row r="703" spans="1:105" ht="15" hidden="1"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row>
    <row r="704" spans="1:105" ht="15" hidden="1"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row>
    <row r="705" spans="1:105" ht="15" hidden="1"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row>
    <row r="706" spans="1:105" ht="15" hidden="1"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row>
    <row r="707" spans="1:105" ht="15" hidden="1"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row>
    <row r="708" spans="1:105" ht="15" hidden="1"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row>
    <row r="709" spans="1:105" ht="15" hidden="1"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row>
    <row r="710" spans="1:105" ht="15" hidden="1"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row>
    <row r="711" spans="1:105" ht="15" hidden="1"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row>
    <row r="712" spans="1:105" ht="15" hidden="1"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row>
    <row r="713" spans="1:105" ht="15" hidden="1"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row>
    <row r="714" spans="1:105" ht="15" hidden="1"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row>
    <row r="715" spans="1:105" ht="15" hidden="1"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row>
    <row r="716" spans="1:105" ht="15" hidden="1"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row>
    <row r="717" spans="1:105" ht="15" hidden="1"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row>
    <row r="718" spans="1:105" ht="15" hidden="1"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row>
    <row r="719" spans="1:105" ht="15" hidden="1"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row>
    <row r="720" spans="1:105" ht="15" hidden="1"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row>
    <row r="721" spans="1:105" ht="15" hidden="1"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row>
    <row r="722" spans="1:105" ht="15" hidden="1"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row>
    <row r="723" spans="1:105" ht="15" hidden="1"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row>
    <row r="724" spans="1:105" ht="15" hidden="1"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row>
    <row r="725" spans="1:105" ht="15" hidden="1"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row>
    <row r="726" spans="1:105" ht="15" hidden="1"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row>
    <row r="727" spans="1:105" ht="15" hidden="1"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row>
    <row r="728" spans="1:105" ht="15" hidden="1"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row>
    <row r="729" spans="1:105" ht="15" hidden="1"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row>
    <row r="730" spans="1:105" ht="15" hidden="1"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row>
    <row r="731" spans="1:105" ht="15" hidden="1"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row>
    <row r="732" spans="1:105" ht="15" hidden="1"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row>
    <row r="733" spans="1:105" ht="15" hidden="1"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row>
    <row r="734" spans="1:105" ht="15" hidden="1"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row>
    <row r="735" spans="1:105" ht="15" hidden="1"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row>
    <row r="736" spans="1:105" ht="15" hidden="1"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row>
    <row r="737" spans="1:105" ht="15" hidden="1"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row>
    <row r="738" spans="1:105" ht="15" hidden="1"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row>
    <row r="739" spans="1:105" ht="15" hidden="1"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row>
    <row r="740" spans="1:105" ht="15" hidden="1"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row>
    <row r="741" spans="1:105" ht="15" hidden="1"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row>
    <row r="742" spans="1:105" ht="15" hidden="1"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row>
    <row r="743" spans="1:105" ht="15" hidden="1"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row>
    <row r="744" spans="1:105" ht="15" hidden="1"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row>
    <row r="745" spans="1:105" ht="15" hidden="1"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row>
    <row r="746" spans="1:105" ht="15" hidden="1"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row>
    <row r="747" spans="1:105" ht="15" hidden="1"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row>
    <row r="748" spans="1:105" ht="15" hidden="1"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row>
    <row r="749" spans="1:105" ht="15" hidden="1"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row>
    <row r="750" spans="1:105" ht="15" hidden="1"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row>
    <row r="751" spans="1:105" ht="15" hidden="1"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row>
    <row r="752" spans="1:105" ht="15" hidden="1"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row>
    <row r="753" spans="1:105" ht="15" hidden="1"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row>
    <row r="754" spans="1:105" ht="15" hidden="1"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row>
    <row r="755" spans="1:105" ht="15" hidden="1"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row>
    <row r="756" spans="1:105" ht="15" hidden="1"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row>
    <row r="757" spans="1:105" ht="15" hidden="1"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row>
    <row r="758" spans="1:105" ht="15" hidden="1"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row>
    <row r="759" spans="1:105" ht="15" hidden="1"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row>
    <row r="760" spans="1:105" ht="15" hidden="1"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row>
    <row r="761" spans="1:105" ht="15" hidden="1"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row>
    <row r="762" spans="1:105" ht="15" hidden="1"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row>
    <row r="763" spans="1:105" ht="15" hidden="1"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row>
    <row r="764" spans="1:105" ht="15" hidden="1"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row>
    <row r="765" spans="1:105" ht="15" hidden="1"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row>
    <row r="766" spans="1:105" ht="15" hidden="1"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row>
    <row r="767" spans="1:105" ht="15" hidden="1"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row>
    <row r="768" spans="1:105" ht="15" hidden="1"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row>
    <row r="769" spans="1:105" ht="15" hidden="1"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row>
    <row r="770" spans="1:105" ht="15" hidden="1"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row>
    <row r="771" spans="1:105" ht="15" hidden="1"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row>
    <row r="772" spans="1:105" ht="15" hidden="1"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row>
    <row r="773" spans="1:105" ht="15" hidden="1"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row>
    <row r="774" spans="1:105" ht="15" hidden="1"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row>
    <row r="775" spans="1:105" ht="15" hidden="1"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row>
    <row r="776" spans="1:105" ht="15" hidden="1"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row>
    <row r="777" spans="1:105" ht="15" hidden="1"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row>
    <row r="778" spans="1:105" ht="15" hidden="1"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row>
    <row r="779" spans="1:105" ht="15" hidden="1"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row>
    <row r="780" spans="1:105" ht="15" hidden="1"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row>
    <row r="781" spans="1:105" ht="15" hidden="1"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row>
    <row r="782" spans="1:105" ht="15" hidden="1"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row>
    <row r="783" spans="1:105" ht="15" hidden="1"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row>
    <row r="784" spans="1:105" ht="15" hidden="1"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row>
    <row r="785" spans="1:105" ht="15" hidden="1"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row>
    <row r="786" spans="1:105" ht="15" hidden="1"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row>
    <row r="787" spans="1:105" ht="15" hidden="1"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row>
    <row r="788" spans="1:105" ht="15" hidden="1"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row>
    <row r="789" spans="1:105" ht="15" hidden="1"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row>
    <row r="790" spans="1:105" ht="15" hidden="1"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row>
    <row r="791" spans="1:105" ht="15" hidden="1"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row>
    <row r="792" spans="1:105" ht="15" hidden="1"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row>
    <row r="793" spans="1:105" ht="15" hidden="1"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row>
    <row r="794" spans="1:105" ht="15" hidden="1"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row>
    <row r="795" spans="1:105" ht="15" hidden="1"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row>
    <row r="796" spans="1:105" ht="15" hidden="1"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row>
    <row r="797" spans="1:105" ht="15" hidden="1"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row>
    <row r="798" spans="1:105" ht="15" hidden="1"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row>
    <row r="799" spans="1:105" ht="15" hidden="1"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row>
    <row r="800" spans="1:105" ht="15" hidden="1"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row>
    <row r="801" spans="1:105" ht="15" hidden="1"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row>
    <row r="802" spans="1:105" ht="15" hidden="1"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row>
    <row r="803" spans="1:105" ht="15" hidden="1"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row>
    <row r="804" spans="1:105" ht="15" hidden="1"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row>
    <row r="805" spans="1:105" ht="15" hidden="1"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row>
    <row r="806" spans="1:105" ht="15" hidden="1"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row>
    <row r="807" spans="1:105" ht="15" hidden="1"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row>
    <row r="808" spans="1:105" ht="15" hidden="1"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row>
    <row r="809" spans="1:105" ht="15" hidden="1"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row>
    <row r="810" spans="1:105" ht="15" hidden="1"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row>
    <row r="811" spans="1:105" ht="15" hidden="1"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row>
    <row r="812" spans="1:105" ht="15" hidden="1"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row>
    <row r="813" spans="1:105" ht="15" hidden="1"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row>
    <row r="814" spans="1:105" ht="15" hidden="1"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row>
    <row r="815" spans="1:105" ht="15" hidden="1"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row>
    <row r="816" spans="1:105" ht="15" hidden="1"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row>
    <row r="817" spans="1:105" ht="15" hidden="1"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row>
    <row r="818" spans="1:105" ht="15" hidden="1"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row>
    <row r="819" spans="1:105" ht="15" hidden="1"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row>
    <row r="820" spans="1:105" ht="15" hidden="1"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row>
    <row r="821" spans="1:105" ht="15" hidden="1"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row>
    <row r="822" spans="1:105" ht="15" hidden="1"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row>
    <row r="823" spans="1:105" ht="15" hidden="1"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row>
    <row r="824" spans="1:105" ht="15" hidden="1"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row>
    <row r="825" spans="1:105" ht="15" hidden="1"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row>
    <row r="826" spans="1:105" ht="15" hidden="1"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row>
    <row r="827" spans="1:105" ht="15" hidden="1"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row>
    <row r="828" spans="1:105" ht="15" hidden="1"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row>
    <row r="829" spans="1:105" ht="15" hidden="1"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row>
    <row r="830" spans="1:105" ht="15" hidden="1"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row>
    <row r="831" spans="1:105" ht="15" hidden="1"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row>
    <row r="832" spans="1:105" ht="15" hidden="1"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row>
    <row r="833" spans="1:105" ht="15" hidden="1"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row>
    <row r="834" spans="1:105" ht="15" hidden="1"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row>
    <row r="835" spans="1:105" ht="15" hidden="1"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row>
    <row r="836" spans="1:105" ht="15" hidden="1"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row>
    <row r="837" spans="1:105" ht="15" hidden="1"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row>
    <row r="838" spans="1:105" ht="15" hidden="1"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row>
    <row r="839" spans="1:105" ht="15" hidden="1"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row>
    <row r="840" spans="1:105" ht="15" hidden="1"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row>
    <row r="841" spans="1:105" ht="15" hidden="1"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row>
    <row r="842" spans="1:105" ht="15" hidden="1"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row>
    <row r="843" spans="1:105" ht="15" hidden="1"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row>
    <row r="844" spans="1:105" ht="15" hidden="1"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row>
    <row r="845" spans="1:105" ht="15" hidden="1"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row>
    <row r="846" spans="1:105" ht="15" hidden="1"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row>
    <row r="847" spans="1:105" ht="15" hidden="1"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row>
    <row r="848" spans="1:105" ht="15" hidden="1"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row>
    <row r="849" spans="1:105" ht="15" hidden="1"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row>
    <row r="850" spans="1:105" ht="15" hidden="1"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row>
    <row r="851" spans="1:105" ht="15" hidden="1"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row>
    <row r="852" spans="1:105" ht="15" hidden="1"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row>
    <row r="853" spans="1:105" ht="15" hidden="1"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row>
    <row r="854" spans="1:105" ht="15" hidden="1"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row>
    <row r="855" spans="1:105" ht="15" hidden="1"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row>
    <row r="856" spans="1:105" ht="15" hidden="1"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row>
    <row r="857" spans="1:105" ht="15" hidden="1"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row>
    <row r="858" spans="1:105" ht="15" hidden="1"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row>
    <row r="859" spans="1:105" ht="15" hidden="1"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row>
    <row r="860" spans="1:105" ht="15" hidden="1"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row>
    <row r="861" spans="1:105" ht="15" hidden="1"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row>
    <row r="862" spans="1:105" ht="15" hidden="1"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row>
    <row r="863" spans="1:105" ht="15" hidden="1"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row>
    <row r="864" spans="1:105" ht="15" hidden="1"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row>
    <row r="865" spans="1:105" ht="15" hidden="1"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row>
    <row r="866" spans="1:105" ht="15" hidden="1"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row>
    <row r="867" spans="1:105" ht="15" hidden="1"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row>
    <row r="868" spans="1:105" ht="15" hidden="1"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row>
    <row r="869" spans="1:105" ht="15" hidden="1"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row>
    <row r="870" spans="1:105" ht="15" hidden="1"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row>
    <row r="871" spans="1:105" ht="15" hidden="1"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row>
    <row r="872" spans="1:105" ht="15" hidden="1"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row>
    <row r="873" spans="1:105" ht="15" hidden="1"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row>
    <row r="874" spans="1:105" ht="15" hidden="1"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row>
    <row r="875" spans="1:105" ht="15" hidden="1"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row>
    <row r="876" spans="1:105" ht="15" hidden="1"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row>
    <row r="877" spans="1:105" ht="15" hidden="1"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row>
    <row r="878" spans="1:105" ht="15" hidden="1"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row>
    <row r="879" spans="1:105" ht="15" hidden="1"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row>
    <row r="880" spans="1:105" ht="15" hidden="1"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row>
    <row r="881" spans="1:105" ht="15" hidden="1"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row>
    <row r="882" spans="1:105" ht="15" hidden="1"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row>
    <row r="883" spans="1:105" ht="15" hidden="1"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row>
    <row r="884" spans="1:105" ht="15" hidden="1"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row>
    <row r="885" spans="1:105" ht="15" hidden="1"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row>
    <row r="886" spans="1:105" ht="15" hidden="1"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row>
    <row r="887" spans="1:105" ht="15" hidden="1"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row>
    <row r="888" spans="1:105" ht="15" hidden="1"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row>
    <row r="889" spans="1:105" ht="15" hidden="1"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row>
    <row r="890" spans="1:105" ht="15" hidden="1"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row>
    <row r="891" spans="1:105" ht="15" hidden="1"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row>
    <row r="892" spans="1:105" ht="15" hidden="1"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row>
    <row r="893" spans="1:105" ht="15" hidden="1"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row>
    <row r="894" spans="1:105" ht="15" hidden="1"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row>
    <row r="895" spans="1:105" ht="15" hidden="1"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row>
    <row r="896" spans="1:105" ht="15" hidden="1"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row>
    <row r="897" spans="1:105" ht="15" hidden="1"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row>
    <row r="898" spans="1:105" ht="15" hidden="1"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row>
    <row r="899" spans="1:105" ht="15" hidden="1"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row>
    <row r="900" spans="1:105" ht="15" hidden="1"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row>
    <row r="901" spans="1:105" ht="15" hidden="1"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row>
    <row r="902" spans="1:105" ht="15" hidden="1"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row>
    <row r="903" spans="1:105" ht="15" hidden="1"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row>
    <row r="904" spans="1:105" ht="15" hidden="1"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row>
    <row r="905" spans="1:105" ht="15" hidden="1"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row>
    <row r="906" spans="1:105" ht="15" hidden="1"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row>
    <row r="907" spans="1:105" ht="15" hidden="1"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row>
    <row r="908" spans="1:105" ht="15" hidden="1"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row>
    <row r="909" spans="1:105" ht="15" hidden="1"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row>
    <row r="910" spans="1:105" ht="15" hidden="1"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row>
    <row r="911" spans="1:105" ht="15" hidden="1"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row>
    <row r="912" spans="1:105" ht="15" hidden="1"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row>
    <row r="913" spans="1:105" ht="15" hidden="1"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row>
    <row r="914" spans="1:105" ht="15" hidden="1"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row>
    <row r="915" spans="1:105" ht="15" hidden="1"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row>
    <row r="916" spans="1:105" ht="15" hidden="1"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row>
    <row r="917" spans="1:105" ht="15" hidden="1"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row>
    <row r="918" spans="1:105" ht="15" hidden="1"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row>
    <row r="919" spans="1:105" ht="15" hidden="1"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row>
    <row r="920" spans="1:105" ht="15" hidden="1"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row>
    <row r="921" spans="1:105" ht="15" hidden="1"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row>
    <row r="922" spans="1:105" ht="15" hidden="1"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row>
    <row r="923" spans="1:105" ht="15" hidden="1"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row>
    <row r="924" spans="1:105" ht="15" hidden="1"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row>
    <row r="925" spans="1:105" ht="15" hidden="1"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row>
    <row r="926" spans="1:105" ht="15" hidden="1"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row>
    <row r="927" spans="1:105" ht="15" hidden="1"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row>
    <row r="928" spans="1:105" ht="15" hidden="1"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row>
    <row r="929" spans="1:105" ht="15" hidden="1"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row>
    <row r="930" spans="1:105" ht="15" hidden="1"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row>
    <row r="931" spans="1:105" ht="15" hidden="1"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row>
    <row r="932" spans="1:105" ht="15" hidden="1"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row>
    <row r="933" spans="1:105" ht="15" hidden="1"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row>
    <row r="934" spans="1:105" ht="15" hidden="1"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row>
    <row r="935" spans="1:105" ht="15" hidden="1"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row>
    <row r="936" spans="1:105" ht="15" hidden="1"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row>
    <row r="937" spans="1:105" ht="15" hidden="1"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row>
    <row r="938" spans="1:105" ht="15" hidden="1"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row>
    <row r="939" spans="1:105" ht="15" hidden="1"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row>
    <row r="940" spans="1:105" ht="15" hidden="1"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row>
    <row r="941" spans="1:105" ht="15" hidden="1"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row>
    <row r="942" spans="1:105" ht="15" hidden="1"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row>
    <row r="943" spans="1:105" ht="15" hidden="1"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row>
    <row r="944" spans="1:105" ht="15" hidden="1"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row>
    <row r="945" spans="1:105" ht="15" hidden="1"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row>
    <row r="946" spans="1:105" ht="15" hidden="1"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row>
    <row r="947" spans="1:105" ht="15" hidden="1"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row>
    <row r="948" spans="1:105" ht="15" hidden="1"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row>
    <row r="949" spans="1:105" ht="15" hidden="1"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row>
    <row r="950" spans="1:105" ht="15" hidden="1"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row>
    <row r="951" spans="1:105" ht="15" hidden="1"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row>
    <row r="952" spans="1:105" ht="15" hidden="1"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row>
    <row r="953" spans="1:105" ht="15" hidden="1"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row>
    <row r="954" spans="1:105" ht="15" hidden="1"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row>
    <row r="955" spans="1:105" ht="15" hidden="1"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row>
    <row r="956" spans="1:105" ht="15" hidden="1"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row>
    <row r="957" spans="1:105" ht="15" hidden="1"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row>
    <row r="958" spans="1:105" ht="15" hidden="1"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row>
    <row r="959" spans="1:105" ht="15" hidden="1"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row>
    <row r="960" spans="1:105" ht="15" hidden="1"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row>
    <row r="961" spans="1:105" ht="15" hidden="1"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row>
    <row r="962" spans="1:105" ht="15" hidden="1"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row>
    <row r="963" spans="1:105" ht="15" hidden="1"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row>
    <row r="964" spans="1:105" ht="15" hidden="1"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row>
    <row r="965" spans="1:105" ht="15" hidden="1"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row>
    <row r="966" spans="1:105" ht="15" hidden="1"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row>
    <row r="967" spans="1:105" ht="15" hidden="1"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row>
    <row r="968" spans="1:105" ht="15" hidden="1"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row>
    <row r="969" spans="1:105" ht="15" hidden="1"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row>
    <row r="970" spans="1:105" ht="15" hidden="1"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row>
    <row r="971" spans="1:105" ht="15" hidden="1"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row>
    <row r="972" spans="1:105" ht="15" hidden="1"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row>
    <row r="973" spans="1:105" ht="15" hidden="1"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row>
    <row r="974" spans="1:105" ht="15" hidden="1"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row>
    <row r="975" spans="1:105" ht="15" hidden="1"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row>
    <row r="976" spans="1:105" ht="15" hidden="1"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row>
    <row r="977" spans="1:105" ht="15" hidden="1"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row>
    <row r="978" spans="1:105" ht="15" hidden="1"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row>
    <row r="979" spans="1:105" ht="15" hidden="1"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row>
    <row r="980" spans="1:105" ht="15" hidden="1"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row>
    <row r="981" spans="1:105" ht="15" hidden="1"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row>
    <row r="982" spans="1:105" ht="15" hidden="1"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row>
    <row r="983" spans="1:105" ht="15" hidden="1"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row>
    <row r="984" spans="1:105" ht="15" hidden="1"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row>
    <row r="985" spans="1:105" ht="15" hidden="1"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row>
    <row r="986" spans="1:105" ht="15" hidden="1"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row>
    <row r="987" spans="1:105" ht="15" hidden="1"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row>
    <row r="988" spans="1:105" ht="15" hidden="1"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row>
    <row r="989" spans="1:105" ht="15" hidden="1"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row>
    <row r="990" spans="1:105" ht="15" hidden="1"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row>
    <row r="991" spans="1:105" ht="15" hidden="1"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row>
    <row r="992" spans="1:105" ht="15" hidden="1"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row>
    <row r="993" spans="1:105" ht="15" hidden="1"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row>
    <row r="994" spans="1:105" ht="15" hidden="1"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row>
    <row r="995" spans="1:105" ht="15" hidden="1"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row>
    <row r="996" spans="1:105" ht="15" hidden="1"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row>
    <row r="997" spans="1:105" ht="15" hidden="1"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row>
    <row r="998" spans="1:105" ht="15" hidden="1"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row>
    <row r="999" spans="1:105" ht="15" hidden="1"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row>
    <row r="1000" spans="1:105" ht="15" hidden="1"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row>
    <row r="1001" spans="1:105" ht="15" hidden="1"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row>
    <row r="1002" spans="1:105" ht="15" hidden="1"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row>
    <row r="1003" spans="1:105" ht="15" hidden="1"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row>
    <row r="1004" spans="1:105" ht="15" hidden="1"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row>
    <row r="1005" spans="1:105" ht="15" hidden="1"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row>
    <row r="1006" spans="1:105" ht="15" hidden="1"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row>
    <row r="1007" spans="1:105" ht="15" hidden="1"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row>
    <row r="1008" spans="1:105" ht="15" hidden="1"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row>
    <row r="1009" spans="1:105" ht="15" hidden="1"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row>
    <row r="1010" spans="1:105" ht="15" hidden="1"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row>
    <row r="1011" spans="1:105" ht="15" hidden="1"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row>
    <row r="1012" spans="1:105" ht="15" hidden="1"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row>
    <row r="1013" spans="1:105" ht="15" hidden="1"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row>
    <row r="1014" spans="1:105" ht="15" hidden="1"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row>
    <row r="1015" spans="1:105" ht="15" hidden="1" customHeight="1"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row>
    <row r="1016" spans="1:105" ht="15" hidden="1" customHeight="1"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row>
    <row r="1017" spans="1:105" ht="15" hidden="1" customHeight="1"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row>
    <row r="1018" spans="1:105" ht="15" hidden="1" customHeight="1"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row>
    <row r="1019" spans="1:105" ht="15" hidden="1" customHeight="1"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row>
    <row r="1020" spans="1:105" ht="15" hidden="1" customHeight="1"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row>
    <row r="1021" spans="1:105" ht="15" hidden="1" customHeight="1"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row>
    <row r="1022" spans="1:105" ht="15" hidden="1" customHeight="1"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row>
    <row r="1023" spans="1:105" ht="15" hidden="1" customHeight="1"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row>
    <row r="1024" spans="1:105" ht="15" hidden="1" customHeight="1"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row>
    <row r="1025" spans="1:105" ht="15" hidden="1" customHeight="1"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row>
    <row r="1026" spans="1:105" ht="15" hidden="1" customHeight="1"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row>
    <row r="1027" spans="1:105" ht="15" hidden="1" customHeight="1"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row>
    <row r="1028" spans="1:105" ht="15" hidden="1" customHeight="1"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row>
    <row r="1029" spans="1:105" ht="15" hidden="1" customHeight="1"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row>
    <row r="1030" spans="1:105" ht="15" hidden="1" customHeight="1"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row>
    <row r="1031" spans="1:105" ht="15" hidden="1" customHeight="1"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row>
    <row r="1032" spans="1:105" ht="15" hidden="1" customHeight="1"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row>
    <row r="1033" spans="1:105" ht="15" hidden="1" customHeight="1"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row>
    <row r="1034" spans="1:105" ht="15" hidden="1" customHeight="1"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row>
    <row r="1035" spans="1:105" ht="15" hidden="1" customHeight="1"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row>
    <row r="1036" spans="1:105" ht="15" hidden="1" customHeight="1"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row>
    <row r="1037" spans="1:105" ht="15" hidden="1" customHeight="1"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row>
    <row r="1038" spans="1:105" ht="15" hidden="1" customHeight="1"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row>
    <row r="1039" spans="1:105" ht="15" hidden="1" customHeight="1"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row>
    <row r="1040" spans="1:105" ht="15" hidden="1" customHeight="1"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row>
    <row r="1041" spans="1:105" ht="15" hidden="1" customHeight="1"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row>
    <row r="1042" spans="1:105" ht="15" hidden="1" customHeight="1"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row>
    <row r="1043" spans="1:105" ht="15" hidden="1" customHeight="1"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row>
    <row r="1044" spans="1:105" ht="15" hidden="1" customHeight="1"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row>
    <row r="1045" spans="1:105" ht="15" hidden="1" customHeight="1"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row>
    <row r="1046" spans="1:105" ht="15" hidden="1" customHeight="1"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row>
    <row r="1047" spans="1:105" ht="15" hidden="1" customHeight="1"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row>
    <row r="1048" spans="1:105" ht="15" hidden="1" customHeight="1"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row>
    <row r="1049" spans="1:105" ht="15" hidden="1" customHeight="1"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row>
    <row r="1050" spans="1:105" ht="15" hidden="1" customHeight="1"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row>
    <row r="1051" spans="1:105" ht="15" hidden="1" customHeight="1"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row>
    <row r="1052" spans="1:105" ht="15" hidden="1" customHeight="1"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row>
    <row r="1053" spans="1:105" ht="15" hidden="1" customHeight="1"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row>
    <row r="1054" spans="1:105" ht="15" hidden="1" customHeight="1"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row>
    <row r="1055" spans="1:105" ht="15" hidden="1" customHeight="1"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row>
    <row r="1056" spans="1:105" ht="15" hidden="1" customHeight="1"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row>
    <row r="1057" spans="1:105" ht="15" hidden="1" customHeight="1"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row>
    <row r="1058" spans="1:105" ht="15" hidden="1" customHeight="1"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row>
    <row r="1059" spans="1:105" ht="15" hidden="1" customHeight="1"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row>
    <row r="1060" spans="1:105" ht="15" hidden="1" customHeight="1"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row>
    <row r="1061" spans="1:105" ht="15" hidden="1" customHeight="1"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row>
    <row r="1062" spans="1:105" ht="15" hidden="1" customHeight="1"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row>
    <row r="1063" spans="1:105" ht="15" hidden="1" customHeight="1"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row>
    <row r="1064" spans="1:105" ht="15" hidden="1" customHeight="1"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row>
    <row r="1065" spans="1:105" ht="15" hidden="1" customHeight="1"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row>
    <row r="1066" spans="1:105" ht="15" hidden="1" customHeight="1"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row>
    <row r="1067" spans="1:105" ht="15" hidden="1" customHeight="1"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row>
    <row r="1068" spans="1:105" ht="15" hidden="1" customHeight="1"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row>
    <row r="1069" spans="1:105" ht="15" hidden="1" customHeight="1"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row>
    <row r="1070" spans="1:105" ht="15" hidden="1" customHeight="1"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row>
    <row r="1071" spans="1:105" ht="15" hidden="1" customHeight="1"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row>
    <row r="1072" spans="1:105" ht="15" hidden="1" customHeight="1"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row>
    <row r="1073" spans="1:105" ht="15" hidden="1" customHeight="1" x14ac:dyDescent="0.2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row>
    <row r="1074" spans="1:105" ht="15" hidden="1" customHeight="1" x14ac:dyDescent="0.2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row>
    <row r="1075" spans="1:105" ht="15" hidden="1" customHeight="1" x14ac:dyDescent="0.2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row>
    <row r="1076" spans="1:105" ht="15" hidden="1" customHeight="1" x14ac:dyDescent="0.2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row>
    <row r="1077" spans="1:105" ht="15" hidden="1" customHeight="1" x14ac:dyDescent="0.2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row>
    <row r="1078" spans="1:105" ht="15" hidden="1" customHeight="1" x14ac:dyDescent="0.2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row>
    <row r="1079" spans="1:105" ht="15" hidden="1" customHeight="1" x14ac:dyDescent="0.25">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row>
    <row r="1080" spans="1:105" ht="15" hidden="1" customHeight="1" x14ac:dyDescent="0.2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row>
    <row r="1081" spans="1:105" ht="15" hidden="1" customHeight="1" x14ac:dyDescent="0.2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row>
    <row r="1082" spans="1:105" ht="15" hidden="1" customHeight="1" x14ac:dyDescent="0.25">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row>
    <row r="1083" spans="1:105" ht="15" hidden="1" customHeight="1" x14ac:dyDescent="0.25">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row>
    <row r="1084" spans="1:105" ht="15" hidden="1" customHeight="1" x14ac:dyDescent="0.25">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row>
    <row r="1085" spans="1:105" ht="15" hidden="1" customHeight="1" x14ac:dyDescent="0.2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row>
    <row r="1086" spans="1:105" ht="15" hidden="1" customHeight="1" x14ac:dyDescent="0.25">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row>
    <row r="1087" spans="1:105" ht="15" hidden="1" customHeight="1" x14ac:dyDescent="0.25">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row>
    <row r="1088" spans="1:105" ht="15" hidden="1" customHeight="1" x14ac:dyDescent="0.25">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row>
    <row r="1089" spans="1:105" ht="15" hidden="1" customHeight="1" x14ac:dyDescent="0.25">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row>
    <row r="1090" spans="1:105" ht="15" hidden="1" customHeight="1" x14ac:dyDescent="0.25">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c r="DA1090" s="1"/>
    </row>
    <row r="1091" spans="1:105" ht="15" hidden="1" customHeight="1" x14ac:dyDescent="0.25">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c r="CV1091" s="1"/>
      <c r="CW1091" s="1"/>
      <c r="CX1091" s="1"/>
      <c r="CY1091" s="1"/>
      <c r="CZ1091" s="1"/>
      <c r="DA1091" s="1"/>
    </row>
    <row r="1092" spans="1:105" ht="15" hidden="1" customHeight="1" x14ac:dyDescent="0.25">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c r="CW1092" s="1"/>
      <c r="CX1092" s="1"/>
      <c r="CY1092" s="1"/>
      <c r="CZ1092" s="1"/>
      <c r="DA1092" s="1"/>
    </row>
    <row r="1093" spans="1:105" ht="15" hidden="1" customHeight="1" x14ac:dyDescent="0.25">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c r="CV1093" s="1"/>
      <c r="CW1093" s="1"/>
      <c r="CX1093" s="1"/>
      <c r="CY1093" s="1"/>
      <c r="CZ1093" s="1"/>
      <c r="DA1093" s="1"/>
    </row>
    <row r="1094" spans="1:105" ht="15" hidden="1" customHeight="1" x14ac:dyDescent="0.25">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c r="CV1094" s="1"/>
      <c r="CW1094" s="1"/>
      <c r="CX1094" s="1"/>
      <c r="CY1094" s="1"/>
      <c r="CZ1094" s="1"/>
      <c r="DA1094" s="1"/>
    </row>
    <row r="1095" spans="1:105" ht="15" hidden="1" customHeight="1" x14ac:dyDescent="0.2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c r="CV1095" s="1"/>
      <c r="CW1095" s="1"/>
      <c r="CX1095" s="1"/>
      <c r="CY1095" s="1"/>
      <c r="CZ1095" s="1"/>
      <c r="DA1095" s="1"/>
    </row>
    <row r="1096" spans="1:105" ht="15" hidden="1" customHeight="1" x14ac:dyDescent="0.25">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c r="CV1096" s="1"/>
      <c r="CW1096" s="1"/>
      <c r="CX1096" s="1"/>
      <c r="CY1096" s="1"/>
      <c r="CZ1096" s="1"/>
      <c r="DA1096" s="1"/>
    </row>
    <row r="1097" spans="1:105" ht="15" hidden="1" customHeight="1" x14ac:dyDescent="0.25">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c r="CT1097" s="1"/>
      <c r="CU1097" s="1"/>
      <c r="CV1097" s="1"/>
      <c r="CW1097" s="1"/>
      <c r="CX1097" s="1"/>
      <c r="CY1097" s="1"/>
      <c r="CZ1097" s="1"/>
      <c r="DA1097" s="1"/>
    </row>
    <row r="1098" spans="1:105" ht="15" hidden="1" customHeight="1" x14ac:dyDescent="0.25">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c r="CV1098" s="1"/>
      <c r="CW1098" s="1"/>
      <c r="CX1098" s="1"/>
      <c r="CY1098" s="1"/>
      <c r="CZ1098" s="1"/>
      <c r="DA1098" s="1"/>
    </row>
    <row r="1099" spans="1:105" ht="15" hidden="1" customHeight="1" x14ac:dyDescent="0.25">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c r="BO1099" s="1"/>
      <c r="BP1099" s="1"/>
      <c r="BQ1099" s="1"/>
      <c r="BR1099" s="1"/>
      <c r="BS1099" s="1"/>
      <c r="BT1099" s="1"/>
      <c r="BU1099" s="1"/>
      <c r="BV1099" s="1"/>
      <c r="BW1099" s="1"/>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c r="CT1099" s="1"/>
      <c r="CU1099" s="1"/>
      <c r="CV1099" s="1"/>
      <c r="CW1099" s="1"/>
      <c r="CX1099" s="1"/>
      <c r="CY1099" s="1"/>
      <c r="CZ1099" s="1"/>
      <c r="DA1099" s="1"/>
    </row>
    <row r="1100" spans="1:105" ht="15" hidden="1" customHeight="1" x14ac:dyDescent="0.2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c r="CV1100" s="1"/>
      <c r="CW1100" s="1"/>
      <c r="CX1100" s="1"/>
      <c r="CY1100" s="1"/>
      <c r="CZ1100" s="1"/>
      <c r="DA1100" s="1"/>
    </row>
  </sheetData>
  <mergeCells count="1669">
    <mergeCell ref="E198:J198"/>
    <mergeCell ref="E199:J199"/>
    <mergeCell ref="E200:J200"/>
    <mergeCell ref="E201:J201"/>
    <mergeCell ref="E202:J202"/>
    <mergeCell ref="E203:J203"/>
    <mergeCell ref="E204:J204"/>
    <mergeCell ref="E205:J205"/>
    <mergeCell ref="E206:J206"/>
    <mergeCell ref="E207:J207"/>
    <mergeCell ref="E208:J208"/>
    <mergeCell ref="E209:J209"/>
    <mergeCell ref="E210:J210"/>
    <mergeCell ref="E211:J211"/>
    <mergeCell ref="C233:D233"/>
    <mergeCell ref="C234:D234"/>
    <mergeCell ref="C235:D235"/>
    <mergeCell ref="E234:J234"/>
    <mergeCell ref="E235:J235"/>
    <mergeCell ref="C230:D230"/>
    <mergeCell ref="E230:J230"/>
    <mergeCell ref="C231:D231"/>
    <mergeCell ref="E231:J231"/>
    <mergeCell ref="C232:D232"/>
    <mergeCell ref="E232:J232"/>
    <mergeCell ref="E233:J233"/>
    <mergeCell ref="E163:J163"/>
    <mergeCell ref="E164:J164"/>
    <mergeCell ref="E165:J165"/>
    <mergeCell ref="E166:J166"/>
    <mergeCell ref="E167:J167"/>
    <mergeCell ref="E168:J168"/>
    <mergeCell ref="E169:J169"/>
    <mergeCell ref="E170:J170"/>
    <mergeCell ref="E171:J171"/>
    <mergeCell ref="E172:J172"/>
    <mergeCell ref="E173:J173"/>
    <mergeCell ref="E174:J174"/>
    <mergeCell ref="E175:J175"/>
    <mergeCell ref="E176:J176"/>
    <mergeCell ref="E177:J177"/>
    <mergeCell ref="E178:J178"/>
    <mergeCell ref="E179:J179"/>
    <mergeCell ref="E180:J180"/>
    <mergeCell ref="E181:J181"/>
    <mergeCell ref="E182:J182"/>
    <mergeCell ref="E158:J158"/>
    <mergeCell ref="E159:J159"/>
    <mergeCell ref="E160:J160"/>
    <mergeCell ref="E161:J161"/>
    <mergeCell ref="E162:J162"/>
    <mergeCell ref="E212:J212"/>
    <mergeCell ref="E213:J213"/>
    <mergeCell ref="E214:J214"/>
    <mergeCell ref="E215:J215"/>
    <mergeCell ref="E216:J216"/>
    <mergeCell ref="E217:J217"/>
    <mergeCell ref="E218:J218"/>
    <mergeCell ref="E219:J219"/>
    <mergeCell ref="E220:J220"/>
    <mergeCell ref="E221:J221"/>
    <mergeCell ref="E222:J222"/>
    <mergeCell ref="E223:J223"/>
    <mergeCell ref="E183:J183"/>
    <mergeCell ref="E184:J184"/>
    <mergeCell ref="E185:J185"/>
    <mergeCell ref="E186:J186"/>
    <mergeCell ref="E187:J187"/>
    <mergeCell ref="E188:J188"/>
    <mergeCell ref="E189:J189"/>
    <mergeCell ref="E190:J190"/>
    <mergeCell ref="E191:J191"/>
    <mergeCell ref="E192:J192"/>
    <mergeCell ref="E193:J193"/>
    <mergeCell ref="E194:J194"/>
    <mergeCell ref="E195:J195"/>
    <mergeCell ref="E196:J196"/>
    <mergeCell ref="E197:J197"/>
    <mergeCell ref="E141:J141"/>
    <mergeCell ref="E142:J142"/>
    <mergeCell ref="E143:J143"/>
    <mergeCell ref="E144:J144"/>
    <mergeCell ref="E145:J145"/>
    <mergeCell ref="E146:J146"/>
    <mergeCell ref="E147:J147"/>
    <mergeCell ref="E148:J148"/>
    <mergeCell ref="E149:J149"/>
    <mergeCell ref="E150:J150"/>
    <mergeCell ref="E151:J151"/>
    <mergeCell ref="E152:J152"/>
    <mergeCell ref="E153:J153"/>
    <mergeCell ref="E154:J154"/>
    <mergeCell ref="E155:J155"/>
    <mergeCell ref="E156:J156"/>
    <mergeCell ref="E157:J157"/>
    <mergeCell ref="C150:D150"/>
    <mergeCell ref="C151:D151"/>
    <mergeCell ref="C152:D152"/>
    <mergeCell ref="C153:D153"/>
    <mergeCell ref="C154:D154"/>
    <mergeCell ref="E114:J114"/>
    <mergeCell ref="E115:J115"/>
    <mergeCell ref="E116:J116"/>
    <mergeCell ref="E117:J117"/>
    <mergeCell ref="E118:J118"/>
    <mergeCell ref="E119:J119"/>
    <mergeCell ref="E120:J120"/>
    <mergeCell ref="E121:J121"/>
    <mergeCell ref="E122:J122"/>
    <mergeCell ref="E123:J123"/>
    <mergeCell ref="E124:J124"/>
    <mergeCell ref="E125:J125"/>
    <mergeCell ref="E126:J126"/>
    <mergeCell ref="E127:J127"/>
    <mergeCell ref="E128:J128"/>
    <mergeCell ref="E129:J129"/>
    <mergeCell ref="E130:J130"/>
    <mergeCell ref="E131:J131"/>
    <mergeCell ref="E132:J132"/>
    <mergeCell ref="E133:J133"/>
    <mergeCell ref="E134:J134"/>
    <mergeCell ref="E135:J135"/>
    <mergeCell ref="E136:J136"/>
    <mergeCell ref="E137:J137"/>
    <mergeCell ref="E138:J138"/>
    <mergeCell ref="E139:J139"/>
    <mergeCell ref="E140:J140"/>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E107:J107"/>
    <mergeCell ref="E108:J108"/>
    <mergeCell ref="E109:J109"/>
    <mergeCell ref="E110:J110"/>
    <mergeCell ref="E111:J111"/>
    <mergeCell ref="E112:J112"/>
    <mergeCell ref="E113:J113"/>
    <mergeCell ref="C106:D106"/>
    <mergeCell ref="C107:D107"/>
    <mergeCell ref="C108:D108"/>
    <mergeCell ref="C109:D109"/>
    <mergeCell ref="C110:D110"/>
    <mergeCell ref="C111:D111"/>
    <mergeCell ref="C112:D112"/>
    <mergeCell ref="C113:D113"/>
    <mergeCell ref="C114:D114"/>
    <mergeCell ref="C115:D115"/>
    <mergeCell ref="E90:J90"/>
    <mergeCell ref="E91:J91"/>
    <mergeCell ref="E92:J92"/>
    <mergeCell ref="E93:J93"/>
    <mergeCell ref="E94:J94"/>
    <mergeCell ref="E95:J95"/>
    <mergeCell ref="E96:J96"/>
    <mergeCell ref="E97:J97"/>
    <mergeCell ref="E98:J98"/>
    <mergeCell ref="E99:J99"/>
    <mergeCell ref="E100:J100"/>
    <mergeCell ref="E101:J101"/>
    <mergeCell ref="E102:J102"/>
    <mergeCell ref="E103:J103"/>
    <mergeCell ref="E104:J104"/>
    <mergeCell ref="E105:J105"/>
    <mergeCell ref="E106:J106"/>
    <mergeCell ref="C99:D99"/>
    <mergeCell ref="C100:D100"/>
    <mergeCell ref="C101:D101"/>
    <mergeCell ref="C102:D102"/>
    <mergeCell ref="C103:D103"/>
    <mergeCell ref="C104:D104"/>
    <mergeCell ref="C105:D105"/>
    <mergeCell ref="E65:J65"/>
    <mergeCell ref="E66:J66"/>
    <mergeCell ref="E67:J67"/>
    <mergeCell ref="E68:J68"/>
    <mergeCell ref="E69:J69"/>
    <mergeCell ref="E70:J70"/>
    <mergeCell ref="E71:J71"/>
    <mergeCell ref="E72:J72"/>
    <mergeCell ref="E73:J73"/>
    <mergeCell ref="E74:J74"/>
    <mergeCell ref="E75:J75"/>
    <mergeCell ref="E76:J76"/>
    <mergeCell ref="E77:J77"/>
    <mergeCell ref="E78:J78"/>
    <mergeCell ref="E79:J79"/>
    <mergeCell ref="E80:J80"/>
    <mergeCell ref="E81:J81"/>
    <mergeCell ref="E82:J82"/>
    <mergeCell ref="E83:J83"/>
    <mergeCell ref="E84:J84"/>
    <mergeCell ref="E85:J85"/>
    <mergeCell ref="E86:J86"/>
    <mergeCell ref="E87:J87"/>
    <mergeCell ref="E88:J88"/>
    <mergeCell ref="E89:J89"/>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54:D54"/>
    <mergeCell ref="C55:D55"/>
    <mergeCell ref="C56:D56"/>
    <mergeCell ref="E51:J51"/>
    <mergeCell ref="E52:J52"/>
    <mergeCell ref="E53:J53"/>
    <mergeCell ref="E54:J54"/>
    <mergeCell ref="E55:J55"/>
    <mergeCell ref="E56:J56"/>
    <mergeCell ref="E57:J57"/>
    <mergeCell ref="E58:J58"/>
    <mergeCell ref="E59:J59"/>
    <mergeCell ref="E60:J60"/>
    <mergeCell ref="E61:J61"/>
    <mergeCell ref="E62:J62"/>
    <mergeCell ref="E63:J63"/>
    <mergeCell ref="E64:J64"/>
    <mergeCell ref="C57:D57"/>
    <mergeCell ref="C58:D58"/>
    <mergeCell ref="C59:D59"/>
    <mergeCell ref="C60:D60"/>
    <mergeCell ref="C61:D61"/>
    <mergeCell ref="C62:D62"/>
    <mergeCell ref="C63:D63"/>
    <mergeCell ref="C64:D64"/>
    <mergeCell ref="C44:D44"/>
    <mergeCell ref="C45:D45"/>
    <mergeCell ref="C46:D46"/>
    <mergeCell ref="C47:D47"/>
    <mergeCell ref="C48:D48"/>
    <mergeCell ref="C49:D49"/>
    <mergeCell ref="E44:J44"/>
    <mergeCell ref="E45:J45"/>
    <mergeCell ref="E46:J46"/>
    <mergeCell ref="E47:J47"/>
    <mergeCell ref="E48:J48"/>
    <mergeCell ref="E49:J49"/>
    <mergeCell ref="E50:J50"/>
    <mergeCell ref="C50:D50"/>
    <mergeCell ref="C51:D51"/>
    <mergeCell ref="C52:D52"/>
    <mergeCell ref="C53:D53"/>
    <mergeCell ref="C39:D39"/>
    <mergeCell ref="C40:D40"/>
    <mergeCell ref="C31:D31"/>
    <mergeCell ref="C34:G35"/>
    <mergeCell ref="C36:D36"/>
    <mergeCell ref="E36:J36"/>
    <mergeCell ref="C37:D37"/>
    <mergeCell ref="E37:J37"/>
    <mergeCell ref="E38:J38"/>
    <mergeCell ref="E39:J39"/>
    <mergeCell ref="E40:J40"/>
    <mergeCell ref="C41:D41"/>
    <mergeCell ref="E41:J41"/>
    <mergeCell ref="C42:D42"/>
    <mergeCell ref="E42:J42"/>
    <mergeCell ref="E43:J43"/>
    <mergeCell ref="C43:D43"/>
    <mergeCell ref="C26:D26"/>
    <mergeCell ref="E26:H26"/>
    <mergeCell ref="I26:J26"/>
    <mergeCell ref="K26:N26"/>
    <mergeCell ref="E27:H27"/>
    <mergeCell ref="I27:J27"/>
    <mergeCell ref="K27:N27"/>
    <mergeCell ref="C19:D19"/>
    <mergeCell ref="C20:D20"/>
    <mergeCell ref="C21:D21"/>
    <mergeCell ref="C22:D22"/>
    <mergeCell ref="C23:D23"/>
    <mergeCell ref="E23:F23"/>
    <mergeCell ref="C24:F25"/>
    <mergeCell ref="I29:J29"/>
    <mergeCell ref="K29:N29"/>
    <mergeCell ref="C38:D38"/>
    <mergeCell ref="AC230:AF230"/>
    <mergeCell ref="K227:U227"/>
    <mergeCell ref="V227:W227"/>
    <mergeCell ref="X227:Z227"/>
    <mergeCell ref="AA227:AB227"/>
    <mergeCell ref="AC227:AF227"/>
    <mergeCell ref="V228:W228"/>
    <mergeCell ref="AC228:AF228"/>
    <mergeCell ref="K228:U228"/>
    <mergeCell ref="K229:U229"/>
    <mergeCell ref="V229:W229"/>
    <mergeCell ref="K230:U230"/>
    <mergeCell ref="V230:W230"/>
    <mergeCell ref="X230:Z230"/>
    <mergeCell ref="AA230:AB230"/>
    <mergeCell ref="D13:E13"/>
    <mergeCell ref="C16:E17"/>
    <mergeCell ref="C18:D18"/>
    <mergeCell ref="G18:H18"/>
    <mergeCell ref="I18:K18"/>
    <mergeCell ref="L18:M18"/>
    <mergeCell ref="L19:M19"/>
    <mergeCell ref="G21:H21"/>
    <mergeCell ref="G22:H22"/>
    <mergeCell ref="I22:K22"/>
    <mergeCell ref="L22:M22"/>
    <mergeCell ref="I25:J25"/>
    <mergeCell ref="K25:L25"/>
    <mergeCell ref="G19:H19"/>
    <mergeCell ref="I19:K19"/>
    <mergeCell ref="G20:H20"/>
    <mergeCell ref="I20:K20"/>
    <mergeCell ref="C219:D219"/>
    <mergeCell ref="C220:D220"/>
    <mergeCell ref="C221:D221"/>
    <mergeCell ref="C222:D222"/>
    <mergeCell ref="C223:D223"/>
    <mergeCell ref="C224:D224"/>
    <mergeCell ref="C225:D225"/>
    <mergeCell ref="C226:D226"/>
    <mergeCell ref="K226:U226"/>
    <mergeCell ref="V226:W226"/>
    <mergeCell ref="X226:Z226"/>
    <mergeCell ref="AA226:AB226"/>
    <mergeCell ref="AC226:AF226"/>
    <mergeCell ref="X228:Z228"/>
    <mergeCell ref="AA228:AB228"/>
    <mergeCell ref="X229:Z229"/>
    <mergeCell ref="AA229:AB229"/>
    <mergeCell ref="AC229:AF229"/>
    <mergeCell ref="E224:J224"/>
    <mergeCell ref="E225:J225"/>
    <mergeCell ref="E226:J226"/>
    <mergeCell ref="C227:D227"/>
    <mergeCell ref="E227:J227"/>
    <mergeCell ref="C228:D228"/>
    <mergeCell ref="E228:J228"/>
    <mergeCell ref="C229:D229"/>
    <mergeCell ref="E229:J229"/>
    <mergeCell ref="X233:Z233"/>
    <mergeCell ref="AA233:AB233"/>
    <mergeCell ref="AC233:AF233"/>
    <mergeCell ref="AC234:AF234"/>
    <mergeCell ref="K231:U231"/>
    <mergeCell ref="V231:W231"/>
    <mergeCell ref="X231:Z231"/>
    <mergeCell ref="AA231:AB231"/>
    <mergeCell ref="AC231:AF231"/>
    <mergeCell ref="V232:W232"/>
    <mergeCell ref="AC232:AF232"/>
    <mergeCell ref="K235:U235"/>
    <mergeCell ref="V235:W235"/>
    <mergeCell ref="X235:Z235"/>
    <mergeCell ref="AA235:AB235"/>
    <mergeCell ref="AC235:AF235"/>
    <mergeCell ref="K232:U232"/>
    <mergeCell ref="K233:U233"/>
    <mergeCell ref="V233:W233"/>
    <mergeCell ref="K234:U234"/>
    <mergeCell ref="V234:W234"/>
    <mergeCell ref="X234:Z234"/>
    <mergeCell ref="AA234:AB234"/>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X232:Z232"/>
    <mergeCell ref="AA232:AB232"/>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K93:U93"/>
    <mergeCell ref="V93:W93"/>
    <mergeCell ref="X93:Z93"/>
    <mergeCell ref="AA93:AB93"/>
    <mergeCell ref="AC93:AF93"/>
    <mergeCell ref="X103:Z103"/>
    <mergeCell ref="AA103:AB103"/>
    <mergeCell ref="K102:U102"/>
    <mergeCell ref="V102:W102"/>
    <mergeCell ref="X102:Z102"/>
    <mergeCell ref="AA102:AB102"/>
    <mergeCell ref="AC102:AF102"/>
    <mergeCell ref="V103:W103"/>
    <mergeCell ref="AC103:AF103"/>
    <mergeCell ref="X116:Z116"/>
    <mergeCell ref="AA116:AB116"/>
    <mergeCell ref="K115:U115"/>
    <mergeCell ref="V115:W115"/>
    <mergeCell ref="X115:Z115"/>
    <mergeCell ref="AA115:AB115"/>
    <mergeCell ref="AC115:AF115"/>
    <mergeCell ref="V116:W116"/>
    <mergeCell ref="AC116:AF116"/>
    <mergeCell ref="X86:Z86"/>
    <mergeCell ref="AA86:AB86"/>
    <mergeCell ref="X87:Z87"/>
    <mergeCell ref="AA87:AB87"/>
    <mergeCell ref="AC87:AF87"/>
    <mergeCell ref="AC88:AF88"/>
    <mergeCell ref="K85:U85"/>
    <mergeCell ref="V85:W85"/>
    <mergeCell ref="X85:Z85"/>
    <mergeCell ref="AA85:AB85"/>
    <mergeCell ref="AC85:AF85"/>
    <mergeCell ref="V86:W86"/>
    <mergeCell ref="AC86:AF86"/>
    <mergeCell ref="K86:U86"/>
    <mergeCell ref="K87:U87"/>
    <mergeCell ref="V87:W87"/>
    <mergeCell ref="K88:U88"/>
    <mergeCell ref="V88:W88"/>
    <mergeCell ref="X88:Z88"/>
    <mergeCell ref="AA88:AB88"/>
    <mergeCell ref="X82:Z82"/>
    <mergeCell ref="AA82:AB82"/>
    <mergeCell ref="X83:Z83"/>
    <mergeCell ref="AA83:AB83"/>
    <mergeCell ref="AC83:AF83"/>
    <mergeCell ref="AC84:AF84"/>
    <mergeCell ref="K81:U81"/>
    <mergeCell ref="V81:W81"/>
    <mergeCell ref="X81:Z81"/>
    <mergeCell ref="AA81:AB81"/>
    <mergeCell ref="AC81:AF81"/>
    <mergeCell ref="V82:W82"/>
    <mergeCell ref="AC82:AF82"/>
    <mergeCell ref="K82:U82"/>
    <mergeCell ref="K83:U83"/>
    <mergeCell ref="V83:W83"/>
    <mergeCell ref="K84:U84"/>
    <mergeCell ref="V84:W84"/>
    <mergeCell ref="X84:Z84"/>
    <mergeCell ref="AA84:AB84"/>
    <mergeCell ref="X90:Z90"/>
    <mergeCell ref="AA90:AB90"/>
    <mergeCell ref="K89:U89"/>
    <mergeCell ref="V89:W89"/>
    <mergeCell ref="X89:Z89"/>
    <mergeCell ref="AA89:AB89"/>
    <mergeCell ref="AC89:AF89"/>
    <mergeCell ref="V90:W90"/>
    <mergeCell ref="AC90:AF90"/>
    <mergeCell ref="AA92:AB92"/>
    <mergeCell ref="AC92:AF92"/>
    <mergeCell ref="K90:U90"/>
    <mergeCell ref="K91:U91"/>
    <mergeCell ref="V91:W91"/>
    <mergeCell ref="X91:Z91"/>
    <mergeCell ref="AA91:AB91"/>
    <mergeCell ref="AC91:AF91"/>
    <mergeCell ref="K92:U92"/>
    <mergeCell ref="V92:W92"/>
    <mergeCell ref="X92:Z92"/>
    <mergeCell ref="K68:U68"/>
    <mergeCell ref="V68:W68"/>
    <mergeCell ref="X68:Z68"/>
    <mergeCell ref="AA68:AB68"/>
    <mergeCell ref="AC68:AF68"/>
    <mergeCell ref="V69:W69"/>
    <mergeCell ref="AC69:AF69"/>
    <mergeCell ref="K69:U69"/>
    <mergeCell ref="K70:U70"/>
    <mergeCell ref="V70:W70"/>
    <mergeCell ref="K71:U71"/>
    <mergeCell ref="V71:W71"/>
    <mergeCell ref="X71:Z71"/>
    <mergeCell ref="AA71:AB71"/>
    <mergeCell ref="X73:Z73"/>
    <mergeCell ref="AA73:AB73"/>
    <mergeCell ref="X74:Z74"/>
    <mergeCell ref="AA74:AB74"/>
    <mergeCell ref="AC74:AF74"/>
    <mergeCell ref="K72:U72"/>
    <mergeCell ref="V72:W72"/>
    <mergeCell ref="X72:Z72"/>
    <mergeCell ref="AA72:AB72"/>
    <mergeCell ref="AC72:AF72"/>
    <mergeCell ref="V73:W73"/>
    <mergeCell ref="AC73:AF73"/>
    <mergeCell ref="K73:U73"/>
    <mergeCell ref="K74:U74"/>
    <mergeCell ref="V74:W74"/>
    <mergeCell ref="K106:U106"/>
    <mergeCell ref="V106:W106"/>
    <mergeCell ref="X106:Z106"/>
    <mergeCell ref="AA106:AB106"/>
    <mergeCell ref="AC106:AF106"/>
    <mergeCell ref="AA79:AB79"/>
    <mergeCell ref="AC79:AF79"/>
    <mergeCell ref="K77:U77"/>
    <mergeCell ref="K78:U78"/>
    <mergeCell ref="V78:W78"/>
    <mergeCell ref="X78:Z78"/>
    <mergeCell ref="AA78:AB78"/>
    <mergeCell ref="AC78:AF78"/>
    <mergeCell ref="K79:U79"/>
    <mergeCell ref="X69:Z69"/>
    <mergeCell ref="AA69:AB69"/>
    <mergeCell ref="X70:Z70"/>
    <mergeCell ref="AA70:AB70"/>
    <mergeCell ref="AC70:AF70"/>
    <mergeCell ref="AC71:AF71"/>
    <mergeCell ref="AC75:AF75"/>
    <mergeCell ref="K75:U75"/>
    <mergeCell ref="V75:W75"/>
    <mergeCell ref="X75:Z75"/>
    <mergeCell ref="AA75:AB75"/>
    <mergeCell ref="V79:W79"/>
    <mergeCell ref="X79:Z79"/>
    <mergeCell ref="K80:U80"/>
    <mergeCell ref="V80:W80"/>
    <mergeCell ref="X80:Z80"/>
    <mergeCell ref="AA80:AB80"/>
    <mergeCell ref="AC80:AF80"/>
    <mergeCell ref="AC101:AF101"/>
    <mergeCell ref="K98:U98"/>
    <mergeCell ref="V98:W98"/>
    <mergeCell ref="X98:Z98"/>
    <mergeCell ref="AA98:AB98"/>
    <mergeCell ref="AC98:AF98"/>
    <mergeCell ref="V99:W99"/>
    <mergeCell ref="AC99:AF99"/>
    <mergeCell ref="K99:U99"/>
    <mergeCell ref="K100:U100"/>
    <mergeCell ref="V100:W100"/>
    <mergeCell ref="K101:U101"/>
    <mergeCell ref="V101:W101"/>
    <mergeCell ref="X101:Z101"/>
    <mergeCell ref="AA101:AB101"/>
    <mergeCell ref="V105:W105"/>
    <mergeCell ref="X105:Z105"/>
    <mergeCell ref="V94:W94"/>
    <mergeCell ref="X94:Z94"/>
    <mergeCell ref="AA94:AB94"/>
    <mergeCell ref="AC94:AF94"/>
    <mergeCell ref="V95:W95"/>
    <mergeCell ref="AC95:AF95"/>
    <mergeCell ref="K95:U95"/>
    <mergeCell ref="K96:U96"/>
    <mergeCell ref="V96:W96"/>
    <mergeCell ref="K97:U97"/>
    <mergeCell ref="V97:W97"/>
    <mergeCell ref="X97:Z97"/>
    <mergeCell ref="AA97:AB97"/>
    <mergeCell ref="X99:Z99"/>
    <mergeCell ref="AA99:AB99"/>
    <mergeCell ref="X100:Z100"/>
    <mergeCell ref="AA100:AB100"/>
    <mergeCell ref="AC100:AF100"/>
    <mergeCell ref="V66:W66"/>
    <mergeCell ref="X66:Z66"/>
    <mergeCell ref="K67:U67"/>
    <mergeCell ref="V67:W67"/>
    <mergeCell ref="X67:Z67"/>
    <mergeCell ref="AA67:AB67"/>
    <mergeCell ref="AC67:AF67"/>
    <mergeCell ref="X77:Z77"/>
    <mergeCell ref="AA77:AB77"/>
    <mergeCell ref="K76:U76"/>
    <mergeCell ref="V76:W76"/>
    <mergeCell ref="X76:Z76"/>
    <mergeCell ref="AA76:AB76"/>
    <mergeCell ref="AC76:AF76"/>
    <mergeCell ref="V77:W77"/>
    <mergeCell ref="AC77:AF77"/>
    <mergeCell ref="AA105:AB105"/>
    <mergeCell ref="AC105:AF105"/>
    <mergeCell ref="K103:U103"/>
    <mergeCell ref="K104:U104"/>
    <mergeCell ref="V104:W104"/>
    <mergeCell ref="X104:Z104"/>
    <mergeCell ref="AA104:AB104"/>
    <mergeCell ref="AC104:AF104"/>
    <mergeCell ref="K105:U105"/>
    <mergeCell ref="X95:Z95"/>
    <mergeCell ref="AA95:AB95"/>
    <mergeCell ref="X96:Z96"/>
    <mergeCell ref="AA96:AB96"/>
    <mergeCell ref="AC96:AF96"/>
    <mergeCell ref="AC97:AF97"/>
    <mergeCell ref="K94:U94"/>
    <mergeCell ref="AA55:AB55"/>
    <mergeCell ref="AC55:AF55"/>
    <mergeCell ref="V56:W56"/>
    <mergeCell ref="AC56:AF56"/>
    <mergeCell ref="K56:U56"/>
    <mergeCell ref="K57:U57"/>
    <mergeCell ref="V57:W57"/>
    <mergeCell ref="K58:U58"/>
    <mergeCell ref="V58:W58"/>
    <mergeCell ref="X58:Z58"/>
    <mergeCell ref="AA58:AB58"/>
    <mergeCell ref="X60:Z60"/>
    <mergeCell ref="AA60:AB60"/>
    <mergeCell ref="X61:Z61"/>
    <mergeCell ref="AA61:AB61"/>
    <mergeCell ref="AC61:AF61"/>
    <mergeCell ref="AC62:AF62"/>
    <mergeCell ref="K59:U59"/>
    <mergeCell ref="V59:W59"/>
    <mergeCell ref="X59:Z59"/>
    <mergeCell ref="AA59:AB59"/>
    <mergeCell ref="AC59:AF59"/>
    <mergeCell ref="V60:W60"/>
    <mergeCell ref="AC60:AF60"/>
    <mergeCell ref="K60:U60"/>
    <mergeCell ref="K61:U61"/>
    <mergeCell ref="V61:W61"/>
    <mergeCell ref="K62:U62"/>
    <mergeCell ref="V62:W62"/>
    <mergeCell ref="X62:Z62"/>
    <mergeCell ref="AA62:AB62"/>
    <mergeCell ref="K54:U54"/>
    <mergeCell ref="V54:W54"/>
    <mergeCell ref="X54:Z54"/>
    <mergeCell ref="AA54:AB54"/>
    <mergeCell ref="AC54:AF54"/>
    <mergeCell ref="X64:Z64"/>
    <mergeCell ref="AA64:AB64"/>
    <mergeCell ref="K63:U63"/>
    <mergeCell ref="V63:W63"/>
    <mergeCell ref="X63:Z63"/>
    <mergeCell ref="AA63:AB63"/>
    <mergeCell ref="AC63:AF63"/>
    <mergeCell ref="V64:W64"/>
    <mergeCell ref="AC64:AF64"/>
    <mergeCell ref="AA66:AB66"/>
    <mergeCell ref="AC66:AF66"/>
    <mergeCell ref="K64:U64"/>
    <mergeCell ref="K65:U65"/>
    <mergeCell ref="V65:W65"/>
    <mergeCell ref="X65:Z65"/>
    <mergeCell ref="AA65:AB65"/>
    <mergeCell ref="AC65:AF65"/>
    <mergeCell ref="K66:U66"/>
    <mergeCell ref="X56:Z56"/>
    <mergeCell ref="AA56:AB56"/>
    <mergeCell ref="X57:Z57"/>
    <mergeCell ref="AA57:AB57"/>
    <mergeCell ref="AC57:AF57"/>
    <mergeCell ref="AC58:AF58"/>
    <mergeCell ref="K55:U55"/>
    <mergeCell ref="V55:W55"/>
    <mergeCell ref="X55:Z55"/>
    <mergeCell ref="X47:Z47"/>
    <mergeCell ref="AA47:AB47"/>
    <mergeCell ref="X48:Z48"/>
    <mergeCell ref="AA48:AB48"/>
    <mergeCell ref="AC48:AF48"/>
    <mergeCell ref="AC49:AF49"/>
    <mergeCell ref="K46:U46"/>
    <mergeCell ref="V46:W46"/>
    <mergeCell ref="X46:Z46"/>
    <mergeCell ref="AA46:AB46"/>
    <mergeCell ref="AC46:AF46"/>
    <mergeCell ref="V47:W47"/>
    <mergeCell ref="AC47:AF47"/>
    <mergeCell ref="K47:U47"/>
    <mergeCell ref="K48:U48"/>
    <mergeCell ref="V48:W48"/>
    <mergeCell ref="K49:U49"/>
    <mergeCell ref="V49:W49"/>
    <mergeCell ref="X49:Z49"/>
    <mergeCell ref="AA49:AB49"/>
    <mergeCell ref="X43:Z43"/>
    <mergeCell ref="AA43:AB43"/>
    <mergeCell ref="X44:Z44"/>
    <mergeCell ref="AA44:AB44"/>
    <mergeCell ref="AC44:AF44"/>
    <mergeCell ref="AC45:AF45"/>
    <mergeCell ref="K42:U42"/>
    <mergeCell ref="V42:W42"/>
    <mergeCell ref="X42:Z42"/>
    <mergeCell ref="AA42:AB42"/>
    <mergeCell ref="AC42:AF42"/>
    <mergeCell ref="V43:W43"/>
    <mergeCell ref="AC43:AF43"/>
    <mergeCell ref="K43:U43"/>
    <mergeCell ref="K44:U44"/>
    <mergeCell ref="V44:W44"/>
    <mergeCell ref="K45:U45"/>
    <mergeCell ref="V45:W45"/>
    <mergeCell ref="X45:Z45"/>
    <mergeCell ref="AA45:AB45"/>
    <mergeCell ref="X51:Z51"/>
    <mergeCell ref="AA51:AB51"/>
    <mergeCell ref="K50:U50"/>
    <mergeCell ref="V50:W50"/>
    <mergeCell ref="X50:Z50"/>
    <mergeCell ref="AA50:AB50"/>
    <mergeCell ref="AC50:AF50"/>
    <mergeCell ref="V51:W51"/>
    <mergeCell ref="AC51:AF51"/>
    <mergeCell ref="AA53:AB53"/>
    <mergeCell ref="AC53:AF53"/>
    <mergeCell ref="K51:U51"/>
    <mergeCell ref="K52:U52"/>
    <mergeCell ref="V52:W52"/>
    <mergeCell ref="X52:Z52"/>
    <mergeCell ref="AA52:AB52"/>
    <mergeCell ref="AC52:AF52"/>
    <mergeCell ref="K53:U53"/>
    <mergeCell ref="V53:W53"/>
    <mergeCell ref="X53:Z53"/>
    <mergeCell ref="X39:Z39"/>
    <mergeCell ref="AA39:AB39"/>
    <mergeCell ref="X40:Z40"/>
    <mergeCell ref="AA40:AB40"/>
    <mergeCell ref="AC40:AF40"/>
    <mergeCell ref="AC41:AF41"/>
    <mergeCell ref="K38:U38"/>
    <mergeCell ref="V38:W38"/>
    <mergeCell ref="X38:Z38"/>
    <mergeCell ref="AA38:AB38"/>
    <mergeCell ref="AC38:AF38"/>
    <mergeCell ref="V39:W39"/>
    <mergeCell ref="AC39:AF39"/>
    <mergeCell ref="K39:U39"/>
    <mergeCell ref="K40:U40"/>
    <mergeCell ref="V40:W40"/>
    <mergeCell ref="K41:U41"/>
    <mergeCell ref="V41:W41"/>
    <mergeCell ref="X41:Z41"/>
    <mergeCell ref="AA41:AB41"/>
    <mergeCell ref="AA30:AB30"/>
    <mergeCell ref="AC30:AF30"/>
    <mergeCell ref="Q31:U31"/>
    <mergeCell ref="V31:W31"/>
    <mergeCell ref="AC31:AF31"/>
    <mergeCell ref="X31:Z31"/>
    <mergeCell ref="AA31:AB31"/>
    <mergeCell ref="K35:U35"/>
    <mergeCell ref="V35:W35"/>
    <mergeCell ref="X35:Z35"/>
    <mergeCell ref="AA35:AB35"/>
    <mergeCell ref="AC35:AF35"/>
    <mergeCell ref="AA37:AB37"/>
    <mergeCell ref="AC37:AF37"/>
    <mergeCell ref="V36:W36"/>
    <mergeCell ref="X36:Z36"/>
    <mergeCell ref="AA36:AB36"/>
    <mergeCell ref="AC36:AF36"/>
    <mergeCell ref="K37:U37"/>
    <mergeCell ref="V37:W37"/>
    <mergeCell ref="X37:Z37"/>
    <mergeCell ref="C27:D27"/>
    <mergeCell ref="C28:D28"/>
    <mergeCell ref="E28:H28"/>
    <mergeCell ref="I28:J28"/>
    <mergeCell ref="K28:N28"/>
    <mergeCell ref="C29:D29"/>
    <mergeCell ref="E29:H29"/>
    <mergeCell ref="C30:D30"/>
    <mergeCell ref="E30:H30"/>
    <mergeCell ref="I30:J30"/>
    <mergeCell ref="K30:N30"/>
    <mergeCell ref="E31:H31"/>
    <mergeCell ref="I31:J31"/>
    <mergeCell ref="K31:N31"/>
    <mergeCell ref="Q30:U30"/>
    <mergeCell ref="V30:W30"/>
    <mergeCell ref="X30:Z30"/>
    <mergeCell ref="H17:J17"/>
    <mergeCell ref="K17:N17"/>
    <mergeCell ref="V17:W17"/>
    <mergeCell ref="X17:Z17"/>
    <mergeCell ref="AA17:AB17"/>
    <mergeCell ref="AA18:AB18"/>
    <mergeCell ref="V20:W20"/>
    <mergeCell ref="X20:Z20"/>
    <mergeCell ref="X26:Z26"/>
    <mergeCell ref="AA26:AB26"/>
    <mergeCell ref="Q25:U25"/>
    <mergeCell ref="V25:W25"/>
    <mergeCell ref="X25:Z25"/>
    <mergeCell ref="AA25:AB25"/>
    <mergeCell ref="AC25:AF25"/>
    <mergeCell ref="V26:W26"/>
    <mergeCell ref="AC26:AF26"/>
    <mergeCell ref="L20:M20"/>
    <mergeCell ref="I21:K21"/>
    <mergeCell ref="L21:M21"/>
    <mergeCell ref="BH23:BP23"/>
    <mergeCell ref="BV23:BX23"/>
    <mergeCell ref="C8:H8"/>
    <mergeCell ref="I8:J8"/>
    <mergeCell ref="P8:S8"/>
    <mergeCell ref="T8:U8"/>
    <mergeCell ref="V8:W8"/>
    <mergeCell ref="F10:G10"/>
    <mergeCell ref="V10:W10"/>
    <mergeCell ref="X11:Y11"/>
    <mergeCell ref="Z11:AA11"/>
    <mergeCell ref="AB11:AD11"/>
    <mergeCell ref="K8:L8"/>
    <mergeCell ref="I9:L10"/>
    <mergeCell ref="J11:M11"/>
    <mergeCell ref="N11:O11"/>
    <mergeCell ref="P11:S11"/>
    <mergeCell ref="T11:U11"/>
    <mergeCell ref="V11:W11"/>
    <mergeCell ref="Z13:AA13"/>
    <mergeCell ref="AB13:AD13"/>
    <mergeCell ref="AA14:AE14"/>
    <mergeCell ref="AA16:AF16"/>
    <mergeCell ref="AC17:AF17"/>
    <mergeCell ref="C9:D10"/>
    <mergeCell ref="B11:C11"/>
    <mergeCell ref="D11:E11"/>
    <mergeCell ref="F11:G11"/>
    <mergeCell ref="D12:E12"/>
    <mergeCell ref="F12:G12"/>
    <mergeCell ref="F13:G13"/>
    <mergeCell ref="P16:U17"/>
    <mergeCell ref="J12:M12"/>
    <mergeCell ref="J13:M14"/>
    <mergeCell ref="N13:O13"/>
    <mergeCell ref="P13:S13"/>
    <mergeCell ref="T13:U13"/>
    <mergeCell ref="V13:W13"/>
    <mergeCell ref="X13:Y13"/>
    <mergeCell ref="BR18:BT18"/>
    <mergeCell ref="BR19:BT19"/>
    <mergeCell ref="CB18:CD18"/>
    <mergeCell ref="CB19:CD19"/>
    <mergeCell ref="CB20:CD20"/>
    <mergeCell ref="CB21:CD21"/>
    <mergeCell ref="CB22:CD22"/>
    <mergeCell ref="CB23:CD23"/>
    <mergeCell ref="BQ17:BT17"/>
    <mergeCell ref="BU17:BX17"/>
    <mergeCell ref="CA17:CD17"/>
    <mergeCell ref="BH18:BP18"/>
    <mergeCell ref="BV18:BX18"/>
    <mergeCell ref="BH19:BP19"/>
    <mergeCell ref="BV19:BX19"/>
    <mergeCell ref="BV21:BX21"/>
    <mergeCell ref="BV22:BX22"/>
    <mergeCell ref="BR22:BT22"/>
    <mergeCell ref="BR23:BT23"/>
    <mergeCell ref="BH20:BP20"/>
    <mergeCell ref="BR20:BT20"/>
    <mergeCell ref="BV20:BX20"/>
    <mergeCell ref="BH21:BP21"/>
    <mergeCell ref="BR21:BT21"/>
    <mergeCell ref="BH22:BP22"/>
    <mergeCell ref="V9:W9"/>
    <mergeCell ref="X9:Y9"/>
    <mergeCell ref="Z9:AA9"/>
    <mergeCell ref="AB9:AD9"/>
    <mergeCell ref="N8:O8"/>
    <mergeCell ref="N10:O10"/>
    <mergeCell ref="P10:S10"/>
    <mergeCell ref="T10:U10"/>
    <mergeCell ref="X10:Y10"/>
    <mergeCell ref="Z10:AA10"/>
    <mergeCell ref="AB10:AD10"/>
    <mergeCell ref="N12:O12"/>
    <mergeCell ref="P12:S12"/>
    <mergeCell ref="T12:U12"/>
    <mergeCell ref="V12:W12"/>
    <mergeCell ref="X12:Y12"/>
    <mergeCell ref="Z12:AA12"/>
    <mergeCell ref="AB12:AD12"/>
    <mergeCell ref="C6:H6"/>
    <mergeCell ref="I6:J6"/>
    <mergeCell ref="K6:L6"/>
    <mergeCell ref="N6:O6"/>
    <mergeCell ref="P6:S6"/>
    <mergeCell ref="T6:U6"/>
    <mergeCell ref="V6:W6"/>
    <mergeCell ref="X7:Y7"/>
    <mergeCell ref="Z7:AA7"/>
    <mergeCell ref="AB7:AD7"/>
    <mergeCell ref="C7:H7"/>
    <mergeCell ref="I7:J7"/>
    <mergeCell ref="K7:L7"/>
    <mergeCell ref="N7:O7"/>
    <mergeCell ref="P7:S7"/>
    <mergeCell ref="T7:U7"/>
    <mergeCell ref="V7:W7"/>
    <mergeCell ref="I3:J3"/>
    <mergeCell ref="K3:L3"/>
    <mergeCell ref="T3:U3"/>
    <mergeCell ref="V3:W3"/>
    <mergeCell ref="AB3:AD3"/>
    <mergeCell ref="C2:H3"/>
    <mergeCell ref="I4:J4"/>
    <mergeCell ref="K4:L4"/>
    <mergeCell ref="N4:O4"/>
    <mergeCell ref="P4:S4"/>
    <mergeCell ref="T4:U4"/>
    <mergeCell ref="V4:W4"/>
    <mergeCell ref="V5:W5"/>
    <mergeCell ref="X5:Y5"/>
    <mergeCell ref="Z5:AA5"/>
    <mergeCell ref="AB5:AD5"/>
    <mergeCell ref="C4:H4"/>
    <mergeCell ref="C5:H5"/>
    <mergeCell ref="I5:J5"/>
    <mergeCell ref="K5:L5"/>
    <mergeCell ref="N5:O5"/>
    <mergeCell ref="P5:S5"/>
    <mergeCell ref="T5:U5"/>
    <mergeCell ref="V22:W22"/>
    <mergeCell ref="AC22:AF22"/>
    <mergeCell ref="Q22:U22"/>
    <mergeCell ref="Q23:U23"/>
    <mergeCell ref="V23:W23"/>
    <mergeCell ref="Q24:U24"/>
    <mergeCell ref="V24:W24"/>
    <mergeCell ref="X24:Z24"/>
    <mergeCell ref="AA24:AB24"/>
    <mergeCell ref="V28:W28"/>
    <mergeCell ref="X28:Z28"/>
    <mergeCell ref="Q29:U29"/>
    <mergeCell ref="V29:W29"/>
    <mergeCell ref="X29:Z29"/>
    <mergeCell ref="AA29:AB29"/>
    <mergeCell ref="AC29:AF29"/>
    <mergeCell ref="X3:Y3"/>
    <mergeCell ref="Z3:AA3"/>
    <mergeCell ref="X4:Y4"/>
    <mergeCell ref="Z4:AA4"/>
    <mergeCell ref="AB4:AD4"/>
    <mergeCell ref="N2:R3"/>
    <mergeCell ref="AA2:AE2"/>
    <mergeCell ref="X6:Y6"/>
    <mergeCell ref="Z6:AA6"/>
    <mergeCell ref="AB6:AD6"/>
    <mergeCell ref="X8:Y8"/>
    <mergeCell ref="Z8:AA8"/>
    <mergeCell ref="AB8:AD8"/>
    <mergeCell ref="N9:O9"/>
    <mergeCell ref="P9:S9"/>
    <mergeCell ref="T9:U9"/>
    <mergeCell ref="AA28:AB28"/>
    <mergeCell ref="AC28:AF28"/>
    <mergeCell ref="Q26:U26"/>
    <mergeCell ref="Q27:U27"/>
    <mergeCell ref="V27:W27"/>
    <mergeCell ref="X27:Z27"/>
    <mergeCell ref="AA27:AB27"/>
    <mergeCell ref="AC27:AF27"/>
    <mergeCell ref="Q28:U28"/>
    <mergeCell ref="V18:W18"/>
    <mergeCell ref="X18:Z18"/>
    <mergeCell ref="AC18:AF18"/>
    <mergeCell ref="AA20:AB20"/>
    <mergeCell ref="AC20:AF20"/>
    <mergeCell ref="Q18:U18"/>
    <mergeCell ref="Q19:U19"/>
    <mergeCell ref="V19:W19"/>
    <mergeCell ref="X19:Z19"/>
    <mergeCell ref="AA19:AB19"/>
    <mergeCell ref="AC19:AF19"/>
    <mergeCell ref="Q20:U20"/>
    <mergeCell ref="X22:Z22"/>
    <mergeCell ref="AA22:AB22"/>
    <mergeCell ref="X23:Z23"/>
    <mergeCell ref="AA23:AB23"/>
    <mergeCell ref="AC23:AF23"/>
    <mergeCell ref="AC24:AF24"/>
    <mergeCell ref="Q21:U21"/>
    <mergeCell ref="V21:W21"/>
    <mergeCell ref="X21:Z21"/>
    <mergeCell ref="AA21:AB21"/>
    <mergeCell ref="AC21:AF21"/>
    <mergeCell ref="V209:W209"/>
    <mergeCell ref="X209:Z209"/>
    <mergeCell ref="K210:U210"/>
    <mergeCell ref="V210:W210"/>
    <mergeCell ref="X210:Z210"/>
    <mergeCell ref="AA210:AB210"/>
    <mergeCell ref="AC210:AF210"/>
    <mergeCell ref="X220:Z220"/>
    <mergeCell ref="AA220:AB220"/>
    <mergeCell ref="K219:U219"/>
    <mergeCell ref="V219:W219"/>
    <mergeCell ref="X219:Z219"/>
    <mergeCell ref="AA219:AB219"/>
    <mergeCell ref="AC219:AF219"/>
    <mergeCell ref="V220:W220"/>
    <mergeCell ref="AC220:AF220"/>
    <mergeCell ref="X225:Z225"/>
    <mergeCell ref="AA225:AB225"/>
    <mergeCell ref="K224:U224"/>
    <mergeCell ref="V224:W224"/>
    <mergeCell ref="X224:Z224"/>
    <mergeCell ref="AA224:AB224"/>
    <mergeCell ref="AC224:AF224"/>
    <mergeCell ref="K225:U225"/>
    <mergeCell ref="V225:W225"/>
    <mergeCell ref="AC225:AF225"/>
    <mergeCell ref="AA198:AB198"/>
    <mergeCell ref="AC198:AF198"/>
    <mergeCell ref="V199:W199"/>
    <mergeCell ref="AC199:AF199"/>
    <mergeCell ref="K199:U199"/>
    <mergeCell ref="K200:U200"/>
    <mergeCell ref="V200:W200"/>
    <mergeCell ref="K201:U201"/>
    <mergeCell ref="V201:W201"/>
    <mergeCell ref="X201:Z201"/>
    <mergeCell ref="AA201:AB201"/>
    <mergeCell ref="X203:Z203"/>
    <mergeCell ref="AA203:AB203"/>
    <mergeCell ref="X204:Z204"/>
    <mergeCell ref="AA204:AB204"/>
    <mergeCell ref="AC204:AF204"/>
    <mergeCell ref="AC205:AF205"/>
    <mergeCell ref="K202:U202"/>
    <mergeCell ref="V202:W202"/>
    <mergeCell ref="X202:Z202"/>
    <mergeCell ref="AA202:AB202"/>
    <mergeCell ref="AC202:AF202"/>
    <mergeCell ref="V203:W203"/>
    <mergeCell ref="AC203:AF203"/>
    <mergeCell ref="K203:U203"/>
    <mergeCell ref="K204:U204"/>
    <mergeCell ref="V204:W204"/>
    <mergeCell ref="K205:U205"/>
    <mergeCell ref="V205:W205"/>
    <mergeCell ref="X205:Z205"/>
    <mergeCell ref="AA205:AB205"/>
    <mergeCell ref="K197:U197"/>
    <mergeCell ref="V197:W197"/>
    <mergeCell ref="X197:Z197"/>
    <mergeCell ref="AA197:AB197"/>
    <mergeCell ref="AC197:AF197"/>
    <mergeCell ref="X207:Z207"/>
    <mergeCell ref="AA207:AB207"/>
    <mergeCell ref="K206:U206"/>
    <mergeCell ref="V206:W206"/>
    <mergeCell ref="X206:Z206"/>
    <mergeCell ref="AA206:AB206"/>
    <mergeCell ref="AC206:AF206"/>
    <mergeCell ref="V207:W207"/>
    <mergeCell ref="AC207:AF207"/>
    <mergeCell ref="AA209:AB209"/>
    <mergeCell ref="AC209:AF209"/>
    <mergeCell ref="K207:U207"/>
    <mergeCell ref="K208:U208"/>
    <mergeCell ref="V208:W208"/>
    <mergeCell ref="X208:Z208"/>
    <mergeCell ref="AA208:AB208"/>
    <mergeCell ref="AC208:AF208"/>
    <mergeCell ref="K209:U209"/>
    <mergeCell ref="X199:Z199"/>
    <mergeCell ref="AA199:AB199"/>
    <mergeCell ref="X200:Z200"/>
    <mergeCell ref="AA200:AB200"/>
    <mergeCell ref="AC200:AF200"/>
    <mergeCell ref="AC201:AF201"/>
    <mergeCell ref="K198:U198"/>
    <mergeCell ref="V198:W198"/>
    <mergeCell ref="X198:Z198"/>
    <mergeCell ref="AC192:AF192"/>
    <mergeCell ref="K189:U189"/>
    <mergeCell ref="V189:W189"/>
    <mergeCell ref="X189:Z189"/>
    <mergeCell ref="AA189:AB189"/>
    <mergeCell ref="AC189:AF189"/>
    <mergeCell ref="V190:W190"/>
    <mergeCell ref="AC190:AF190"/>
    <mergeCell ref="K190:U190"/>
    <mergeCell ref="K191:U191"/>
    <mergeCell ref="V191:W191"/>
    <mergeCell ref="K192:U192"/>
    <mergeCell ref="V192:W192"/>
    <mergeCell ref="X192:Z192"/>
    <mergeCell ref="AA192:AB192"/>
    <mergeCell ref="V196:W196"/>
    <mergeCell ref="X196:Z196"/>
    <mergeCell ref="V222:W222"/>
    <mergeCell ref="X222:Z222"/>
    <mergeCell ref="K223:U223"/>
    <mergeCell ref="V223:W223"/>
    <mergeCell ref="X223:Z223"/>
    <mergeCell ref="AA223:AB223"/>
    <mergeCell ref="AC223:AF223"/>
    <mergeCell ref="AA196:AB196"/>
    <mergeCell ref="AC196:AF196"/>
    <mergeCell ref="K194:U194"/>
    <mergeCell ref="K195:U195"/>
    <mergeCell ref="V195:W195"/>
    <mergeCell ref="X195:Z195"/>
    <mergeCell ref="AA195:AB195"/>
    <mergeCell ref="AC195:AF195"/>
    <mergeCell ref="K196:U196"/>
    <mergeCell ref="X186:Z186"/>
    <mergeCell ref="AA186:AB186"/>
    <mergeCell ref="X187:Z187"/>
    <mergeCell ref="AA187:AB187"/>
    <mergeCell ref="AC187:AF187"/>
    <mergeCell ref="AC188:AF188"/>
    <mergeCell ref="V186:W186"/>
    <mergeCell ref="AC186:AF186"/>
    <mergeCell ref="K186:U186"/>
    <mergeCell ref="K187:U187"/>
    <mergeCell ref="V187:W187"/>
    <mergeCell ref="K188:U188"/>
    <mergeCell ref="V188:W188"/>
    <mergeCell ref="X188:Z188"/>
    <mergeCell ref="AA188:AB188"/>
    <mergeCell ref="X190:Z190"/>
    <mergeCell ref="AA217:AB217"/>
    <mergeCell ref="AC217:AF217"/>
    <mergeCell ref="AC218:AF218"/>
    <mergeCell ref="K215:U215"/>
    <mergeCell ref="V215:W215"/>
    <mergeCell ref="X215:Z215"/>
    <mergeCell ref="AA215:AB215"/>
    <mergeCell ref="AC215:AF215"/>
    <mergeCell ref="V216:W216"/>
    <mergeCell ref="AC216:AF216"/>
    <mergeCell ref="K216:U216"/>
    <mergeCell ref="K217:U217"/>
    <mergeCell ref="V217:W217"/>
    <mergeCell ref="K218:U218"/>
    <mergeCell ref="V218:W218"/>
    <mergeCell ref="X218:Z218"/>
    <mergeCell ref="AA218:AB218"/>
    <mergeCell ref="AA222:AB222"/>
    <mergeCell ref="AC222:AF222"/>
    <mergeCell ref="K220:U220"/>
    <mergeCell ref="K221:U221"/>
    <mergeCell ref="V221:W221"/>
    <mergeCell ref="X221:Z221"/>
    <mergeCell ref="AA221:AB221"/>
    <mergeCell ref="AC221:AF221"/>
    <mergeCell ref="K222:U222"/>
    <mergeCell ref="X212:Z212"/>
    <mergeCell ref="AA212:AB212"/>
    <mergeCell ref="X213:Z213"/>
    <mergeCell ref="AA213:AB213"/>
    <mergeCell ref="AC213:AF213"/>
    <mergeCell ref="AC214:AF214"/>
    <mergeCell ref="K211:U211"/>
    <mergeCell ref="V211:W211"/>
    <mergeCell ref="X211:Z211"/>
    <mergeCell ref="AA211:AB211"/>
    <mergeCell ref="AC211:AF211"/>
    <mergeCell ref="V212:W212"/>
    <mergeCell ref="AC212:AF212"/>
    <mergeCell ref="K212:U212"/>
    <mergeCell ref="K213:U213"/>
    <mergeCell ref="V213:W213"/>
    <mergeCell ref="K214:U214"/>
    <mergeCell ref="V214:W214"/>
    <mergeCell ref="X214:Z214"/>
    <mergeCell ref="AA214:AB214"/>
    <mergeCell ref="X216:Z216"/>
    <mergeCell ref="AA216:AB216"/>
    <mergeCell ref="X217:Z217"/>
    <mergeCell ref="K171:U171"/>
    <mergeCell ref="V171:W171"/>
    <mergeCell ref="X171:Z171"/>
    <mergeCell ref="AA171:AB171"/>
    <mergeCell ref="AC171:AF171"/>
    <mergeCell ref="X181:Z181"/>
    <mergeCell ref="AA181:AB181"/>
    <mergeCell ref="K180:U180"/>
    <mergeCell ref="V180:W180"/>
    <mergeCell ref="X180:Z180"/>
    <mergeCell ref="AA180:AB180"/>
    <mergeCell ref="AC180:AF180"/>
    <mergeCell ref="V181:W181"/>
    <mergeCell ref="AC181:AF181"/>
    <mergeCell ref="X194:Z194"/>
    <mergeCell ref="AA194:AB194"/>
    <mergeCell ref="K193:U193"/>
    <mergeCell ref="V193:W193"/>
    <mergeCell ref="X193:Z193"/>
    <mergeCell ref="AA193:AB193"/>
    <mergeCell ref="AC193:AF193"/>
    <mergeCell ref="V194:W194"/>
    <mergeCell ref="AC194:AF194"/>
    <mergeCell ref="K185:U185"/>
    <mergeCell ref="V185:W185"/>
    <mergeCell ref="X185:Z185"/>
    <mergeCell ref="AA185:AB185"/>
    <mergeCell ref="AC185:AF185"/>
    <mergeCell ref="AA190:AB190"/>
    <mergeCell ref="X191:Z191"/>
    <mergeCell ref="AA191:AB191"/>
    <mergeCell ref="AC191:AF191"/>
    <mergeCell ref="AC166:AF166"/>
    <mergeCell ref="K163:U163"/>
    <mergeCell ref="V163:W163"/>
    <mergeCell ref="X163:Z163"/>
    <mergeCell ref="AA163:AB163"/>
    <mergeCell ref="AC163:AF163"/>
    <mergeCell ref="V164:W164"/>
    <mergeCell ref="AC164:AF164"/>
    <mergeCell ref="K164:U164"/>
    <mergeCell ref="K165:U165"/>
    <mergeCell ref="V165:W165"/>
    <mergeCell ref="K166:U166"/>
    <mergeCell ref="V166:W166"/>
    <mergeCell ref="X166:Z166"/>
    <mergeCell ref="AA166:AB166"/>
    <mergeCell ref="V170:W170"/>
    <mergeCell ref="X170:Z170"/>
    <mergeCell ref="V159:W159"/>
    <mergeCell ref="X159:Z159"/>
    <mergeCell ref="AA159:AB159"/>
    <mergeCell ref="AC159:AF159"/>
    <mergeCell ref="V160:W160"/>
    <mergeCell ref="AC160:AF160"/>
    <mergeCell ref="K160:U160"/>
    <mergeCell ref="K161:U161"/>
    <mergeCell ref="V161:W161"/>
    <mergeCell ref="K162:U162"/>
    <mergeCell ref="V162:W162"/>
    <mergeCell ref="X162:Z162"/>
    <mergeCell ref="AA162:AB162"/>
    <mergeCell ref="X164:Z164"/>
    <mergeCell ref="AA164:AB164"/>
    <mergeCell ref="X165:Z165"/>
    <mergeCell ref="AA165:AB165"/>
    <mergeCell ref="AC165:AF165"/>
    <mergeCell ref="V157:W157"/>
    <mergeCell ref="X157:Z157"/>
    <mergeCell ref="K158:U158"/>
    <mergeCell ref="V158:W158"/>
    <mergeCell ref="X158:Z158"/>
    <mergeCell ref="AA158:AB158"/>
    <mergeCell ref="AC158:AF158"/>
    <mergeCell ref="X168:Z168"/>
    <mergeCell ref="AA168:AB168"/>
    <mergeCell ref="K167:U167"/>
    <mergeCell ref="V167:W167"/>
    <mergeCell ref="X167:Z167"/>
    <mergeCell ref="AA167:AB167"/>
    <mergeCell ref="AC167:AF167"/>
    <mergeCell ref="V168:W168"/>
    <mergeCell ref="AC168:AF168"/>
    <mergeCell ref="AA170:AB170"/>
    <mergeCell ref="AC170:AF170"/>
    <mergeCell ref="K168:U168"/>
    <mergeCell ref="K169:U169"/>
    <mergeCell ref="V169:W169"/>
    <mergeCell ref="X169:Z169"/>
    <mergeCell ref="AA169:AB169"/>
    <mergeCell ref="AC169:AF169"/>
    <mergeCell ref="K170:U170"/>
    <mergeCell ref="X160:Z160"/>
    <mergeCell ref="AA160:AB160"/>
    <mergeCell ref="X161:Z161"/>
    <mergeCell ref="AA161:AB161"/>
    <mergeCell ref="AC161:AF161"/>
    <mergeCell ref="AC162:AF162"/>
    <mergeCell ref="K159:U159"/>
    <mergeCell ref="AA152:AB152"/>
    <mergeCell ref="AC152:AF152"/>
    <mergeCell ref="AC153:AF153"/>
    <mergeCell ref="K150:U150"/>
    <mergeCell ref="V150:W150"/>
    <mergeCell ref="X150:Z150"/>
    <mergeCell ref="AA150:AB150"/>
    <mergeCell ref="AC150:AF150"/>
    <mergeCell ref="V151:W151"/>
    <mergeCell ref="AC151:AF151"/>
    <mergeCell ref="K151:U151"/>
    <mergeCell ref="K152:U152"/>
    <mergeCell ref="V152:W152"/>
    <mergeCell ref="K153:U153"/>
    <mergeCell ref="V153:W153"/>
    <mergeCell ref="X153:Z153"/>
    <mergeCell ref="AA153:AB153"/>
    <mergeCell ref="V183:W183"/>
    <mergeCell ref="X183:Z183"/>
    <mergeCell ref="K184:U184"/>
    <mergeCell ref="V184:W184"/>
    <mergeCell ref="X184:Z184"/>
    <mergeCell ref="AA184:AB184"/>
    <mergeCell ref="AC184:AF184"/>
    <mergeCell ref="AA157:AB157"/>
    <mergeCell ref="AC157:AF157"/>
    <mergeCell ref="K155:U155"/>
    <mergeCell ref="K156:U156"/>
    <mergeCell ref="V156:W156"/>
    <mergeCell ref="X156:Z156"/>
    <mergeCell ref="AA156:AB156"/>
    <mergeCell ref="AC156:AF156"/>
    <mergeCell ref="K157:U157"/>
    <mergeCell ref="X147:Z147"/>
    <mergeCell ref="AA147:AB147"/>
    <mergeCell ref="X148:Z148"/>
    <mergeCell ref="AA148:AB148"/>
    <mergeCell ref="AC148:AF148"/>
    <mergeCell ref="AC149:AF149"/>
    <mergeCell ref="V147:W147"/>
    <mergeCell ref="AC147:AF147"/>
    <mergeCell ref="K147:U147"/>
    <mergeCell ref="K148:U148"/>
    <mergeCell ref="V148:W148"/>
    <mergeCell ref="K149:U149"/>
    <mergeCell ref="V149:W149"/>
    <mergeCell ref="X149:Z149"/>
    <mergeCell ref="AA149:AB149"/>
    <mergeCell ref="X151:Z151"/>
    <mergeCell ref="AA178:AB178"/>
    <mergeCell ref="AC178:AF178"/>
    <mergeCell ref="AC179:AF179"/>
    <mergeCell ref="K176:U176"/>
    <mergeCell ref="V176:W176"/>
    <mergeCell ref="X176:Z176"/>
    <mergeCell ref="AA176:AB176"/>
    <mergeCell ref="AC176:AF176"/>
    <mergeCell ref="V177:W177"/>
    <mergeCell ref="AC177:AF177"/>
    <mergeCell ref="K177:U177"/>
    <mergeCell ref="K178:U178"/>
    <mergeCell ref="V178:W178"/>
    <mergeCell ref="K179:U179"/>
    <mergeCell ref="V179:W179"/>
    <mergeCell ref="X179:Z179"/>
    <mergeCell ref="AA179:AB179"/>
    <mergeCell ref="AA183:AB183"/>
    <mergeCell ref="AC183:AF183"/>
    <mergeCell ref="K181:U181"/>
    <mergeCell ref="K182:U182"/>
    <mergeCell ref="V182:W182"/>
    <mergeCell ref="X182:Z182"/>
    <mergeCell ref="AA182:AB182"/>
    <mergeCell ref="AC182:AF182"/>
    <mergeCell ref="K183:U183"/>
    <mergeCell ref="X173:Z173"/>
    <mergeCell ref="AA173:AB173"/>
    <mergeCell ref="X174:Z174"/>
    <mergeCell ref="AA174:AB174"/>
    <mergeCell ref="AC174:AF174"/>
    <mergeCell ref="AC175:AF175"/>
    <mergeCell ref="K172:U172"/>
    <mergeCell ref="V172:W172"/>
    <mergeCell ref="X172:Z172"/>
    <mergeCell ref="AA172:AB172"/>
    <mergeCell ref="AC172:AF172"/>
    <mergeCell ref="V173:W173"/>
    <mergeCell ref="AC173:AF173"/>
    <mergeCell ref="K173:U173"/>
    <mergeCell ref="K174:U174"/>
    <mergeCell ref="V174:W174"/>
    <mergeCell ref="K175:U175"/>
    <mergeCell ref="V175:W175"/>
    <mergeCell ref="X175:Z175"/>
    <mergeCell ref="AA175:AB175"/>
    <mergeCell ref="X177:Z177"/>
    <mergeCell ref="AA177:AB177"/>
    <mergeCell ref="X178:Z178"/>
    <mergeCell ref="V131:W131"/>
    <mergeCell ref="X131:Z131"/>
    <mergeCell ref="K132:U132"/>
    <mergeCell ref="V132:W132"/>
    <mergeCell ref="X132:Z132"/>
    <mergeCell ref="AA132:AB132"/>
    <mergeCell ref="AC132:AF132"/>
    <mergeCell ref="X142:Z142"/>
    <mergeCell ref="AA142:AB142"/>
    <mergeCell ref="K141:U141"/>
    <mergeCell ref="V141:W141"/>
    <mergeCell ref="X141:Z141"/>
    <mergeCell ref="AA141:AB141"/>
    <mergeCell ref="AC141:AF141"/>
    <mergeCell ref="V142:W142"/>
    <mergeCell ref="AC142:AF142"/>
    <mergeCell ref="X155:Z155"/>
    <mergeCell ref="AA155:AB155"/>
    <mergeCell ref="K154:U154"/>
    <mergeCell ref="V154:W154"/>
    <mergeCell ref="X154:Z154"/>
    <mergeCell ref="AA154:AB154"/>
    <mergeCell ref="AC154:AF154"/>
    <mergeCell ref="V155:W155"/>
    <mergeCell ref="AC155:AF155"/>
    <mergeCell ref="K146:U146"/>
    <mergeCell ref="V146:W146"/>
    <mergeCell ref="X146:Z146"/>
    <mergeCell ref="AA146:AB146"/>
    <mergeCell ref="AC146:AF146"/>
    <mergeCell ref="AA151:AB151"/>
    <mergeCell ref="X152:Z152"/>
    <mergeCell ref="AC121:AF121"/>
    <mergeCell ref="K121:U121"/>
    <mergeCell ref="K122:U122"/>
    <mergeCell ref="V122:W122"/>
    <mergeCell ref="K123:U123"/>
    <mergeCell ref="V123:W123"/>
    <mergeCell ref="X123:Z123"/>
    <mergeCell ref="AA123:AB123"/>
    <mergeCell ref="X125:Z125"/>
    <mergeCell ref="AA125:AB125"/>
    <mergeCell ref="X126:Z126"/>
    <mergeCell ref="AA126:AB126"/>
    <mergeCell ref="AC126:AF126"/>
    <mergeCell ref="AC127:AF127"/>
    <mergeCell ref="K124:U124"/>
    <mergeCell ref="V124:W124"/>
    <mergeCell ref="X124:Z124"/>
    <mergeCell ref="AA124:AB124"/>
    <mergeCell ref="AC124:AF124"/>
    <mergeCell ref="V125:W125"/>
    <mergeCell ref="AC125:AF125"/>
    <mergeCell ref="K125:U125"/>
    <mergeCell ref="K126:U126"/>
    <mergeCell ref="V126:W126"/>
    <mergeCell ref="K127:U127"/>
    <mergeCell ref="V127:W127"/>
    <mergeCell ref="X127:Z127"/>
    <mergeCell ref="AA127:AB127"/>
    <mergeCell ref="AA119:AB119"/>
    <mergeCell ref="AC119:AF119"/>
    <mergeCell ref="X129:Z129"/>
    <mergeCell ref="AA129:AB129"/>
    <mergeCell ref="K128:U128"/>
    <mergeCell ref="V128:W128"/>
    <mergeCell ref="X128:Z128"/>
    <mergeCell ref="AA128:AB128"/>
    <mergeCell ref="AC128:AF128"/>
    <mergeCell ref="V129:W129"/>
    <mergeCell ref="AC129:AF129"/>
    <mergeCell ref="AA131:AB131"/>
    <mergeCell ref="AC131:AF131"/>
    <mergeCell ref="K129:U129"/>
    <mergeCell ref="K130:U130"/>
    <mergeCell ref="V130:W130"/>
    <mergeCell ref="X130:Z130"/>
    <mergeCell ref="AA130:AB130"/>
    <mergeCell ref="AC130:AF130"/>
    <mergeCell ref="K131:U131"/>
    <mergeCell ref="X121:Z121"/>
    <mergeCell ref="AA121:AB121"/>
    <mergeCell ref="X122:Z122"/>
    <mergeCell ref="AA122:AB122"/>
    <mergeCell ref="AC122:AF122"/>
    <mergeCell ref="AC123:AF123"/>
    <mergeCell ref="K120:U120"/>
    <mergeCell ref="V120:W120"/>
    <mergeCell ref="X120:Z120"/>
    <mergeCell ref="AA120:AB120"/>
    <mergeCell ref="AC120:AF120"/>
    <mergeCell ref="V121:W121"/>
    <mergeCell ref="K107:U107"/>
    <mergeCell ref="V107:W107"/>
    <mergeCell ref="X107:Z107"/>
    <mergeCell ref="AA107:AB107"/>
    <mergeCell ref="AC107:AF107"/>
    <mergeCell ref="V108:W108"/>
    <mergeCell ref="AC108:AF108"/>
    <mergeCell ref="K108:U108"/>
    <mergeCell ref="K109:U109"/>
    <mergeCell ref="V109:W109"/>
    <mergeCell ref="K110:U110"/>
    <mergeCell ref="V110:W110"/>
    <mergeCell ref="X110:Z110"/>
    <mergeCell ref="AA110:AB110"/>
    <mergeCell ref="X112:Z112"/>
    <mergeCell ref="AA112:AB112"/>
    <mergeCell ref="X113:Z113"/>
    <mergeCell ref="AA113:AB113"/>
    <mergeCell ref="AC113:AF113"/>
    <mergeCell ref="K111:U111"/>
    <mergeCell ref="V111:W111"/>
    <mergeCell ref="X111:Z111"/>
    <mergeCell ref="AA111:AB111"/>
    <mergeCell ref="AC111:AF111"/>
    <mergeCell ref="V112:W112"/>
    <mergeCell ref="AC112:AF112"/>
    <mergeCell ref="K112:U112"/>
    <mergeCell ref="K113:U113"/>
    <mergeCell ref="V113:W113"/>
    <mergeCell ref="V144:W144"/>
    <mergeCell ref="X144:Z144"/>
    <mergeCell ref="K145:U145"/>
    <mergeCell ref="V145:W145"/>
    <mergeCell ref="X145:Z145"/>
    <mergeCell ref="AA145:AB145"/>
    <mergeCell ref="AC145:AF145"/>
    <mergeCell ref="AA118:AB118"/>
    <mergeCell ref="AC118:AF118"/>
    <mergeCell ref="K116:U116"/>
    <mergeCell ref="K117:U117"/>
    <mergeCell ref="V117:W117"/>
    <mergeCell ref="X117:Z117"/>
    <mergeCell ref="AA117:AB117"/>
    <mergeCell ref="AC117:AF117"/>
    <mergeCell ref="K118:U118"/>
    <mergeCell ref="X108:Z108"/>
    <mergeCell ref="AA108:AB108"/>
    <mergeCell ref="X109:Z109"/>
    <mergeCell ref="AA109:AB109"/>
    <mergeCell ref="AC109:AF109"/>
    <mergeCell ref="AC110:AF110"/>
    <mergeCell ref="AC114:AF114"/>
    <mergeCell ref="K114:U114"/>
    <mergeCell ref="V114:W114"/>
    <mergeCell ref="X114:Z114"/>
    <mergeCell ref="AA114:AB114"/>
    <mergeCell ref="V118:W118"/>
    <mergeCell ref="X118:Z118"/>
    <mergeCell ref="K119:U119"/>
    <mergeCell ref="V119:W119"/>
    <mergeCell ref="X119:Z119"/>
    <mergeCell ref="AA139:AB139"/>
    <mergeCell ref="AC139:AF139"/>
    <mergeCell ref="AC140:AF140"/>
    <mergeCell ref="K137:U137"/>
    <mergeCell ref="V137:W137"/>
    <mergeCell ref="X137:Z137"/>
    <mergeCell ref="AA137:AB137"/>
    <mergeCell ref="AC137:AF137"/>
    <mergeCell ref="V138:W138"/>
    <mergeCell ref="AC138:AF138"/>
    <mergeCell ref="K138:U138"/>
    <mergeCell ref="K139:U139"/>
    <mergeCell ref="V139:W139"/>
    <mergeCell ref="K140:U140"/>
    <mergeCell ref="V140:W140"/>
    <mergeCell ref="X140:Z140"/>
    <mergeCell ref="AA140:AB140"/>
    <mergeCell ref="AA144:AB144"/>
    <mergeCell ref="AC144:AF144"/>
    <mergeCell ref="K142:U142"/>
    <mergeCell ref="K143:U143"/>
    <mergeCell ref="V143:W143"/>
    <mergeCell ref="X143:Z143"/>
    <mergeCell ref="AA143:AB143"/>
    <mergeCell ref="AC143:AF143"/>
    <mergeCell ref="K144:U144"/>
    <mergeCell ref="X134:Z134"/>
    <mergeCell ref="AA134:AB134"/>
    <mergeCell ref="X135:Z135"/>
    <mergeCell ref="AA135:AB135"/>
    <mergeCell ref="AC135:AF135"/>
    <mergeCell ref="AC136:AF136"/>
    <mergeCell ref="K133:U133"/>
    <mergeCell ref="V133:W133"/>
    <mergeCell ref="X133:Z133"/>
    <mergeCell ref="AA133:AB133"/>
    <mergeCell ref="AC133:AF133"/>
    <mergeCell ref="V134:W134"/>
    <mergeCell ref="AC134:AF134"/>
    <mergeCell ref="K134:U134"/>
    <mergeCell ref="K135:U135"/>
    <mergeCell ref="V135:W135"/>
    <mergeCell ref="K136:U136"/>
    <mergeCell ref="V136:W136"/>
    <mergeCell ref="X136:Z136"/>
    <mergeCell ref="AA136:AB136"/>
    <mergeCell ref="X138:Z138"/>
    <mergeCell ref="AA138:AB138"/>
    <mergeCell ref="X139:Z139"/>
  </mergeCells>
  <conditionalFormatting sqref="N4:N13">
    <cfRule type="containsText" dxfId="22" priority="1" operator="containsText" text="empty">
      <formula>NOT(ISERROR(SEARCH(("empty"),(N4))))</formula>
    </cfRule>
  </conditionalFormatting>
  <conditionalFormatting sqref="N4:N13">
    <cfRule type="containsText" dxfId="21" priority="2" operator="containsText" text="bursting">
      <formula>NOT(ISERROR(SEARCH(("bursting"),(N4))))</formula>
    </cfRule>
  </conditionalFormatting>
  <conditionalFormatting sqref="AA16:AF16">
    <cfRule type="expression" dxfId="20" priority="3">
      <formula>AG16 &gt; 3</formula>
    </cfRule>
  </conditionalFormatting>
  <conditionalFormatting sqref="C4:H4">
    <cfRule type="expression" dxfId="19" priority="4">
      <formula>AND( AND( LT( I$8, I5 ), GTE( I$8, I4) ), AND( LT( K$8, K5 ), GTE( K$8, K4) ) )</formula>
    </cfRule>
  </conditionalFormatting>
  <conditionalFormatting sqref="C4:H4">
    <cfRule type="expression" dxfId="18" priority="5">
      <formula>AND( LT( I$8, I5 ), GTE( I$8, I4) )</formula>
    </cfRule>
  </conditionalFormatting>
  <conditionalFormatting sqref="C4:H4">
    <cfRule type="expression" dxfId="17" priority="6">
      <formula>AND( LT( K$8, K5 ), GTE( K$8, K4) )</formula>
    </cfRule>
  </conditionalFormatting>
  <conditionalFormatting sqref="C5:H5">
    <cfRule type="expression" dxfId="16" priority="7">
      <formula>AND( AND( LT( I$8, I6 ), GTE( I$8, I5) ), AND( LT( K$8, K6 ), GTE( K$8, K5) ) )</formula>
    </cfRule>
  </conditionalFormatting>
  <conditionalFormatting sqref="C5:H5">
    <cfRule type="expression" dxfId="15" priority="8">
      <formula>AND( LT( I$8, I6 ), GTE( I$8, I5) )</formula>
    </cfRule>
  </conditionalFormatting>
  <conditionalFormatting sqref="C5:H5">
    <cfRule type="expression" dxfId="14" priority="9">
      <formula>AND( LT( K$8, K6 ), GTE( K$8, K5) )</formula>
    </cfRule>
  </conditionalFormatting>
  <conditionalFormatting sqref="C6:H6">
    <cfRule type="expression" dxfId="13" priority="10">
      <formula>AND( AND( LT( I$8, I7 ), GTE( I$8, I6) ), AND( LT( K$8, K7 ), GTE( K$8, K6) ) )</formula>
    </cfRule>
  </conditionalFormatting>
  <conditionalFormatting sqref="C6:H6">
    <cfRule type="expression" dxfId="12" priority="11">
      <formula>AND( LT( I$8, I7 ), GTE( I$8, I6) )</formula>
    </cfRule>
  </conditionalFormatting>
  <conditionalFormatting sqref="C6:H6">
    <cfRule type="expression" dxfId="11" priority="12">
      <formula>AND( LT( K$8, K7 ), GTE( K$8, K6) )</formula>
    </cfRule>
  </conditionalFormatting>
  <conditionalFormatting sqref="C7:H7">
    <cfRule type="expression" dxfId="10" priority="13">
      <formula>AND( IF( NOT( K$8=0), GTE( I$8, I7), FALSE ), IF( NOT( K$8=0), GTE( K$8, K7), FALSE ))</formula>
    </cfRule>
  </conditionalFormatting>
  <conditionalFormatting sqref="C7:H7">
    <cfRule type="expression" dxfId="9" priority="14">
      <formula>IF( NOT( I$8=0), GTE( I$8, I7), FALSE )</formula>
    </cfRule>
  </conditionalFormatting>
  <conditionalFormatting sqref="C7:H7">
    <cfRule type="expression" dxfId="8" priority="15">
      <formula>IF( NOT( K$8=0), GTE( K$8, K7), FALSE )</formula>
    </cfRule>
  </conditionalFormatting>
  <conditionalFormatting sqref="I4:J4">
    <cfRule type="expression" dxfId="7" priority="16">
      <formula>AND( LT( I$8, I5 ), GTE( I$8, I4) )</formula>
    </cfRule>
  </conditionalFormatting>
  <conditionalFormatting sqref="I5:J5">
    <cfRule type="expression" dxfId="6" priority="17">
      <formula>AND( LT( I$8, I6 ), GTE( I$8, I5) )</formula>
    </cfRule>
  </conditionalFormatting>
  <conditionalFormatting sqref="I6:J6">
    <cfRule type="expression" dxfId="5" priority="18">
      <formula>AND( LT( I$8, I7 ), GTE( I$8, I6) )</formula>
    </cfRule>
  </conditionalFormatting>
  <conditionalFormatting sqref="I7:J7">
    <cfRule type="expression" dxfId="4" priority="19">
      <formula>IF( NOT( I$8=0), GTE( I$8, I7), FALSE )</formula>
    </cfRule>
  </conditionalFormatting>
  <conditionalFormatting sqref="K4:L4">
    <cfRule type="expression" dxfId="3" priority="20">
      <formula>AND( LT( K$8, K5 ), GTE( K$8, K4) )</formula>
    </cfRule>
  </conditionalFormatting>
  <conditionalFormatting sqref="K5:L5">
    <cfRule type="expression" dxfId="2" priority="21">
      <formula>AND( LT( K$8, K6 ), GTE( K$8, K5) )</formula>
    </cfRule>
  </conditionalFormatting>
  <conditionalFormatting sqref="K6:L6">
    <cfRule type="expression" dxfId="1" priority="22">
      <formula>AND( LT( K$8, K7 ), GTE( K$8, K6) )</formula>
    </cfRule>
  </conditionalFormatting>
  <conditionalFormatting sqref="K7:L7">
    <cfRule type="expression" dxfId="0" priority="23">
      <formula>IF( NOT( K$8=0), GTE( K$8, K7), FALSE )</formula>
    </cfRule>
  </conditionalFormatting>
  <dataValidations count="13">
    <dataValidation type="list" allowBlank="1" showDropDown="1" showInputMessage="1" showErrorMessage="1" prompt="Does this container use slots instead of weight?" sqref="AE5:AE13" xr:uid="{00000000-0002-0000-0000-000000000000}">
      <formula1>"Y,N"</formula1>
    </dataValidation>
    <dataValidation type="list" allowBlank="1" showErrorMessage="1" sqref="D11 F11" xr:uid="{00000000-0002-0000-0000-000001000000}">
      <formula1>SizeNames</formula1>
    </dataValidation>
    <dataValidation type="custom" allowBlank="1" showDropDown="1" showInputMessage="1" showErrorMessage="1" prompt="Enter a valid url." sqref="V18:V31 V36:V235" xr:uid="{00000000-0002-0000-0000-000002000000}">
      <formula1>IFERROR(ISURL(V18), TRUE)</formula1>
    </dataValidation>
    <dataValidation type="list" allowBlank="1" showInputMessage="1" showErrorMessage="1" prompt="What kind of container is the item? For a custom container, leave this cell blank and make sure to change &quot;# of container rows to autofill&quot; in Settings to the appropriate value." sqref="T4:T13" xr:uid="{00000000-0002-0000-0000-000003000000}">
      <formula1>ContainerOptionNames</formula1>
    </dataValidation>
    <dataValidation type="list" allowBlank="1" showInputMessage="1" showErrorMessage="1" prompt="Where do you keep the item? Select from the dropdown." sqref="AB4:AB13" xr:uid="{00000000-0002-0000-0000-000004000000}">
      <formula1>Locations</formula1>
    </dataValidation>
    <dataValidation type="list" allowBlank="1" showErrorMessage="1" sqref="K17 K26:K31 AC18:AC31" xr:uid="{00000000-0002-0000-0000-000005000000}">
      <formula1>ContainerNames</formula1>
    </dataValidation>
    <dataValidation type="custom" allowBlank="1" showDropDown="1" showInputMessage="1" showErrorMessage="1" prompt="You may not type in these. Please use autofill on the first line." sqref="AE4:AF4" xr:uid="{00000000-0002-0000-0000-000006000000}">
      <formula1>NOT( ROW(V4) &lt; 4+NumAutofillRows )</formula1>
    </dataValidation>
    <dataValidation type="decimal" allowBlank="1" showDropDown="1" showInputMessage="1" showErrorMessage="1" prompt="Enter a number between 1 and 10" sqref="I13 AF14" xr:uid="{00000000-0002-0000-0000-000007000000}">
      <formula1>1</formula1>
      <formula2>10</formula2>
    </dataValidation>
    <dataValidation type="list" allowBlank="1" showDropDown="1" showInputMessage="1" prompt="Is this container extradimensional?" sqref="AF5:AF13" xr:uid="{00000000-0002-0000-0000-000008000000}">
      <formula1>"Y,N"</formula1>
    </dataValidation>
    <dataValidation type="list" allowBlank="1" showErrorMessage="1" sqref="AC36:AC235" xr:uid="{00000000-0002-0000-0000-000009000000}">
      <formula1>$P$4:$S$13</formula1>
    </dataValidation>
    <dataValidation type="custom" allowBlank="1" showDropDown="1" showInputMessage="1" showErrorMessage="1" prompt="If you want to type a custom value in this cell, change the &quot;# of container rows to autofill&quot; in settings." sqref="X4:X11 V4:V13 X13 Z4:Z13" xr:uid="{00000000-0002-0000-0000-00000A000000}">
      <formula1>NOT( ROW(V4) &lt; 4+NumAutofillRows )</formula1>
    </dataValidation>
    <dataValidation type="decimal" allowBlank="1" showDropDown="1" showInputMessage="1" prompt="Quantity" sqref="C36:C235" xr:uid="{00000000-0002-0000-0000-00000B000000}">
      <formula1>1</formula1>
      <formula2>1000000000000</formula2>
    </dataValidation>
    <dataValidation type="custom" allowBlank="1" showDropDown="1" showInputMessage="1" showErrorMessage="1" prompt="If you want to type a custom value in this cell, change &quot;# of container rows to autofill&quot; in Settings." sqref="X12" xr:uid="{00000000-0002-0000-0000-00000C000000}">
      <formula1>NOT( ROW(X12) &lt; 4+NumAutofillRows )</formula1>
    </dataValidation>
  </dataValidations>
  <printOptions horizontalCentered="1" gridLines="1"/>
  <pageMargins left="0.25" right="0.25" top="0.75" bottom="0.75" header="0" footer="0"/>
  <pageSetup fitToHeight="0" pageOrder="overThenDown"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01"/>
  <sheetViews>
    <sheetView workbookViewId="0"/>
  </sheetViews>
  <sheetFormatPr defaultColWidth="14.42578125" defaultRowHeight="15.75" customHeight="1" x14ac:dyDescent="0.2"/>
  <cols>
    <col min="1" max="1" width="22.42578125" customWidth="1"/>
  </cols>
  <sheetData>
    <row r="1" spans="1:20" x14ac:dyDescent="0.2">
      <c r="A1" s="51" t="s">
        <v>41</v>
      </c>
      <c r="H1" s="52" t="s">
        <v>42</v>
      </c>
      <c r="I1" s="53" t="s">
        <v>43</v>
      </c>
      <c r="J1" s="53" t="s">
        <v>44</v>
      </c>
      <c r="K1" s="53" t="s">
        <v>45</v>
      </c>
      <c r="L1" s="53" t="s">
        <v>46</v>
      </c>
      <c r="M1" s="53" t="s">
        <v>47</v>
      </c>
      <c r="N1" s="53" t="s">
        <v>48</v>
      </c>
      <c r="O1" s="53" t="s">
        <v>49</v>
      </c>
      <c r="P1" s="53" t="s">
        <v>50</v>
      </c>
      <c r="Q1" s="53" t="s">
        <v>51</v>
      </c>
      <c r="R1" s="53" t="s">
        <v>52</v>
      </c>
      <c r="S1" s="54" t="s">
        <v>53</v>
      </c>
      <c r="T1" s="55" t="s">
        <v>54</v>
      </c>
    </row>
    <row r="2" spans="1:20" ht="15.75" customHeight="1" x14ac:dyDescent="0.35">
      <c r="A2" s="56" t="s">
        <v>55</v>
      </c>
      <c r="H2" s="57">
        <f t="array" ref="H2:H15">IFERROR( IF( VLOOKUP( MagicItemContainers, Containers, 13, FALSE) = "Equipped",MagicItemWeights,0 ),0 )</f>
        <v>0</v>
      </c>
      <c r="I2" s="58">
        <f t="array" ref="I2:I15">IFERROR( IF( VLOOKUP( MagicItemContainers, Containers, 13, FALSE) = "Mount",MagicItemWeights,0 ),0 )</f>
        <v>0</v>
      </c>
      <c r="J2" s="45">
        <f t="array" ref="J2:J6">IFERROR(CoinQuantities*0.02,"")</f>
        <v>0</v>
      </c>
      <c r="K2" s="59">
        <f t="array" ref="K2:K6">IFERROR(GemQuantities*0.1,"")</f>
        <v>0</v>
      </c>
      <c r="L2" s="45">
        <f t="array" ref="L2:L7">IFERROR( IF( VLOOKUP( StockContainers, Containers, 13, FALSE ) = "Equipped", IF( VLOOKUP( StockContainers, Containers, 17, FALSE ) = "N", StockTotalWeights, 0 ), 0 ), 0 )</f>
        <v>0</v>
      </c>
      <c r="M2" s="60">
        <f t="array" ref="M2:M7">IFERROR( IF( VLOOKUP( StockContainers, Containers, 13, FALSE ) = "Mount", IF( VLOOKUP( StockContainers, Containers, 17, FALSE ) = "N", StockTotalWeights, 0 ), 0 ), 0 )</f>
        <v>0</v>
      </c>
      <c r="N2" s="45">
        <f t="array" ref="N2:N201">IFERROR( IF( VLOOKUP( ItemContainers, Containers, 13, FALSE ) = "Equipped", IF( VLOOKUP( ItemContainers, Containers, 17, FALSE ) = "N", ItemTotalWeights, 0 ), 0 ), 0 )</f>
        <v>0</v>
      </c>
      <c r="O2" s="45">
        <f t="array" ref="O2:O201">IFERROR( IF( VLOOKUP( ItemContainers, Containers, 13, FALSE ) = "Mount", IF( VLOOKUP( ItemContainers, Containers, 17, FALSE ) = "N", ItemTotalWeights, 0 ), 0 ), 0 )</f>
        <v>0</v>
      </c>
      <c r="P2" s="61">
        <f t="array" aca="1" ref="P2:P11" ca="1">IF( SlotsCheckbox="Y", SUMIF( ItemContainers,ContainerNames,ItemQuantity ) + SUMIF( StockContainers,ContainerNames,StockQuantities ) + COUNTIF( MagicItemContainers,ContainerNames ) + sumif ( CoinContainer, ContainerNames, TotalCoinsGems ), SUMIF( ItemContainers,ContainerNames,ItemTotalWeights ) + SUMIF( StockContainers,ContainerNames,StockTotalWeights ) + SUMIF( MagicItemContainers, ContainerNames, MagicItemWeights ) + SUMIF( CoinContainer, ContainerNames, MoneyTotalWeight ) )</f>
        <v>0</v>
      </c>
      <c r="Q2" s="45">
        <f t="array" ref="Q2:Q201">IFERROR(ItemWeight*IF(ISBLANK(ItemQuantity),1,ItemQuantity),"")</f>
        <v>0</v>
      </c>
      <c r="R2" s="62">
        <f t="array" ref="R2:R7">IFERROR(Inventory!I26:J31*IF(ISBLANK(Inventory!C26:D31),0,Inventory!C26:D31),"")</f>
        <v>0</v>
      </c>
      <c r="S2">
        <f t="array" ref="S2:S11">IFERROR( IF( VLOOKUP( ContainerNames, Containers, 13, FALSE) = "Equipped",ContainerWeights,0 ),0 )</f>
        <v>0</v>
      </c>
      <c r="T2" s="63">
        <f t="array" ref="T2:T11">IFERROR( IF( VLOOKUP( ContainerNames, Containers, 13, FALSE) = "Mount",ContainerWeights,0 ),0 )</f>
        <v>0</v>
      </c>
    </row>
    <row r="3" spans="1:20" ht="15.75" customHeight="1" x14ac:dyDescent="0.35">
      <c r="A3" s="56" t="s">
        <v>56</v>
      </c>
      <c r="H3" s="57">
        <v>0</v>
      </c>
      <c r="I3" s="58">
        <v>0</v>
      </c>
      <c r="J3" s="45">
        <v>0</v>
      </c>
      <c r="K3" s="59">
        <v>0</v>
      </c>
      <c r="L3" s="45">
        <v>0</v>
      </c>
      <c r="M3" s="45">
        <v>0</v>
      </c>
      <c r="N3" s="45">
        <v>0</v>
      </c>
      <c r="O3" s="45">
        <v>0</v>
      </c>
      <c r="P3" s="64">
        <f ca="1"/>
        <v>0</v>
      </c>
      <c r="Q3" s="45">
        <v>0</v>
      </c>
      <c r="R3" s="65">
        <v>0</v>
      </c>
      <c r="S3">
        <v>0</v>
      </c>
      <c r="T3">
        <v>0</v>
      </c>
    </row>
    <row r="4" spans="1:20" ht="15.75" customHeight="1" x14ac:dyDescent="0.35">
      <c r="A4" s="66" t="s">
        <v>57</v>
      </c>
      <c r="H4" s="57">
        <v>0</v>
      </c>
      <c r="I4" s="58">
        <v>0</v>
      </c>
      <c r="J4" s="45">
        <v>0</v>
      </c>
      <c r="K4" s="59">
        <v>0</v>
      </c>
      <c r="L4" s="45">
        <v>0</v>
      </c>
      <c r="M4" s="45">
        <v>0</v>
      </c>
      <c r="N4" s="45">
        <v>0</v>
      </c>
      <c r="O4" s="45">
        <v>0</v>
      </c>
      <c r="P4" s="64">
        <f ca="1"/>
        <v>0</v>
      </c>
      <c r="Q4" s="45">
        <v>0</v>
      </c>
      <c r="R4" s="65">
        <v>0</v>
      </c>
      <c r="S4">
        <v>0</v>
      </c>
      <c r="T4">
        <v>0</v>
      </c>
    </row>
    <row r="5" spans="1:20" ht="15.75" customHeight="1" x14ac:dyDescent="0.35">
      <c r="H5" s="57">
        <v>0</v>
      </c>
      <c r="I5" s="58">
        <v>0</v>
      </c>
      <c r="J5" s="45">
        <v>0</v>
      </c>
      <c r="K5" s="59">
        <v>0</v>
      </c>
      <c r="L5" s="45">
        <v>0</v>
      </c>
      <c r="M5" s="45">
        <v>0</v>
      </c>
      <c r="N5" s="45">
        <v>0</v>
      </c>
      <c r="O5" s="45">
        <v>0</v>
      </c>
      <c r="P5" s="64">
        <f ca="1"/>
        <v>0</v>
      </c>
      <c r="Q5" s="45">
        <v>0</v>
      </c>
      <c r="R5" s="65">
        <v>0</v>
      </c>
      <c r="S5">
        <v>0</v>
      </c>
      <c r="T5">
        <v>0</v>
      </c>
    </row>
    <row r="6" spans="1:20" ht="15.75" customHeight="1" x14ac:dyDescent="0.35">
      <c r="A6" s="67" t="s">
        <v>1</v>
      </c>
      <c r="B6" s="68" t="s">
        <v>58</v>
      </c>
      <c r="C6" s="68" t="s">
        <v>59</v>
      </c>
      <c r="D6" s="68" t="s">
        <v>60</v>
      </c>
      <c r="E6" s="68" t="s">
        <v>61</v>
      </c>
      <c r="F6" s="69" t="s">
        <v>62</v>
      </c>
      <c r="H6" s="57">
        <v>0</v>
      </c>
      <c r="I6" s="58">
        <v>0</v>
      </c>
      <c r="J6" s="45">
        <v>0</v>
      </c>
      <c r="K6" s="59">
        <v>0</v>
      </c>
      <c r="L6" s="45">
        <v>0</v>
      </c>
      <c r="M6" s="45">
        <v>0</v>
      </c>
      <c r="N6" s="45">
        <v>0</v>
      </c>
      <c r="O6" s="45">
        <v>0</v>
      </c>
      <c r="P6" s="64">
        <f ca="1"/>
        <v>0</v>
      </c>
      <c r="Q6" s="45">
        <v>0</v>
      </c>
      <c r="R6" s="65">
        <v>0</v>
      </c>
      <c r="S6">
        <v>0</v>
      </c>
      <c r="T6">
        <v>0</v>
      </c>
    </row>
    <row r="7" spans="1:20" ht="15.75" customHeight="1" x14ac:dyDescent="0.35">
      <c r="A7" s="70" t="s">
        <v>63</v>
      </c>
      <c r="B7" s="71" t="s">
        <v>64</v>
      </c>
      <c r="C7" s="72">
        <v>5</v>
      </c>
      <c r="D7" s="72">
        <v>30</v>
      </c>
      <c r="E7" s="72" t="s">
        <v>65</v>
      </c>
      <c r="F7" s="73" t="s">
        <v>65</v>
      </c>
      <c r="H7" s="57">
        <v>0</v>
      </c>
      <c r="I7" s="58">
        <v>0</v>
      </c>
      <c r="L7" s="45">
        <v>0</v>
      </c>
      <c r="M7" s="45">
        <v>0</v>
      </c>
      <c r="N7" s="45">
        <v>0</v>
      </c>
      <c r="O7" s="45">
        <v>0</v>
      </c>
      <c r="P7" s="64">
        <f ca="1"/>
        <v>0</v>
      </c>
      <c r="Q7" s="45">
        <v>0</v>
      </c>
      <c r="R7" s="65">
        <v>0</v>
      </c>
      <c r="S7">
        <v>0</v>
      </c>
      <c r="T7">
        <v>0</v>
      </c>
    </row>
    <row r="8" spans="1:20" ht="15.75" customHeight="1" x14ac:dyDescent="0.35">
      <c r="A8" s="70" t="s">
        <v>66</v>
      </c>
      <c r="B8" s="71" t="s">
        <v>64</v>
      </c>
      <c r="C8" s="72">
        <v>0</v>
      </c>
      <c r="D8" s="72">
        <v>1</v>
      </c>
      <c r="E8" s="72" t="s">
        <v>67</v>
      </c>
      <c r="F8" s="73" t="s">
        <v>65</v>
      </c>
      <c r="H8" s="57">
        <v>0</v>
      </c>
      <c r="I8" s="58">
        <v>0</v>
      </c>
      <c r="J8" s="74" t="s">
        <v>68</v>
      </c>
      <c r="K8" s="74" t="s">
        <v>69</v>
      </c>
      <c r="N8" s="45">
        <v>0</v>
      </c>
      <c r="O8" s="45">
        <v>0</v>
      </c>
      <c r="P8" s="64">
        <f ca="1"/>
        <v>0</v>
      </c>
      <c r="Q8" s="45">
        <v>0</v>
      </c>
      <c r="S8">
        <v>0</v>
      </c>
      <c r="T8">
        <v>0</v>
      </c>
    </row>
    <row r="9" spans="1:20" ht="15.75" customHeight="1" x14ac:dyDescent="0.35">
      <c r="A9" s="70" t="s">
        <v>70</v>
      </c>
      <c r="B9" s="71" t="s">
        <v>64</v>
      </c>
      <c r="C9" s="72">
        <v>0</v>
      </c>
      <c r="D9" s="72">
        <v>1</v>
      </c>
      <c r="E9" s="72" t="s">
        <v>67</v>
      </c>
      <c r="F9" s="73" t="s">
        <v>65</v>
      </c>
      <c r="H9" s="57">
        <v>0</v>
      </c>
      <c r="I9" s="58">
        <v>0</v>
      </c>
      <c r="J9" s="75">
        <f>SUM(CoinTotalWeight,GemTotalWeight)</f>
        <v>0</v>
      </c>
      <c r="K9" s="76">
        <f>SUM(TotalCoins,TotalGems)</f>
        <v>0</v>
      </c>
      <c r="N9" s="45">
        <v>0</v>
      </c>
      <c r="O9" s="45">
        <v>0</v>
      </c>
      <c r="P9" s="64">
        <f ca="1"/>
        <v>0</v>
      </c>
      <c r="Q9" s="45">
        <v>0</v>
      </c>
      <c r="S9">
        <v>0</v>
      </c>
      <c r="T9">
        <v>0</v>
      </c>
    </row>
    <row r="10" spans="1:20" ht="15.75" customHeight="1" x14ac:dyDescent="0.35">
      <c r="A10" s="70" t="s">
        <v>71</v>
      </c>
      <c r="B10" s="71" t="s">
        <v>72</v>
      </c>
      <c r="C10" s="72">
        <v>70</v>
      </c>
      <c r="D10" s="72">
        <v>334</v>
      </c>
      <c r="E10" s="72" t="s">
        <v>65</v>
      </c>
      <c r="F10" s="73" t="s">
        <v>65</v>
      </c>
      <c r="H10" s="57">
        <v>0</v>
      </c>
      <c r="I10" s="58">
        <v>0</v>
      </c>
      <c r="N10" s="45">
        <v>0</v>
      </c>
      <c r="O10" s="45">
        <v>0</v>
      </c>
      <c r="P10" s="64">
        <f ca="1"/>
        <v>0</v>
      </c>
      <c r="Q10" s="45">
        <v>0</v>
      </c>
      <c r="S10">
        <v>0</v>
      </c>
      <c r="T10">
        <v>0</v>
      </c>
    </row>
    <row r="11" spans="1:20" ht="15.75" customHeight="1" x14ac:dyDescent="0.35">
      <c r="A11" s="70" t="s">
        <v>73</v>
      </c>
      <c r="B11" s="71" t="s">
        <v>74</v>
      </c>
      <c r="C11" s="72">
        <v>2</v>
      </c>
      <c r="D11" s="72">
        <v>40</v>
      </c>
      <c r="E11" s="72" t="s">
        <v>65</v>
      </c>
      <c r="F11" s="73" t="s">
        <v>65</v>
      </c>
      <c r="H11" s="57">
        <v>0</v>
      </c>
      <c r="I11" s="58">
        <v>0</v>
      </c>
      <c r="J11" s="77" t="s">
        <v>75</v>
      </c>
      <c r="K11" s="77" t="s">
        <v>76</v>
      </c>
      <c r="N11" s="45">
        <v>0</v>
      </c>
      <c r="O11" s="45">
        <v>0</v>
      </c>
      <c r="P11" s="64">
        <f ca="1"/>
        <v>0</v>
      </c>
      <c r="Q11" s="45">
        <v>0</v>
      </c>
      <c r="S11">
        <v>0</v>
      </c>
      <c r="T11">
        <v>0</v>
      </c>
    </row>
    <row r="12" spans="1:20" ht="15.75" customHeight="1" x14ac:dyDescent="0.35">
      <c r="A12" s="70" t="s">
        <v>77</v>
      </c>
      <c r="B12" s="71" t="s">
        <v>78</v>
      </c>
      <c r="C12" s="72">
        <v>2</v>
      </c>
      <c r="D12" s="72">
        <v>1.5</v>
      </c>
      <c r="E12" s="72" t="s">
        <v>65</v>
      </c>
      <c r="F12" s="73" t="s">
        <v>65</v>
      </c>
      <c r="H12" s="57">
        <v>0</v>
      </c>
      <c r="I12" s="58">
        <v>0</v>
      </c>
      <c r="J12" s="78">
        <f>IFERROR( IF( VLOOKUP( CoinContainer, Containers, 13, FALSE ) = "equipped", MoneyTotalWeight, 0 ),0)</f>
        <v>0</v>
      </c>
      <c r="K12" s="78">
        <f>IFERROR( IF( VLOOKUP( CoinContainer, Containers, 13, FALSE ) = "mount", MoneyTotalWeight, 0 ), 0)</f>
        <v>0</v>
      </c>
      <c r="N12" s="45">
        <v>0</v>
      </c>
      <c r="O12" s="45">
        <v>0</v>
      </c>
      <c r="Q12" s="45">
        <v>0</v>
      </c>
    </row>
    <row r="13" spans="1:20" ht="15.75" customHeight="1" x14ac:dyDescent="0.35">
      <c r="A13" s="70" t="s">
        <v>79</v>
      </c>
      <c r="B13" s="71" t="s">
        <v>80</v>
      </c>
      <c r="C13" s="72">
        <v>2</v>
      </c>
      <c r="D13" s="72">
        <v>25</v>
      </c>
      <c r="E13" s="72" t="s">
        <v>65</v>
      </c>
      <c r="F13" s="73" t="s">
        <v>65</v>
      </c>
      <c r="H13" s="57">
        <v>0</v>
      </c>
      <c r="I13" s="58">
        <v>0</v>
      </c>
      <c r="N13" s="45">
        <v>0</v>
      </c>
      <c r="O13" s="45">
        <v>0</v>
      </c>
      <c r="Q13" s="45">
        <v>0</v>
      </c>
    </row>
    <row r="14" spans="1:20" ht="15.75" customHeight="1" x14ac:dyDescent="0.35">
      <c r="A14" s="70" t="s">
        <v>81</v>
      </c>
      <c r="B14" s="71" t="s">
        <v>82</v>
      </c>
      <c r="C14" s="72">
        <v>1</v>
      </c>
      <c r="D14" s="72">
        <v>20</v>
      </c>
      <c r="E14" s="72" t="s">
        <v>67</v>
      </c>
      <c r="F14" s="73" t="s">
        <v>65</v>
      </c>
      <c r="H14" s="57">
        <v>0</v>
      </c>
      <c r="I14" s="58">
        <v>0</v>
      </c>
      <c r="N14" s="45">
        <v>0</v>
      </c>
      <c r="O14" s="45">
        <v>0</v>
      </c>
      <c r="Q14" s="45">
        <v>0</v>
      </c>
    </row>
    <row r="15" spans="1:20" ht="15.75" customHeight="1" x14ac:dyDescent="0.35">
      <c r="A15" s="70" t="s">
        <v>83</v>
      </c>
      <c r="B15" s="71" t="s">
        <v>84</v>
      </c>
      <c r="C15" s="72">
        <v>1</v>
      </c>
      <c r="D15" s="72">
        <v>5</v>
      </c>
      <c r="E15" s="72" t="s">
        <v>67</v>
      </c>
      <c r="F15" s="73" t="s">
        <v>65</v>
      </c>
      <c r="H15" s="57">
        <v>0</v>
      </c>
      <c r="I15" s="58">
        <v>0</v>
      </c>
      <c r="N15" s="45">
        <v>0</v>
      </c>
      <c r="O15" s="45">
        <v>0</v>
      </c>
      <c r="Q15" s="45">
        <v>0</v>
      </c>
    </row>
    <row r="16" spans="1:20" ht="15.75" customHeight="1" x14ac:dyDescent="0.35">
      <c r="A16" s="70" t="s">
        <v>85</v>
      </c>
      <c r="B16" s="71" t="s">
        <v>84</v>
      </c>
      <c r="C16" s="72">
        <v>1</v>
      </c>
      <c r="D16" s="72">
        <v>10</v>
      </c>
      <c r="E16" s="72" t="s">
        <v>67</v>
      </c>
      <c r="F16" s="73" t="s">
        <v>65</v>
      </c>
      <c r="H16" s="79"/>
      <c r="N16" s="45">
        <v>0</v>
      </c>
      <c r="O16" s="45">
        <v>0</v>
      </c>
      <c r="Q16" s="45">
        <v>0</v>
      </c>
    </row>
    <row r="17" spans="1:17" ht="15.75" customHeight="1" x14ac:dyDescent="0.35">
      <c r="A17" s="70" t="s">
        <v>86</v>
      </c>
      <c r="B17" s="71" t="s">
        <v>87</v>
      </c>
      <c r="C17" s="72">
        <v>5</v>
      </c>
      <c r="D17" s="72">
        <v>300</v>
      </c>
      <c r="E17" s="72" t="s">
        <v>65</v>
      </c>
      <c r="F17" s="73" t="s">
        <v>65</v>
      </c>
      <c r="H17" s="79"/>
      <c r="N17" s="45">
        <v>0</v>
      </c>
      <c r="O17" s="45">
        <v>0</v>
      </c>
      <c r="Q17" s="45">
        <v>0</v>
      </c>
    </row>
    <row r="18" spans="1:17" ht="15.75" customHeight="1" x14ac:dyDescent="0.35">
      <c r="A18" s="70" t="s">
        <v>88</v>
      </c>
      <c r="B18" s="71" t="s">
        <v>89</v>
      </c>
      <c r="C18" s="72">
        <v>1</v>
      </c>
      <c r="D18" s="72">
        <v>1</v>
      </c>
      <c r="E18" s="72" t="s">
        <v>65</v>
      </c>
      <c r="F18" s="73" t="s">
        <v>65</v>
      </c>
      <c r="H18" s="79"/>
      <c r="N18" s="45">
        <v>0</v>
      </c>
      <c r="O18" s="45">
        <v>0</v>
      </c>
      <c r="Q18" s="45">
        <v>0</v>
      </c>
    </row>
    <row r="19" spans="1:17" ht="15.75" customHeight="1" x14ac:dyDescent="0.35">
      <c r="A19" s="70" t="s">
        <v>90</v>
      </c>
      <c r="B19" s="71" t="s">
        <v>91</v>
      </c>
      <c r="C19" s="72">
        <v>4</v>
      </c>
      <c r="D19" s="72">
        <v>8</v>
      </c>
      <c r="E19" s="72" t="s">
        <v>65</v>
      </c>
      <c r="F19" s="73" t="s">
        <v>65</v>
      </c>
      <c r="H19" s="79"/>
      <c r="N19" s="45">
        <v>0</v>
      </c>
      <c r="O19" s="45">
        <v>0</v>
      </c>
      <c r="Q19" s="45">
        <v>0</v>
      </c>
    </row>
    <row r="20" spans="1:17" ht="15.75" customHeight="1" x14ac:dyDescent="0.35">
      <c r="A20" s="70" t="s">
        <v>92</v>
      </c>
      <c r="B20" s="71" t="s">
        <v>93</v>
      </c>
      <c r="C20" s="72">
        <v>10</v>
      </c>
      <c r="D20" s="72">
        <v>8</v>
      </c>
      <c r="E20" s="72" t="s">
        <v>65</v>
      </c>
      <c r="F20" s="73" t="s">
        <v>65</v>
      </c>
      <c r="H20" s="79"/>
      <c r="N20" s="45">
        <v>0</v>
      </c>
      <c r="O20" s="45">
        <v>0</v>
      </c>
      <c r="Q20" s="45">
        <v>0</v>
      </c>
    </row>
    <row r="21" spans="1:17" ht="15.75" customHeight="1" x14ac:dyDescent="0.35">
      <c r="A21" s="70" t="s">
        <v>94</v>
      </c>
      <c r="B21" s="71" t="s">
        <v>95</v>
      </c>
      <c r="C21" s="72">
        <v>1</v>
      </c>
      <c r="D21" s="72">
        <v>6</v>
      </c>
      <c r="E21" s="72" t="s">
        <v>65</v>
      </c>
      <c r="F21" s="73" t="s">
        <v>65</v>
      </c>
      <c r="H21" s="79"/>
      <c r="N21" s="45">
        <v>0</v>
      </c>
      <c r="O21" s="45">
        <v>0</v>
      </c>
      <c r="Q21" s="45">
        <v>0</v>
      </c>
    </row>
    <row r="22" spans="1:17" ht="15.75" customHeight="1" x14ac:dyDescent="0.35">
      <c r="A22" s="70" t="s">
        <v>96</v>
      </c>
      <c r="B22" s="71" t="s">
        <v>95</v>
      </c>
      <c r="C22" s="72">
        <v>1</v>
      </c>
      <c r="D22" s="72">
        <v>20</v>
      </c>
      <c r="E22" s="72" t="s">
        <v>67</v>
      </c>
      <c r="F22" s="73" t="s">
        <v>65</v>
      </c>
      <c r="H22" s="79"/>
      <c r="N22" s="45">
        <v>0</v>
      </c>
      <c r="O22" s="45">
        <v>0</v>
      </c>
      <c r="Q22" s="45">
        <v>0</v>
      </c>
    </row>
    <row r="23" spans="1:17" ht="15.75" customHeight="1" x14ac:dyDescent="0.35">
      <c r="A23" s="70" t="s">
        <v>97</v>
      </c>
      <c r="B23" s="71" t="s">
        <v>95</v>
      </c>
      <c r="C23" s="72">
        <v>1</v>
      </c>
      <c r="D23" s="72">
        <v>50</v>
      </c>
      <c r="E23" s="72" t="s">
        <v>67</v>
      </c>
      <c r="F23" s="73" t="s">
        <v>65</v>
      </c>
      <c r="H23" s="79"/>
      <c r="N23" s="45">
        <v>0</v>
      </c>
      <c r="O23" s="45">
        <v>0</v>
      </c>
      <c r="Q23" s="45">
        <v>0</v>
      </c>
    </row>
    <row r="24" spans="1:17" ht="15.75" customHeight="1" x14ac:dyDescent="0.35">
      <c r="A24" s="70" t="s">
        <v>98</v>
      </c>
      <c r="B24" s="71" t="s">
        <v>99</v>
      </c>
      <c r="C24" s="72">
        <v>1</v>
      </c>
      <c r="D24" s="72">
        <v>20</v>
      </c>
      <c r="E24" s="72" t="s">
        <v>67</v>
      </c>
      <c r="F24" s="73" t="s">
        <v>65</v>
      </c>
      <c r="H24" s="79"/>
      <c r="N24" s="45">
        <v>0</v>
      </c>
      <c r="O24" s="45">
        <v>0</v>
      </c>
      <c r="Q24" s="45">
        <v>0</v>
      </c>
    </row>
    <row r="25" spans="1:17" ht="15.75" customHeight="1" x14ac:dyDescent="0.35">
      <c r="A25" s="70" t="s">
        <v>100</v>
      </c>
      <c r="B25" s="71" t="s">
        <v>101</v>
      </c>
      <c r="C25" s="72">
        <v>0.5</v>
      </c>
      <c r="D25" s="72">
        <v>30</v>
      </c>
      <c r="E25" s="72" t="s">
        <v>65</v>
      </c>
      <c r="F25" s="73" t="s">
        <v>65</v>
      </c>
      <c r="H25" s="79"/>
      <c r="N25" s="45">
        <v>0</v>
      </c>
      <c r="O25" s="45">
        <v>0</v>
      </c>
      <c r="Q25" s="45">
        <v>0</v>
      </c>
    </row>
    <row r="26" spans="1:17" ht="15.75" customHeight="1" x14ac:dyDescent="0.35">
      <c r="A26" s="70" t="s">
        <v>102</v>
      </c>
      <c r="B26" s="71" t="s">
        <v>103</v>
      </c>
      <c r="C26" s="72">
        <v>8</v>
      </c>
      <c r="D26" s="72">
        <v>60</v>
      </c>
      <c r="E26" s="72" t="s">
        <v>65</v>
      </c>
      <c r="F26" s="73" t="s">
        <v>65</v>
      </c>
      <c r="H26" s="79"/>
      <c r="N26" s="45">
        <v>0</v>
      </c>
      <c r="O26" s="45">
        <v>0</v>
      </c>
      <c r="Q26" s="45">
        <v>0</v>
      </c>
    </row>
    <row r="27" spans="1:17" x14ac:dyDescent="0.35">
      <c r="A27" s="70" t="s">
        <v>104</v>
      </c>
      <c r="B27" s="71" t="s">
        <v>105</v>
      </c>
      <c r="C27" s="72">
        <v>0</v>
      </c>
      <c r="D27" s="72">
        <v>0.25</v>
      </c>
      <c r="E27" s="72" t="s">
        <v>65</v>
      </c>
      <c r="F27" s="73" t="s">
        <v>65</v>
      </c>
      <c r="H27" s="79"/>
      <c r="N27" s="45">
        <v>0</v>
      </c>
      <c r="O27" s="45">
        <v>0</v>
      </c>
      <c r="Q27" s="45">
        <v>0</v>
      </c>
    </row>
    <row r="28" spans="1:17" x14ac:dyDescent="0.35">
      <c r="A28" s="70" t="s">
        <v>106</v>
      </c>
      <c r="B28" s="71" t="s">
        <v>107</v>
      </c>
      <c r="C28" s="72">
        <v>1</v>
      </c>
      <c r="D28" s="72">
        <v>4</v>
      </c>
      <c r="E28" s="72" t="s">
        <v>65</v>
      </c>
      <c r="F28" s="73" t="s">
        <v>65</v>
      </c>
      <c r="H28" s="79"/>
      <c r="N28" s="45">
        <v>0</v>
      </c>
      <c r="O28" s="45">
        <v>0</v>
      </c>
      <c r="Q28" s="45">
        <v>0</v>
      </c>
    </row>
    <row r="29" spans="1:17" x14ac:dyDescent="0.35">
      <c r="A29" s="70" t="s">
        <v>108</v>
      </c>
      <c r="F29" s="16"/>
      <c r="H29" s="79"/>
      <c r="N29" s="45">
        <v>0</v>
      </c>
      <c r="O29" s="45">
        <v>0</v>
      </c>
      <c r="Q29" s="45">
        <v>0</v>
      </c>
    </row>
    <row r="30" spans="1:17" x14ac:dyDescent="0.35">
      <c r="A30" s="70" t="s">
        <v>109</v>
      </c>
      <c r="B30" s="71" t="s">
        <v>110</v>
      </c>
      <c r="C30" s="72">
        <v>15</v>
      </c>
      <c r="D30" s="72">
        <v>500</v>
      </c>
      <c r="E30" s="72" t="s">
        <v>65</v>
      </c>
      <c r="F30" s="73" t="s">
        <v>67</v>
      </c>
      <c r="H30" s="79"/>
      <c r="N30" s="45">
        <v>0</v>
      </c>
      <c r="O30" s="45">
        <v>0</v>
      </c>
      <c r="Q30" s="45">
        <v>0</v>
      </c>
    </row>
    <row r="31" spans="1:17" x14ac:dyDescent="0.35">
      <c r="A31" s="70" t="s">
        <v>111</v>
      </c>
      <c r="B31" s="71" t="s">
        <v>112</v>
      </c>
      <c r="C31" s="72">
        <v>2</v>
      </c>
      <c r="D31" s="72">
        <v>60</v>
      </c>
      <c r="E31" s="72" t="s">
        <v>67</v>
      </c>
      <c r="F31" s="73" t="s">
        <v>67</v>
      </c>
      <c r="H31" s="79"/>
      <c r="N31" s="45">
        <v>0</v>
      </c>
      <c r="O31" s="45">
        <v>0</v>
      </c>
      <c r="Q31" s="45">
        <v>0</v>
      </c>
    </row>
    <row r="32" spans="1:17" x14ac:dyDescent="0.35">
      <c r="A32" s="70" t="s">
        <v>113</v>
      </c>
      <c r="B32" s="71" t="s">
        <v>112</v>
      </c>
      <c r="C32" s="72">
        <v>0</v>
      </c>
      <c r="D32" s="72">
        <v>18</v>
      </c>
      <c r="E32" s="72" t="s">
        <v>67</v>
      </c>
      <c r="F32" s="73" t="s">
        <v>67</v>
      </c>
      <c r="H32" s="79"/>
      <c r="N32" s="45">
        <v>0</v>
      </c>
      <c r="O32" s="45">
        <v>0</v>
      </c>
      <c r="Q32" s="45">
        <v>0</v>
      </c>
    </row>
    <row r="33" spans="1:17" x14ac:dyDescent="0.35">
      <c r="A33" s="70" t="s">
        <v>114</v>
      </c>
      <c r="B33" s="71" t="s">
        <v>112</v>
      </c>
      <c r="C33" s="72">
        <v>0</v>
      </c>
      <c r="D33" s="72">
        <v>6</v>
      </c>
      <c r="E33" s="72" t="s">
        <v>67</v>
      </c>
      <c r="F33" s="73" t="s">
        <v>67</v>
      </c>
      <c r="H33" s="79"/>
      <c r="N33" s="45">
        <v>0</v>
      </c>
      <c r="O33" s="45">
        <v>0</v>
      </c>
      <c r="Q33" s="45">
        <v>0</v>
      </c>
    </row>
    <row r="34" spans="1:17" x14ac:dyDescent="0.35">
      <c r="A34" s="70" t="s">
        <v>115</v>
      </c>
      <c r="B34" s="71" t="s">
        <v>116</v>
      </c>
      <c r="C34" s="72">
        <v>5</v>
      </c>
      <c r="D34" s="72">
        <v>80</v>
      </c>
      <c r="E34" s="72" t="s">
        <v>65</v>
      </c>
      <c r="F34" s="73" t="s">
        <v>67</v>
      </c>
      <c r="H34" s="79"/>
      <c r="N34" s="45">
        <v>0</v>
      </c>
      <c r="O34" s="45">
        <v>0</v>
      </c>
      <c r="Q34" s="45">
        <v>0</v>
      </c>
    </row>
    <row r="35" spans="1:17" x14ac:dyDescent="0.35">
      <c r="A35" s="70" t="s">
        <v>117</v>
      </c>
      <c r="B35" s="71" t="s">
        <v>116</v>
      </c>
      <c r="C35" s="72">
        <v>0</v>
      </c>
      <c r="D35" s="72">
        <v>20</v>
      </c>
      <c r="E35" s="72" t="s">
        <v>65</v>
      </c>
      <c r="F35" s="73" t="s">
        <v>67</v>
      </c>
      <c r="H35" s="79"/>
      <c r="N35" s="45">
        <v>0</v>
      </c>
      <c r="O35" s="45">
        <v>0</v>
      </c>
      <c r="Q35" s="45">
        <v>0</v>
      </c>
    </row>
    <row r="36" spans="1:17" x14ac:dyDescent="0.35">
      <c r="A36" s="70" t="s">
        <v>118</v>
      </c>
      <c r="B36" s="71" t="s">
        <v>116</v>
      </c>
      <c r="C36" s="72">
        <v>0</v>
      </c>
      <c r="D36" s="72">
        <v>20</v>
      </c>
      <c r="E36" s="72" t="s">
        <v>65</v>
      </c>
      <c r="F36" s="73" t="s">
        <v>67</v>
      </c>
      <c r="H36" s="79"/>
      <c r="N36" s="45">
        <v>0</v>
      </c>
      <c r="O36" s="45">
        <v>0</v>
      </c>
      <c r="Q36" s="45">
        <v>0</v>
      </c>
    </row>
    <row r="37" spans="1:17" x14ac:dyDescent="0.35">
      <c r="A37" s="80" t="s">
        <v>119</v>
      </c>
      <c r="B37" s="81" t="s">
        <v>120</v>
      </c>
      <c r="C37" s="82">
        <v>0</v>
      </c>
      <c r="D37" s="82">
        <v>350000</v>
      </c>
      <c r="E37" s="82" t="s">
        <v>65</v>
      </c>
      <c r="F37" s="83" t="s">
        <v>67</v>
      </c>
      <c r="H37" s="79"/>
      <c r="N37" s="45">
        <v>0</v>
      </c>
      <c r="O37" s="45">
        <v>0</v>
      </c>
      <c r="Q37" s="45">
        <v>0</v>
      </c>
    </row>
    <row r="38" spans="1:17" x14ac:dyDescent="0.35">
      <c r="H38" s="79"/>
      <c r="N38" s="45">
        <v>0</v>
      </c>
      <c r="O38" s="45">
        <v>0</v>
      </c>
      <c r="Q38" s="45">
        <v>0</v>
      </c>
    </row>
    <row r="39" spans="1:17" x14ac:dyDescent="0.35">
      <c r="A39" s="67" t="s">
        <v>18</v>
      </c>
      <c r="B39" s="69" t="s">
        <v>121</v>
      </c>
      <c r="H39" s="79"/>
      <c r="N39" s="45">
        <v>0</v>
      </c>
      <c r="O39" s="45">
        <v>0</v>
      </c>
      <c r="Q39" s="45">
        <v>0</v>
      </c>
    </row>
    <row r="40" spans="1:17" x14ac:dyDescent="0.35">
      <c r="A40" s="70" t="s">
        <v>122</v>
      </c>
      <c r="B40" s="73">
        <v>4</v>
      </c>
      <c r="H40" s="79"/>
      <c r="N40" s="45">
        <v>0</v>
      </c>
      <c r="O40" s="45">
        <v>0</v>
      </c>
      <c r="Q40" s="45">
        <v>0</v>
      </c>
    </row>
    <row r="41" spans="1:17" x14ac:dyDescent="0.35">
      <c r="A41" s="70" t="s">
        <v>123</v>
      </c>
      <c r="B41" s="73">
        <v>2</v>
      </c>
      <c r="H41" s="79"/>
      <c r="N41" s="45">
        <v>0</v>
      </c>
      <c r="O41" s="45">
        <v>0</v>
      </c>
      <c r="Q41" s="45">
        <v>0</v>
      </c>
    </row>
    <row r="42" spans="1:17" x14ac:dyDescent="0.35">
      <c r="A42" s="70" t="s">
        <v>124</v>
      </c>
      <c r="B42" s="73">
        <v>1</v>
      </c>
      <c r="H42" s="79"/>
      <c r="N42" s="45">
        <v>0</v>
      </c>
      <c r="O42" s="45">
        <v>0</v>
      </c>
      <c r="Q42" s="45">
        <v>0</v>
      </c>
    </row>
    <row r="43" spans="1:17" x14ac:dyDescent="0.35">
      <c r="A43" s="70" t="s">
        <v>125</v>
      </c>
      <c r="B43" s="73">
        <v>2</v>
      </c>
      <c r="H43" s="79"/>
      <c r="N43" s="45">
        <v>0</v>
      </c>
      <c r="O43" s="45">
        <v>0</v>
      </c>
      <c r="Q43" s="45">
        <v>0</v>
      </c>
    </row>
    <row r="44" spans="1:17" x14ac:dyDescent="0.35">
      <c r="A44" s="80" t="s">
        <v>126</v>
      </c>
      <c r="B44" s="83">
        <v>0.5</v>
      </c>
      <c r="H44" s="79"/>
      <c r="N44" s="45">
        <v>0</v>
      </c>
      <c r="O44" s="45">
        <v>0</v>
      </c>
      <c r="Q44" s="45">
        <v>0</v>
      </c>
    </row>
    <row r="45" spans="1:17" x14ac:dyDescent="0.35">
      <c r="H45" s="79"/>
      <c r="N45" s="45">
        <v>0</v>
      </c>
      <c r="O45" s="45">
        <v>0</v>
      </c>
      <c r="Q45" s="45">
        <v>0</v>
      </c>
    </row>
    <row r="46" spans="1:17" x14ac:dyDescent="0.35">
      <c r="H46" s="79"/>
      <c r="N46" s="45">
        <v>0</v>
      </c>
      <c r="O46" s="45">
        <v>0</v>
      </c>
      <c r="Q46" s="45">
        <v>0</v>
      </c>
    </row>
    <row r="47" spans="1:17" x14ac:dyDescent="0.35">
      <c r="H47" s="79"/>
      <c r="N47" s="45">
        <v>0</v>
      </c>
      <c r="O47" s="45">
        <v>0</v>
      </c>
      <c r="Q47" s="45">
        <v>0</v>
      </c>
    </row>
    <row r="48" spans="1:17" x14ac:dyDescent="0.35">
      <c r="H48" s="79"/>
      <c r="N48" s="45">
        <v>0</v>
      </c>
      <c r="O48" s="45">
        <v>0</v>
      </c>
      <c r="Q48" s="45">
        <v>0</v>
      </c>
    </row>
    <row r="49" spans="8:17" x14ac:dyDescent="0.35">
      <c r="H49" s="79"/>
      <c r="N49" s="45">
        <v>0</v>
      </c>
      <c r="O49" s="45">
        <v>0</v>
      </c>
      <c r="Q49" s="45">
        <v>0</v>
      </c>
    </row>
    <row r="50" spans="8:17" x14ac:dyDescent="0.35">
      <c r="H50" s="79"/>
      <c r="N50" s="45">
        <v>0</v>
      </c>
      <c r="O50" s="45">
        <v>0</v>
      </c>
      <c r="Q50" s="45">
        <v>0</v>
      </c>
    </row>
    <row r="51" spans="8:17" x14ac:dyDescent="0.35">
      <c r="H51" s="79"/>
      <c r="N51" s="45">
        <v>0</v>
      </c>
      <c r="O51" s="45">
        <v>0</v>
      </c>
      <c r="Q51" s="45">
        <v>0</v>
      </c>
    </row>
    <row r="52" spans="8:17" x14ac:dyDescent="0.35">
      <c r="H52" s="79"/>
      <c r="N52" s="45">
        <v>0</v>
      </c>
      <c r="O52" s="45">
        <v>0</v>
      </c>
      <c r="Q52" s="45">
        <v>0</v>
      </c>
    </row>
    <row r="53" spans="8:17" x14ac:dyDescent="0.35">
      <c r="N53" s="45">
        <v>0</v>
      </c>
      <c r="O53" s="45">
        <v>0</v>
      </c>
      <c r="P53" s="45"/>
      <c r="Q53" s="45">
        <v>0</v>
      </c>
    </row>
    <row r="54" spans="8:17" x14ac:dyDescent="0.35">
      <c r="N54" s="45">
        <v>0</v>
      </c>
      <c r="O54" s="45">
        <v>0</v>
      </c>
      <c r="P54" s="45"/>
      <c r="Q54" s="45">
        <v>0</v>
      </c>
    </row>
    <row r="55" spans="8:17" x14ac:dyDescent="0.35">
      <c r="N55" s="45">
        <v>0</v>
      </c>
      <c r="O55" s="45">
        <v>0</v>
      </c>
      <c r="P55" s="45"/>
      <c r="Q55" s="45">
        <v>0</v>
      </c>
    </row>
    <row r="56" spans="8:17" x14ac:dyDescent="0.35">
      <c r="N56" s="45">
        <v>0</v>
      </c>
      <c r="O56" s="45">
        <v>0</v>
      </c>
      <c r="P56" s="45"/>
      <c r="Q56" s="45">
        <v>0</v>
      </c>
    </row>
    <row r="57" spans="8:17" x14ac:dyDescent="0.35">
      <c r="N57" s="45">
        <v>0</v>
      </c>
      <c r="O57" s="45">
        <v>0</v>
      </c>
      <c r="P57" s="45"/>
      <c r="Q57" s="45">
        <v>0</v>
      </c>
    </row>
    <row r="58" spans="8:17" x14ac:dyDescent="0.35">
      <c r="N58" s="45">
        <v>0</v>
      </c>
      <c r="O58" s="45">
        <v>0</v>
      </c>
      <c r="P58" s="45"/>
      <c r="Q58" s="45">
        <v>0</v>
      </c>
    </row>
    <row r="59" spans="8:17" x14ac:dyDescent="0.35">
      <c r="N59" s="45">
        <v>0</v>
      </c>
      <c r="O59" s="45">
        <v>0</v>
      </c>
      <c r="P59" s="45"/>
      <c r="Q59" s="45">
        <v>0</v>
      </c>
    </row>
    <row r="60" spans="8:17" x14ac:dyDescent="0.35">
      <c r="N60" s="45">
        <v>0</v>
      </c>
      <c r="O60" s="45">
        <v>0</v>
      </c>
      <c r="P60" s="45"/>
      <c r="Q60" s="45">
        <v>0</v>
      </c>
    </row>
    <row r="61" spans="8:17" x14ac:dyDescent="0.35">
      <c r="N61" s="45">
        <v>0</v>
      </c>
      <c r="O61" s="45">
        <v>0</v>
      </c>
      <c r="P61" s="45"/>
      <c r="Q61" s="45">
        <v>0</v>
      </c>
    </row>
    <row r="62" spans="8:17" x14ac:dyDescent="0.35">
      <c r="N62" s="45">
        <v>0</v>
      </c>
      <c r="O62" s="45">
        <v>0</v>
      </c>
      <c r="P62" s="45"/>
      <c r="Q62" s="45">
        <v>0</v>
      </c>
    </row>
    <row r="63" spans="8:17" x14ac:dyDescent="0.35">
      <c r="N63" s="45">
        <v>0</v>
      </c>
      <c r="O63" s="45">
        <v>0</v>
      </c>
      <c r="P63" s="45"/>
      <c r="Q63" s="45">
        <v>0</v>
      </c>
    </row>
    <row r="64" spans="8:17" x14ac:dyDescent="0.35">
      <c r="N64" s="45">
        <v>0</v>
      </c>
      <c r="O64" s="45">
        <v>0</v>
      </c>
      <c r="P64" s="45"/>
      <c r="Q64" s="45">
        <v>0</v>
      </c>
    </row>
    <row r="65" spans="14:17" x14ac:dyDescent="0.35">
      <c r="N65" s="45">
        <v>0</v>
      </c>
      <c r="O65" s="45">
        <v>0</v>
      </c>
      <c r="P65" s="45"/>
      <c r="Q65" s="45">
        <v>0</v>
      </c>
    </row>
    <row r="66" spans="14:17" x14ac:dyDescent="0.35">
      <c r="N66" s="45">
        <v>0</v>
      </c>
      <c r="O66" s="45">
        <v>0</v>
      </c>
      <c r="P66" s="45"/>
      <c r="Q66" s="45">
        <v>0</v>
      </c>
    </row>
    <row r="67" spans="14:17" x14ac:dyDescent="0.35">
      <c r="N67" s="45">
        <v>0</v>
      </c>
      <c r="O67" s="45">
        <v>0</v>
      </c>
      <c r="P67" s="45"/>
      <c r="Q67" s="45">
        <v>0</v>
      </c>
    </row>
    <row r="68" spans="14:17" x14ac:dyDescent="0.35">
      <c r="N68" s="45">
        <v>0</v>
      </c>
      <c r="O68" s="45">
        <v>0</v>
      </c>
      <c r="P68" s="45"/>
      <c r="Q68" s="45">
        <v>0</v>
      </c>
    </row>
    <row r="69" spans="14:17" x14ac:dyDescent="0.35">
      <c r="N69" s="45">
        <v>0</v>
      </c>
      <c r="O69" s="45">
        <v>0</v>
      </c>
      <c r="P69" s="45"/>
      <c r="Q69" s="45">
        <v>0</v>
      </c>
    </row>
    <row r="70" spans="14:17" x14ac:dyDescent="0.35">
      <c r="N70" s="45">
        <v>0</v>
      </c>
      <c r="O70" s="45">
        <v>0</v>
      </c>
      <c r="P70" s="45"/>
      <c r="Q70" s="45">
        <v>0</v>
      </c>
    </row>
    <row r="71" spans="14:17" x14ac:dyDescent="0.35">
      <c r="N71" s="45">
        <v>0</v>
      </c>
      <c r="O71" s="45">
        <v>0</v>
      </c>
      <c r="P71" s="45"/>
      <c r="Q71" s="45">
        <v>0</v>
      </c>
    </row>
    <row r="72" spans="14:17" x14ac:dyDescent="0.35">
      <c r="N72" s="45">
        <v>0</v>
      </c>
      <c r="O72" s="45">
        <v>0</v>
      </c>
      <c r="P72" s="45"/>
      <c r="Q72" s="45">
        <v>0</v>
      </c>
    </row>
    <row r="73" spans="14:17" x14ac:dyDescent="0.35">
      <c r="N73" s="45">
        <v>0</v>
      </c>
      <c r="O73" s="45">
        <v>0</v>
      </c>
      <c r="P73" s="45"/>
      <c r="Q73" s="45">
        <v>0</v>
      </c>
    </row>
    <row r="74" spans="14:17" x14ac:dyDescent="0.35">
      <c r="N74" s="45">
        <v>0</v>
      </c>
      <c r="O74" s="45">
        <v>0</v>
      </c>
      <c r="P74" s="45"/>
      <c r="Q74" s="45">
        <v>0</v>
      </c>
    </row>
    <row r="75" spans="14:17" x14ac:dyDescent="0.35">
      <c r="N75" s="45">
        <v>0</v>
      </c>
      <c r="O75" s="45">
        <v>0</v>
      </c>
      <c r="P75" s="45"/>
      <c r="Q75" s="45">
        <v>0</v>
      </c>
    </row>
    <row r="76" spans="14:17" x14ac:dyDescent="0.35">
      <c r="N76" s="45">
        <v>0</v>
      </c>
      <c r="O76" s="45">
        <v>0</v>
      </c>
      <c r="P76" s="45"/>
      <c r="Q76" s="45">
        <v>0</v>
      </c>
    </row>
    <row r="77" spans="14:17" x14ac:dyDescent="0.35">
      <c r="N77" s="45">
        <v>0</v>
      </c>
      <c r="O77" s="45">
        <v>0</v>
      </c>
      <c r="P77" s="45"/>
      <c r="Q77" s="45">
        <v>0</v>
      </c>
    </row>
    <row r="78" spans="14:17" x14ac:dyDescent="0.35">
      <c r="N78" s="45">
        <v>0</v>
      </c>
      <c r="O78" s="45">
        <v>0</v>
      </c>
      <c r="P78" s="45"/>
      <c r="Q78" s="45">
        <v>0</v>
      </c>
    </row>
    <row r="79" spans="14:17" x14ac:dyDescent="0.35">
      <c r="N79" s="45">
        <v>0</v>
      </c>
      <c r="O79" s="45">
        <v>0</v>
      </c>
      <c r="P79" s="45"/>
      <c r="Q79" s="45">
        <v>0</v>
      </c>
    </row>
    <row r="80" spans="14:17" x14ac:dyDescent="0.35">
      <c r="N80" s="45">
        <v>0</v>
      </c>
      <c r="O80" s="45">
        <v>0</v>
      </c>
      <c r="P80" s="45"/>
      <c r="Q80" s="45">
        <v>0</v>
      </c>
    </row>
    <row r="81" spans="14:17" x14ac:dyDescent="0.35">
      <c r="N81" s="45">
        <v>0</v>
      </c>
      <c r="O81" s="45">
        <v>0</v>
      </c>
      <c r="P81" s="45"/>
      <c r="Q81" s="45">
        <v>0</v>
      </c>
    </row>
    <row r="82" spans="14:17" x14ac:dyDescent="0.35">
      <c r="N82" s="45">
        <v>0</v>
      </c>
      <c r="O82" s="45">
        <v>0</v>
      </c>
      <c r="P82" s="45"/>
      <c r="Q82" s="45">
        <v>0</v>
      </c>
    </row>
    <row r="83" spans="14:17" x14ac:dyDescent="0.35">
      <c r="N83" s="45">
        <v>0</v>
      </c>
      <c r="O83" s="45">
        <v>0</v>
      </c>
      <c r="P83" s="45"/>
      <c r="Q83" s="45">
        <v>0</v>
      </c>
    </row>
    <row r="84" spans="14:17" x14ac:dyDescent="0.35">
      <c r="N84" s="45">
        <v>0</v>
      </c>
      <c r="O84" s="45">
        <v>0</v>
      </c>
      <c r="P84" s="45"/>
      <c r="Q84" s="45">
        <v>0</v>
      </c>
    </row>
    <row r="85" spans="14:17" x14ac:dyDescent="0.35">
      <c r="N85" s="45">
        <v>0</v>
      </c>
      <c r="O85" s="45">
        <v>0</v>
      </c>
      <c r="P85" s="45"/>
      <c r="Q85" s="45">
        <v>0</v>
      </c>
    </row>
    <row r="86" spans="14:17" x14ac:dyDescent="0.35">
      <c r="N86" s="45">
        <v>0</v>
      </c>
      <c r="O86" s="45">
        <v>0</v>
      </c>
      <c r="P86" s="45"/>
      <c r="Q86" s="45">
        <v>0</v>
      </c>
    </row>
    <row r="87" spans="14:17" x14ac:dyDescent="0.35">
      <c r="N87" s="45">
        <v>0</v>
      </c>
      <c r="O87" s="45">
        <v>0</v>
      </c>
      <c r="P87" s="45"/>
      <c r="Q87" s="45">
        <v>0</v>
      </c>
    </row>
    <row r="88" spans="14:17" x14ac:dyDescent="0.35">
      <c r="N88" s="45">
        <v>0</v>
      </c>
      <c r="O88" s="45">
        <v>0</v>
      </c>
      <c r="P88" s="45"/>
      <c r="Q88" s="45">
        <v>0</v>
      </c>
    </row>
    <row r="89" spans="14:17" x14ac:dyDescent="0.35">
      <c r="N89" s="45">
        <v>0</v>
      </c>
      <c r="O89" s="45">
        <v>0</v>
      </c>
      <c r="P89" s="45"/>
      <c r="Q89" s="45">
        <v>0</v>
      </c>
    </row>
    <row r="90" spans="14:17" x14ac:dyDescent="0.35">
      <c r="N90" s="45">
        <v>0</v>
      </c>
      <c r="O90" s="45">
        <v>0</v>
      </c>
      <c r="P90" s="45"/>
      <c r="Q90" s="45">
        <v>0</v>
      </c>
    </row>
    <row r="91" spans="14:17" x14ac:dyDescent="0.35">
      <c r="N91" s="45">
        <v>0</v>
      </c>
      <c r="O91" s="45">
        <v>0</v>
      </c>
      <c r="P91" s="45"/>
      <c r="Q91" s="45">
        <v>0</v>
      </c>
    </row>
    <row r="92" spans="14:17" x14ac:dyDescent="0.35">
      <c r="N92" s="45">
        <v>0</v>
      </c>
      <c r="O92" s="45">
        <v>0</v>
      </c>
      <c r="P92" s="45"/>
      <c r="Q92" s="45">
        <v>0</v>
      </c>
    </row>
    <row r="93" spans="14:17" x14ac:dyDescent="0.35">
      <c r="N93" s="45">
        <v>0</v>
      </c>
      <c r="O93" s="45">
        <v>0</v>
      </c>
      <c r="P93" s="45"/>
      <c r="Q93" s="45">
        <v>0</v>
      </c>
    </row>
    <row r="94" spans="14:17" x14ac:dyDescent="0.35">
      <c r="N94" s="45">
        <v>0</v>
      </c>
      <c r="O94" s="45">
        <v>0</v>
      </c>
      <c r="P94" s="45"/>
      <c r="Q94" s="45">
        <v>0</v>
      </c>
    </row>
    <row r="95" spans="14:17" x14ac:dyDescent="0.35">
      <c r="N95" s="45">
        <v>0</v>
      </c>
      <c r="O95" s="45">
        <v>0</v>
      </c>
      <c r="P95" s="45"/>
      <c r="Q95" s="45">
        <v>0</v>
      </c>
    </row>
    <row r="96" spans="14:17" x14ac:dyDescent="0.35">
      <c r="N96" s="45">
        <v>0</v>
      </c>
      <c r="O96" s="45">
        <v>0</v>
      </c>
      <c r="P96" s="45"/>
      <c r="Q96" s="45">
        <v>0</v>
      </c>
    </row>
    <row r="97" spans="14:17" x14ac:dyDescent="0.35">
      <c r="N97" s="45">
        <v>0</v>
      </c>
      <c r="O97" s="45">
        <v>0</v>
      </c>
      <c r="P97" s="45"/>
      <c r="Q97" s="45">
        <v>0</v>
      </c>
    </row>
    <row r="98" spans="14:17" x14ac:dyDescent="0.35">
      <c r="N98" s="45">
        <v>0</v>
      </c>
      <c r="O98" s="45">
        <v>0</v>
      </c>
      <c r="P98" s="45"/>
      <c r="Q98" s="45">
        <v>0</v>
      </c>
    </row>
    <row r="99" spans="14:17" x14ac:dyDescent="0.35">
      <c r="N99" s="45">
        <v>0</v>
      </c>
      <c r="O99" s="45">
        <v>0</v>
      </c>
      <c r="P99" s="45"/>
      <c r="Q99" s="45">
        <v>0</v>
      </c>
    </row>
    <row r="100" spans="14:17" x14ac:dyDescent="0.35">
      <c r="N100" s="45">
        <v>0</v>
      </c>
      <c r="O100" s="45">
        <v>0</v>
      </c>
      <c r="P100" s="45"/>
      <c r="Q100" s="45">
        <v>0</v>
      </c>
    </row>
    <row r="101" spans="14:17" x14ac:dyDescent="0.35">
      <c r="N101" s="45">
        <v>0</v>
      </c>
      <c r="O101" s="45">
        <v>0</v>
      </c>
      <c r="P101" s="45"/>
      <c r="Q101" s="45">
        <v>0</v>
      </c>
    </row>
    <row r="102" spans="14:17" x14ac:dyDescent="0.35">
      <c r="N102" s="45">
        <v>0</v>
      </c>
      <c r="O102" s="45">
        <v>0</v>
      </c>
      <c r="P102" s="45"/>
      <c r="Q102" s="45">
        <v>0</v>
      </c>
    </row>
    <row r="103" spans="14:17" x14ac:dyDescent="0.35">
      <c r="N103" s="45">
        <v>0</v>
      </c>
      <c r="O103" s="45">
        <v>0</v>
      </c>
      <c r="P103" s="45"/>
      <c r="Q103" s="45">
        <v>0</v>
      </c>
    </row>
    <row r="104" spans="14:17" x14ac:dyDescent="0.35">
      <c r="N104" s="45">
        <v>0</v>
      </c>
      <c r="O104" s="45">
        <v>0</v>
      </c>
      <c r="P104" s="45"/>
      <c r="Q104" s="45">
        <v>0</v>
      </c>
    </row>
    <row r="105" spans="14:17" x14ac:dyDescent="0.35">
      <c r="N105" s="45">
        <v>0</v>
      </c>
      <c r="O105" s="45">
        <v>0</v>
      </c>
      <c r="P105" s="45"/>
      <c r="Q105" s="45">
        <v>0</v>
      </c>
    </row>
    <row r="106" spans="14:17" x14ac:dyDescent="0.35">
      <c r="N106" s="45">
        <v>0</v>
      </c>
      <c r="O106" s="45">
        <v>0</v>
      </c>
      <c r="P106" s="45"/>
      <c r="Q106" s="45">
        <v>0</v>
      </c>
    </row>
    <row r="107" spans="14:17" x14ac:dyDescent="0.35">
      <c r="N107" s="45">
        <v>0</v>
      </c>
      <c r="O107" s="45">
        <v>0</v>
      </c>
      <c r="P107" s="45"/>
      <c r="Q107" s="45">
        <v>0</v>
      </c>
    </row>
    <row r="108" spans="14:17" x14ac:dyDescent="0.35">
      <c r="N108" s="45">
        <v>0</v>
      </c>
      <c r="O108" s="45">
        <v>0</v>
      </c>
      <c r="P108" s="45"/>
      <c r="Q108" s="45">
        <v>0</v>
      </c>
    </row>
    <row r="109" spans="14:17" x14ac:dyDescent="0.35">
      <c r="N109" s="45">
        <v>0</v>
      </c>
      <c r="O109" s="45">
        <v>0</v>
      </c>
      <c r="P109" s="45"/>
      <c r="Q109" s="45">
        <v>0</v>
      </c>
    </row>
    <row r="110" spans="14:17" x14ac:dyDescent="0.35">
      <c r="N110" s="45">
        <v>0</v>
      </c>
      <c r="O110" s="45">
        <v>0</v>
      </c>
      <c r="P110" s="45"/>
      <c r="Q110" s="45">
        <v>0</v>
      </c>
    </row>
    <row r="111" spans="14:17" x14ac:dyDescent="0.35">
      <c r="N111" s="45">
        <v>0</v>
      </c>
      <c r="O111" s="45">
        <v>0</v>
      </c>
      <c r="P111" s="45"/>
      <c r="Q111" s="45">
        <v>0</v>
      </c>
    </row>
    <row r="112" spans="14:17" x14ac:dyDescent="0.35">
      <c r="N112" s="45">
        <v>0</v>
      </c>
      <c r="O112" s="45">
        <v>0</v>
      </c>
      <c r="P112" s="45"/>
      <c r="Q112" s="45">
        <v>0</v>
      </c>
    </row>
    <row r="113" spans="14:17" x14ac:dyDescent="0.35">
      <c r="N113" s="45">
        <v>0</v>
      </c>
      <c r="O113" s="45">
        <v>0</v>
      </c>
      <c r="P113" s="45"/>
      <c r="Q113" s="45">
        <v>0</v>
      </c>
    </row>
    <row r="114" spans="14:17" x14ac:dyDescent="0.35">
      <c r="N114" s="45">
        <v>0</v>
      </c>
      <c r="O114" s="45">
        <v>0</v>
      </c>
      <c r="P114" s="45"/>
      <c r="Q114" s="45">
        <v>0</v>
      </c>
    </row>
    <row r="115" spans="14:17" x14ac:dyDescent="0.35">
      <c r="N115" s="45">
        <v>0</v>
      </c>
      <c r="O115" s="45">
        <v>0</v>
      </c>
      <c r="P115" s="45"/>
      <c r="Q115" s="45">
        <v>0</v>
      </c>
    </row>
    <row r="116" spans="14:17" x14ac:dyDescent="0.35">
      <c r="N116" s="45">
        <v>0</v>
      </c>
      <c r="O116" s="45">
        <v>0</v>
      </c>
      <c r="P116" s="45"/>
      <c r="Q116" s="45">
        <v>0</v>
      </c>
    </row>
    <row r="117" spans="14:17" x14ac:dyDescent="0.35">
      <c r="N117" s="45">
        <v>0</v>
      </c>
      <c r="O117" s="45">
        <v>0</v>
      </c>
      <c r="P117" s="45"/>
      <c r="Q117" s="45">
        <v>0</v>
      </c>
    </row>
    <row r="118" spans="14:17" x14ac:dyDescent="0.35">
      <c r="N118" s="45">
        <v>0</v>
      </c>
      <c r="O118" s="45">
        <v>0</v>
      </c>
      <c r="P118" s="45"/>
      <c r="Q118" s="45">
        <v>0</v>
      </c>
    </row>
    <row r="119" spans="14:17" x14ac:dyDescent="0.35">
      <c r="N119" s="45">
        <v>0</v>
      </c>
      <c r="O119" s="45">
        <v>0</v>
      </c>
      <c r="P119" s="45"/>
      <c r="Q119" s="45">
        <v>0</v>
      </c>
    </row>
    <row r="120" spans="14:17" x14ac:dyDescent="0.35">
      <c r="N120" s="45">
        <v>0</v>
      </c>
      <c r="O120" s="45">
        <v>0</v>
      </c>
      <c r="P120" s="45"/>
      <c r="Q120" s="45">
        <v>0</v>
      </c>
    </row>
    <row r="121" spans="14:17" x14ac:dyDescent="0.35">
      <c r="N121" s="45">
        <v>0</v>
      </c>
      <c r="O121" s="45">
        <v>0</v>
      </c>
      <c r="P121" s="45"/>
      <c r="Q121" s="45">
        <v>0</v>
      </c>
    </row>
    <row r="122" spans="14:17" x14ac:dyDescent="0.35">
      <c r="N122" s="45">
        <v>0</v>
      </c>
      <c r="O122" s="45">
        <v>0</v>
      </c>
      <c r="P122" s="45"/>
      <c r="Q122" s="45">
        <v>0</v>
      </c>
    </row>
    <row r="123" spans="14:17" x14ac:dyDescent="0.35">
      <c r="N123" s="45">
        <v>0</v>
      </c>
      <c r="O123" s="45">
        <v>0</v>
      </c>
      <c r="P123" s="45"/>
      <c r="Q123" s="45">
        <v>0</v>
      </c>
    </row>
    <row r="124" spans="14:17" x14ac:dyDescent="0.35">
      <c r="N124" s="45">
        <v>0</v>
      </c>
      <c r="O124" s="45">
        <v>0</v>
      </c>
      <c r="P124" s="45"/>
      <c r="Q124" s="45">
        <v>0</v>
      </c>
    </row>
    <row r="125" spans="14:17" x14ac:dyDescent="0.35">
      <c r="N125" s="45">
        <v>0</v>
      </c>
      <c r="O125" s="45">
        <v>0</v>
      </c>
      <c r="P125" s="45"/>
      <c r="Q125" s="45">
        <v>0</v>
      </c>
    </row>
    <row r="126" spans="14:17" x14ac:dyDescent="0.35">
      <c r="N126" s="45">
        <v>0</v>
      </c>
      <c r="O126" s="45">
        <v>0</v>
      </c>
      <c r="P126" s="45"/>
      <c r="Q126" s="45">
        <v>0</v>
      </c>
    </row>
    <row r="127" spans="14:17" x14ac:dyDescent="0.35">
      <c r="N127" s="45">
        <v>0</v>
      </c>
      <c r="O127" s="45">
        <v>0</v>
      </c>
      <c r="P127" s="45"/>
      <c r="Q127" s="45">
        <v>0</v>
      </c>
    </row>
    <row r="128" spans="14:17" x14ac:dyDescent="0.35">
      <c r="N128" s="45">
        <v>0</v>
      </c>
      <c r="O128" s="45">
        <v>0</v>
      </c>
      <c r="P128" s="45"/>
      <c r="Q128" s="45">
        <v>0</v>
      </c>
    </row>
    <row r="129" spans="14:17" x14ac:dyDescent="0.35">
      <c r="N129" s="45">
        <v>0</v>
      </c>
      <c r="O129" s="45">
        <v>0</v>
      </c>
      <c r="P129" s="45"/>
      <c r="Q129" s="45">
        <v>0</v>
      </c>
    </row>
    <row r="130" spans="14:17" x14ac:dyDescent="0.35">
      <c r="N130" s="45">
        <v>0</v>
      </c>
      <c r="O130" s="45">
        <v>0</v>
      </c>
      <c r="P130" s="45"/>
      <c r="Q130" s="45">
        <v>0</v>
      </c>
    </row>
    <row r="131" spans="14:17" x14ac:dyDescent="0.35">
      <c r="N131" s="45">
        <v>0</v>
      </c>
      <c r="O131" s="45">
        <v>0</v>
      </c>
      <c r="P131" s="45"/>
      <c r="Q131" s="45">
        <v>0</v>
      </c>
    </row>
    <row r="132" spans="14:17" x14ac:dyDescent="0.35">
      <c r="N132" s="45">
        <v>0</v>
      </c>
      <c r="O132" s="45">
        <v>0</v>
      </c>
      <c r="P132" s="45"/>
      <c r="Q132" s="45">
        <v>0</v>
      </c>
    </row>
    <row r="133" spans="14:17" x14ac:dyDescent="0.35">
      <c r="N133" s="45">
        <v>0</v>
      </c>
      <c r="O133" s="45">
        <v>0</v>
      </c>
      <c r="P133" s="45"/>
      <c r="Q133" s="45">
        <v>0</v>
      </c>
    </row>
    <row r="134" spans="14:17" x14ac:dyDescent="0.35">
      <c r="N134" s="45">
        <v>0</v>
      </c>
      <c r="O134" s="45">
        <v>0</v>
      </c>
      <c r="P134" s="45"/>
      <c r="Q134" s="45">
        <v>0</v>
      </c>
    </row>
    <row r="135" spans="14:17" x14ac:dyDescent="0.35">
      <c r="N135" s="45">
        <v>0</v>
      </c>
      <c r="O135" s="45">
        <v>0</v>
      </c>
      <c r="P135" s="45"/>
      <c r="Q135" s="45">
        <v>0</v>
      </c>
    </row>
    <row r="136" spans="14:17" x14ac:dyDescent="0.35">
      <c r="N136" s="45">
        <v>0</v>
      </c>
      <c r="O136" s="45">
        <v>0</v>
      </c>
      <c r="P136" s="45"/>
      <c r="Q136" s="45">
        <v>0</v>
      </c>
    </row>
    <row r="137" spans="14:17" x14ac:dyDescent="0.35">
      <c r="N137" s="45">
        <v>0</v>
      </c>
      <c r="O137" s="45">
        <v>0</v>
      </c>
      <c r="P137" s="45"/>
      <c r="Q137" s="45">
        <v>0</v>
      </c>
    </row>
    <row r="138" spans="14:17" x14ac:dyDescent="0.35">
      <c r="N138" s="45">
        <v>0</v>
      </c>
      <c r="O138" s="45">
        <v>0</v>
      </c>
      <c r="P138" s="45"/>
      <c r="Q138" s="45">
        <v>0</v>
      </c>
    </row>
    <row r="139" spans="14:17" x14ac:dyDescent="0.35">
      <c r="N139" s="45">
        <v>0</v>
      </c>
      <c r="O139" s="45">
        <v>0</v>
      </c>
      <c r="P139" s="45"/>
      <c r="Q139" s="45">
        <v>0</v>
      </c>
    </row>
    <row r="140" spans="14:17" x14ac:dyDescent="0.35">
      <c r="N140" s="45">
        <v>0</v>
      </c>
      <c r="O140" s="45">
        <v>0</v>
      </c>
      <c r="P140" s="45"/>
      <c r="Q140" s="45">
        <v>0</v>
      </c>
    </row>
    <row r="141" spans="14:17" x14ac:dyDescent="0.35">
      <c r="N141" s="45">
        <v>0</v>
      </c>
      <c r="O141" s="45">
        <v>0</v>
      </c>
      <c r="P141" s="45"/>
      <c r="Q141" s="45">
        <v>0</v>
      </c>
    </row>
    <row r="142" spans="14:17" x14ac:dyDescent="0.35">
      <c r="N142" s="45">
        <v>0</v>
      </c>
      <c r="O142" s="45">
        <v>0</v>
      </c>
      <c r="P142" s="45"/>
      <c r="Q142" s="45">
        <v>0</v>
      </c>
    </row>
    <row r="143" spans="14:17" x14ac:dyDescent="0.35">
      <c r="N143" s="45">
        <v>0</v>
      </c>
      <c r="O143" s="45">
        <v>0</v>
      </c>
      <c r="P143" s="45"/>
      <c r="Q143" s="45">
        <v>0</v>
      </c>
    </row>
    <row r="144" spans="14:17" x14ac:dyDescent="0.35">
      <c r="N144" s="45">
        <v>0</v>
      </c>
      <c r="O144" s="45">
        <v>0</v>
      </c>
      <c r="P144" s="45"/>
      <c r="Q144" s="45">
        <v>0</v>
      </c>
    </row>
    <row r="145" spans="14:17" x14ac:dyDescent="0.35">
      <c r="N145" s="45">
        <v>0</v>
      </c>
      <c r="O145" s="45">
        <v>0</v>
      </c>
      <c r="P145" s="45"/>
      <c r="Q145" s="45">
        <v>0</v>
      </c>
    </row>
    <row r="146" spans="14:17" x14ac:dyDescent="0.35">
      <c r="N146" s="45">
        <v>0</v>
      </c>
      <c r="O146" s="45">
        <v>0</v>
      </c>
      <c r="P146" s="45"/>
      <c r="Q146" s="45">
        <v>0</v>
      </c>
    </row>
    <row r="147" spans="14:17" x14ac:dyDescent="0.35">
      <c r="N147" s="45">
        <v>0</v>
      </c>
      <c r="O147" s="45">
        <v>0</v>
      </c>
      <c r="P147" s="45"/>
      <c r="Q147" s="45">
        <v>0</v>
      </c>
    </row>
    <row r="148" spans="14:17" x14ac:dyDescent="0.35">
      <c r="N148" s="45">
        <v>0</v>
      </c>
      <c r="O148" s="45">
        <v>0</v>
      </c>
      <c r="P148" s="45"/>
      <c r="Q148" s="45">
        <v>0</v>
      </c>
    </row>
    <row r="149" spans="14:17" x14ac:dyDescent="0.35">
      <c r="N149" s="45">
        <v>0</v>
      </c>
      <c r="O149" s="45">
        <v>0</v>
      </c>
      <c r="P149" s="45"/>
      <c r="Q149" s="45">
        <v>0</v>
      </c>
    </row>
    <row r="150" spans="14:17" x14ac:dyDescent="0.35">
      <c r="N150" s="45">
        <v>0</v>
      </c>
      <c r="O150" s="45">
        <v>0</v>
      </c>
      <c r="P150" s="45"/>
      <c r="Q150" s="45">
        <v>0</v>
      </c>
    </row>
    <row r="151" spans="14:17" x14ac:dyDescent="0.35">
      <c r="N151" s="45">
        <v>0</v>
      </c>
      <c r="O151" s="45">
        <v>0</v>
      </c>
      <c r="P151" s="45"/>
      <c r="Q151" s="45">
        <v>0</v>
      </c>
    </row>
    <row r="152" spans="14:17" x14ac:dyDescent="0.35">
      <c r="N152" s="45">
        <v>0</v>
      </c>
      <c r="O152" s="45">
        <v>0</v>
      </c>
      <c r="P152" s="45"/>
      <c r="Q152" s="45">
        <v>0</v>
      </c>
    </row>
    <row r="153" spans="14:17" x14ac:dyDescent="0.35">
      <c r="N153" s="45">
        <v>0</v>
      </c>
      <c r="O153" s="45">
        <v>0</v>
      </c>
      <c r="P153" s="45"/>
      <c r="Q153" s="45">
        <v>0</v>
      </c>
    </row>
    <row r="154" spans="14:17" x14ac:dyDescent="0.35">
      <c r="N154" s="45">
        <v>0</v>
      </c>
      <c r="O154" s="45">
        <v>0</v>
      </c>
      <c r="P154" s="45"/>
      <c r="Q154" s="45">
        <v>0</v>
      </c>
    </row>
    <row r="155" spans="14:17" x14ac:dyDescent="0.35">
      <c r="N155" s="45">
        <v>0</v>
      </c>
      <c r="O155" s="45">
        <v>0</v>
      </c>
      <c r="P155" s="45"/>
      <c r="Q155" s="45">
        <v>0</v>
      </c>
    </row>
    <row r="156" spans="14:17" x14ac:dyDescent="0.35">
      <c r="N156" s="45">
        <v>0</v>
      </c>
      <c r="O156" s="45">
        <v>0</v>
      </c>
      <c r="P156" s="45"/>
      <c r="Q156" s="45">
        <v>0</v>
      </c>
    </row>
    <row r="157" spans="14:17" x14ac:dyDescent="0.35">
      <c r="N157" s="45">
        <v>0</v>
      </c>
      <c r="O157" s="45">
        <v>0</v>
      </c>
      <c r="P157" s="45"/>
      <c r="Q157" s="45">
        <v>0</v>
      </c>
    </row>
    <row r="158" spans="14:17" x14ac:dyDescent="0.35">
      <c r="N158" s="45">
        <v>0</v>
      </c>
      <c r="O158" s="45">
        <v>0</v>
      </c>
      <c r="P158" s="45"/>
      <c r="Q158" s="45">
        <v>0</v>
      </c>
    </row>
    <row r="159" spans="14:17" x14ac:dyDescent="0.35">
      <c r="N159" s="45">
        <v>0</v>
      </c>
      <c r="O159" s="45">
        <v>0</v>
      </c>
      <c r="P159" s="45"/>
      <c r="Q159" s="45">
        <v>0</v>
      </c>
    </row>
    <row r="160" spans="14:17" x14ac:dyDescent="0.35">
      <c r="N160" s="45">
        <v>0</v>
      </c>
      <c r="O160" s="45">
        <v>0</v>
      </c>
      <c r="P160" s="45"/>
      <c r="Q160" s="45">
        <v>0</v>
      </c>
    </row>
    <row r="161" spans="14:17" x14ac:dyDescent="0.35">
      <c r="N161" s="45">
        <v>0</v>
      </c>
      <c r="O161" s="45">
        <v>0</v>
      </c>
      <c r="P161" s="45"/>
      <c r="Q161" s="45">
        <v>0</v>
      </c>
    </row>
    <row r="162" spans="14:17" x14ac:dyDescent="0.35">
      <c r="N162" s="45">
        <v>0</v>
      </c>
      <c r="O162" s="45">
        <v>0</v>
      </c>
      <c r="P162" s="45"/>
      <c r="Q162" s="45">
        <v>0</v>
      </c>
    </row>
    <row r="163" spans="14:17" x14ac:dyDescent="0.35">
      <c r="N163" s="45">
        <v>0</v>
      </c>
      <c r="O163" s="45">
        <v>0</v>
      </c>
      <c r="P163" s="45"/>
      <c r="Q163" s="45">
        <v>0</v>
      </c>
    </row>
    <row r="164" spans="14:17" x14ac:dyDescent="0.35">
      <c r="N164" s="45">
        <v>0</v>
      </c>
      <c r="O164" s="45">
        <v>0</v>
      </c>
      <c r="P164" s="45"/>
      <c r="Q164" s="45">
        <v>0</v>
      </c>
    </row>
    <row r="165" spans="14:17" x14ac:dyDescent="0.35">
      <c r="N165" s="45">
        <v>0</v>
      </c>
      <c r="O165" s="45">
        <v>0</v>
      </c>
      <c r="P165" s="45"/>
      <c r="Q165" s="45">
        <v>0</v>
      </c>
    </row>
    <row r="166" spans="14:17" x14ac:dyDescent="0.35">
      <c r="N166" s="45">
        <v>0</v>
      </c>
      <c r="O166" s="45">
        <v>0</v>
      </c>
      <c r="P166" s="45"/>
      <c r="Q166" s="45">
        <v>0</v>
      </c>
    </row>
    <row r="167" spans="14:17" x14ac:dyDescent="0.35">
      <c r="N167" s="45">
        <v>0</v>
      </c>
      <c r="O167" s="45">
        <v>0</v>
      </c>
      <c r="P167" s="45"/>
      <c r="Q167" s="45">
        <v>0</v>
      </c>
    </row>
    <row r="168" spans="14:17" x14ac:dyDescent="0.35">
      <c r="N168" s="45">
        <v>0</v>
      </c>
      <c r="O168" s="45">
        <v>0</v>
      </c>
      <c r="P168" s="45"/>
      <c r="Q168" s="45">
        <v>0</v>
      </c>
    </row>
    <row r="169" spans="14:17" x14ac:dyDescent="0.35">
      <c r="N169" s="45">
        <v>0</v>
      </c>
      <c r="O169" s="45">
        <v>0</v>
      </c>
      <c r="P169" s="45"/>
      <c r="Q169" s="45">
        <v>0</v>
      </c>
    </row>
    <row r="170" spans="14:17" x14ac:dyDescent="0.35">
      <c r="N170" s="45">
        <v>0</v>
      </c>
      <c r="O170" s="45">
        <v>0</v>
      </c>
      <c r="P170" s="45"/>
      <c r="Q170" s="45">
        <v>0</v>
      </c>
    </row>
    <row r="171" spans="14:17" x14ac:dyDescent="0.35">
      <c r="N171" s="45">
        <v>0</v>
      </c>
      <c r="O171" s="45">
        <v>0</v>
      </c>
      <c r="P171" s="45"/>
      <c r="Q171" s="45">
        <v>0</v>
      </c>
    </row>
    <row r="172" spans="14:17" x14ac:dyDescent="0.35">
      <c r="N172" s="45">
        <v>0</v>
      </c>
      <c r="O172" s="45">
        <v>0</v>
      </c>
      <c r="P172" s="45"/>
      <c r="Q172" s="45">
        <v>0</v>
      </c>
    </row>
    <row r="173" spans="14:17" x14ac:dyDescent="0.35">
      <c r="N173" s="45">
        <v>0</v>
      </c>
      <c r="O173" s="45">
        <v>0</v>
      </c>
      <c r="P173" s="45"/>
      <c r="Q173" s="45">
        <v>0</v>
      </c>
    </row>
    <row r="174" spans="14:17" x14ac:dyDescent="0.35">
      <c r="N174" s="45">
        <v>0</v>
      </c>
      <c r="O174" s="45">
        <v>0</v>
      </c>
      <c r="P174" s="45"/>
      <c r="Q174" s="45">
        <v>0</v>
      </c>
    </row>
    <row r="175" spans="14:17" x14ac:dyDescent="0.35">
      <c r="N175" s="45">
        <v>0</v>
      </c>
      <c r="O175" s="45">
        <v>0</v>
      </c>
      <c r="P175" s="45"/>
      <c r="Q175" s="45">
        <v>0</v>
      </c>
    </row>
    <row r="176" spans="14:17" x14ac:dyDescent="0.35">
      <c r="N176" s="45">
        <v>0</v>
      </c>
      <c r="O176" s="45">
        <v>0</v>
      </c>
      <c r="P176" s="45"/>
      <c r="Q176" s="45">
        <v>0</v>
      </c>
    </row>
    <row r="177" spans="14:17" x14ac:dyDescent="0.35">
      <c r="N177" s="45">
        <v>0</v>
      </c>
      <c r="O177" s="45">
        <v>0</v>
      </c>
      <c r="P177" s="45"/>
      <c r="Q177" s="45">
        <v>0</v>
      </c>
    </row>
    <row r="178" spans="14:17" x14ac:dyDescent="0.35">
      <c r="N178" s="45">
        <v>0</v>
      </c>
      <c r="O178" s="45">
        <v>0</v>
      </c>
      <c r="P178" s="45"/>
      <c r="Q178" s="45">
        <v>0</v>
      </c>
    </row>
    <row r="179" spans="14:17" x14ac:dyDescent="0.35">
      <c r="N179" s="45">
        <v>0</v>
      </c>
      <c r="O179" s="45">
        <v>0</v>
      </c>
      <c r="P179" s="45"/>
      <c r="Q179" s="45">
        <v>0</v>
      </c>
    </row>
    <row r="180" spans="14:17" x14ac:dyDescent="0.35">
      <c r="N180" s="45">
        <v>0</v>
      </c>
      <c r="O180" s="45">
        <v>0</v>
      </c>
      <c r="P180" s="45"/>
      <c r="Q180" s="45">
        <v>0</v>
      </c>
    </row>
    <row r="181" spans="14:17" x14ac:dyDescent="0.35">
      <c r="N181" s="45">
        <v>0</v>
      </c>
      <c r="O181" s="45">
        <v>0</v>
      </c>
      <c r="P181" s="45"/>
      <c r="Q181" s="45">
        <v>0</v>
      </c>
    </row>
    <row r="182" spans="14:17" x14ac:dyDescent="0.35">
      <c r="N182" s="45">
        <v>0</v>
      </c>
      <c r="O182" s="45">
        <v>0</v>
      </c>
      <c r="P182" s="45"/>
      <c r="Q182" s="45">
        <v>0</v>
      </c>
    </row>
    <row r="183" spans="14:17" x14ac:dyDescent="0.35">
      <c r="N183" s="45">
        <v>0</v>
      </c>
      <c r="O183" s="45">
        <v>0</v>
      </c>
      <c r="P183" s="45"/>
      <c r="Q183" s="45">
        <v>0</v>
      </c>
    </row>
    <row r="184" spans="14:17" x14ac:dyDescent="0.35">
      <c r="N184" s="45">
        <v>0</v>
      </c>
      <c r="O184" s="45">
        <v>0</v>
      </c>
      <c r="P184" s="45"/>
      <c r="Q184" s="45">
        <v>0</v>
      </c>
    </row>
    <row r="185" spans="14:17" x14ac:dyDescent="0.35">
      <c r="N185" s="45">
        <v>0</v>
      </c>
      <c r="O185" s="45">
        <v>0</v>
      </c>
      <c r="P185" s="45"/>
      <c r="Q185" s="45">
        <v>0</v>
      </c>
    </row>
    <row r="186" spans="14:17" x14ac:dyDescent="0.35">
      <c r="N186" s="45">
        <v>0</v>
      </c>
      <c r="O186" s="45">
        <v>0</v>
      </c>
      <c r="P186" s="45"/>
      <c r="Q186" s="45">
        <v>0</v>
      </c>
    </row>
    <row r="187" spans="14:17" x14ac:dyDescent="0.35">
      <c r="N187" s="45">
        <v>0</v>
      </c>
      <c r="O187" s="45">
        <v>0</v>
      </c>
      <c r="P187" s="45"/>
      <c r="Q187" s="45">
        <v>0</v>
      </c>
    </row>
    <row r="188" spans="14:17" x14ac:dyDescent="0.35">
      <c r="N188" s="45">
        <v>0</v>
      </c>
      <c r="O188" s="45">
        <v>0</v>
      </c>
      <c r="P188" s="45"/>
      <c r="Q188" s="45">
        <v>0</v>
      </c>
    </row>
    <row r="189" spans="14:17" x14ac:dyDescent="0.35">
      <c r="N189" s="45">
        <v>0</v>
      </c>
      <c r="O189" s="45">
        <v>0</v>
      </c>
      <c r="P189" s="45"/>
      <c r="Q189" s="45">
        <v>0</v>
      </c>
    </row>
    <row r="190" spans="14:17" x14ac:dyDescent="0.35">
      <c r="N190" s="45">
        <v>0</v>
      </c>
      <c r="O190" s="45">
        <v>0</v>
      </c>
      <c r="P190" s="45"/>
      <c r="Q190" s="45">
        <v>0</v>
      </c>
    </row>
    <row r="191" spans="14:17" x14ac:dyDescent="0.35">
      <c r="N191" s="45">
        <v>0</v>
      </c>
      <c r="O191" s="45">
        <v>0</v>
      </c>
      <c r="P191" s="45"/>
      <c r="Q191" s="45">
        <v>0</v>
      </c>
    </row>
    <row r="192" spans="14:17" x14ac:dyDescent="0.35">
      <c r="N192" s="45">
        <v>0</v>
      </c>
      <c r="O192" s="45">
        <v>0</v>
      </c>
      <c r="P192" s="45"/>
      <c r="Q192" s="45">
        <v>0</v>
      </c>
    </row>
    <row r="193" spans="14:17" x14ac:dyDescent="0.35">
      <c r="N193" s="45">
        <v>0</v>
      </c>
      <c r="O193" s="45">
        <v>0</v>
      </c>
      <c r="P193" s="45"/>
      <c r="Q193" s="45">
        <v>0</v>
      </c>
    </row>
    <row r="194" spans="14:17" x14ac:dyDescent="0.35">
      <c r="N194" s="45">
        <v>0</v>
      </c>
      <c r="O194" s="45">
        <v>0</v>
      </c>
      <c r="P194" s="45"/>
      <c r="Q194" s="45">
        <v>0</v>
      </c>
    </row>
    <row r="195" spans="14:17" x14ac:dyDescent="0.35">
      <c r="N195" s="45">
        <v>0</v>
      </c>
      <c r="O195" s="45">
        <v>0</v>
      </c>
      <c r="P195" s="45"/>
      <c r="Q195" s="45">
        <v>0</v>
      </c>
    </row>
    <row r="196" spans="14:17" x14ac:dyDescent="0.35">
      <c r="N196" s="45">
        <v>0</v>
      </c>
      <c r="O196" s="45">
        <v>0</v>
      </c>
      <c r="P196" s="45"/>
      <c r="Q196" s="45">
        <v>0</v>
      </c>
    </row>
    <row r="197" spans="14:17" x14ac:dyDescent="0.35">
      <c r="N197" s="45">
        <v>0</v>
      </c>
      <c r="O197" s="45">
        <v>0</v>
      </c>
      <c r="P197" s="45"/>
      <c r="Q197" s="45">
        <v>0</v>
      </c>
    </row>
    <row r="198" spans="14:17" x14ac:dyDescent="0.35">
      <c r="N198" s="45">
        <v>0</v>
      </c>
      <c r="O198" s="45">
        <v>0</v>
      </c>
      <c r="P198" s="45"/>
      <c r="Q198" s="45">
        <v>0</v>
      </c>
    </row>
    <row r="199" spans="14:17" x14ac:dyDescent="0.35">
      <c r="N199" s="45">
        <v>0</v>
      </c>
      <c r="O199" s="45">
        <v>0</v>
      </c>
      <c r="P199" s="45"/>
      <c r="Q199" s="45">
        <v>0</v>
      </c>
    </row>
    <row r="200" spans="14:17" x14ac:dyDescent="0.35">
      <c r="N200" s="45">
        <v>0</v>
      </c>
      <c r="O200" s="45">
        <v>0</v>
      </c>
      <c r="P200" s="45"/>
      <c r="Q200" s="45">
        <v>0</v>
      </c>
    </row>
    <row r="201" spans="14:17" x14ac:dyDescent="0.35">
      <c r="N201" s="45">
        <v>0</v>
      </c>
      <c r="O201" s="45">
        <v>0</v>
      </c>
      <c r="P201" s="45"/>
      <c r="Q201" s="45">
        <v>0</v>
      </c>
    </row>
  </sheetData>
  <hyperlinks>
    <hyperlink ref="B7" r:id="rId1" xr:uid="{00000000-0004-0000-0100-000000000000}"/>
    <hyperlink ref="B8" r:id="rId2" xr:uid="{00000000-0004-0000-0100-000001000000}"/>
    <hyperlink ref="B9" r:id="rId3" xr:uid="{00000000-0004-0000-0100-000002000000}"/>
    <hyperlink ref="B10" r:id="rId4" xr:uid="{00000000-0004-0000-0100-000003000000}"/>
    <hyperlink ref="B11" r:id="rId5" xr:uid="{00000000-0004-0000-0100-000004000000}"/>
    <hyperlink ref="B12" r:id="rId6" xr:uid="{00000000-0004-0000-0100-000005000000}"/>
    <hyperlink ref="B13" r:id="rId7" xr:uid="{00000000-0004-0000-0100-000006000000}"/>
    <hyperlink ref="B14" r:id="rId8" xr:uid="{00000000-0004-0000-0100-000007000000}"/>
    <hyperlink ref="B15" r:id="rId9" xr:uid="{00000000-0004-0000-0100-000008000000}"/>
    <hyperlink ref="B16" r:id="rId10" xr:uid="{00000000-0004-0000-0100-000009000000}"/>
    <hyperlink ref="B17" r:id="rId11" xr:uid="{00000000-0004-0000-0100-00000A000000}"/>
    <hyperlink ref="B18" r:id="rId12" xr:uid="{00000000-0004-0000-0100-00000B000000}"/>
    <hyperlink ref="B19" r:id="rId13" xr:uid="{00000000-0004-0000-0100-00000C000000}"/>
    <hyperlink ref="B20" r:id="rId14" xr:uid="{00000000-0004-0000-0100-00000D000000}"/>
    <hyperlink ref="B21" r:id="rId15" xr:uid="{00000000-0004-0000-0100-00000E000000}"/>
    <hyperlink ref="B22" r:id="rId16" xr:uid="{00000000-0004-0000-0100-00000F000000}"/>
    <hyperlink ref="B23" r:id="rId17" xr:uid="{00000000-0004-0000-0100-000010000000}"/>
    <hyperlink ref="B24" r:id="rId18" xr:uid="{00000000-0004-0000-0100-000011000000}"/>
    <hyperlink ref="B25" r:id="rId19" xr:uid="{00000000-0004-0000-0100-000012000000}"/>
    <hyperlink ref="B26" r:id="rId20" xr:uid="{00000000-0004-0000-0100-000013000000}"/>
    <hyperlink ref="B27" r:id="rId21" xr:uid="{00000000-0004-0000-0100-000014000000}"/>
    <hyperlink ref="B28" r:id="rId22" xr:uid="{00000000-0004-0000-0100-000015000000}"/>
    <hyperlink ref="B30" r:id="rId23" xr:uid="{00000000-0004-0000-0100-000016000000}"/>
    <hyperlink ref="B31" r:id="rId24" xr:uid="{00000000-0004-0000-0100-000017000000}"/>
    <hyperlink ref="B32" r:id="rId25" xr:uid="{00000000-0004-0000-0100-000018000000}"/>
    <hyperlink ref="B33" r:id="rId26" xr:uid="{00000000-0004-0000-0100-000019000000}"/>
    <hyperlink ref="B34" r:id="rId27" xr:uid="{00000000-0004-0000-0100-00001A000000}"/>
    <hyperlink ref="B35" r:id="rId28" xr:uid="{00000000-0004-0000-0100-00001B000000}"/>
    <hyperlink ref="B36" r:id="rId29" xr:uid="{00000000-0004-0000-0100-00001C000000}"/>
    <hyperlink ref="B37" r:id="rId30" xr:uid="{00000000-0004-0000-0100-00001D000000}"/>
  </hyperlinks>
  <pageMargins left="0.7" right="0.7" top="0.75" bottom="0.75" header="0.3" footer="0.3"/>
  <legacyDrawing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2"/>
  <sheetViews>
    <sheetView showGridLines="0" workbookViewId="0"/>
  </sheetViews>
  <sheetFormatPr defaultColWidth="14.42578125" defaultRowHeight="15.75" customHeight="1" x14ac:dyDescent="0.2"/>
  <cols>
    <col min="1" max="1" width="3.140625" customWidth="1"/>
    <col min="9" max="9" width="3.140625" customWidth="1"/>
    <col min="10" max="27" width="14.42578125" hidden="1"/>
  </cols>
  <sheetData>
    <row r="1" spans="1:13" ht="12.75" x14ac:dyDescent="0.2">
      <c r="A1" s="84"/>
      <c r="B1" s="84"/>
      <c r="C1" s="84"/>
      <c r="D1" s="84"/>
      <c r="E1" s="84"/>
      <c r="F1" s="84"/>
      <c r="G1" s="84"/>
      <c r="H1" s="84"/>
      <c r="I1" s="74"/>
      <c r="J1" s="74"/>
      <c r="K1" s="74"/>
      <c r="L1" s="74"/>
      <c r="M1" s="74"/>
    </row>
    <row r="2" spans="1:13" ht="23.25" x14ac:dyDescent="0.35">
      <c r="A2" s="84"/>
      <c r="B2" s="85" t="s">
        <v>127</v>
      </c>
      <c r="C2" s="86"/>
      <c r="D2" s="86"/>
      <c r="E2" s="86"/>
      <c r="F2" s="86"/>
      <c r="G2" s="86"/>
      <c r="H2" s="87"/>
      <c r="I2" s="74"/>
      <c r="J2" s="74"/>
      <c r="K2" s="74"/>
      <c r="L2" s="74"/>
      <c r="M2" s="74"/>
    </row>
    <row r="3" spans="1:13" ht="12.75" x14ac:dyDescent="0.2">
      <c r="A3" s="84"/>
      <c r="B3" s="161" t="str">
        <f>HYPERLINK("mailto:poltergeisha4686+inventory@pm.me","If you would like notifications when this sheet updates, please email poltergeisha4686+inventory@pm.me with the subject ""5e Inventory Update Signup"" and I'll put you on the list.")</f>
        <v>If you would like notifications when this sheet updates, please email poltergeisha4686+inventory@pm.me with the subject "5e Inventory Update Signup" and I'll put you on the list.</v>
      </c>
      <c r="C3" s="162"/>
      <c r="D3" s="162"/>
      <c r="E3" s="162"/>
      <c r="F3" s="162"/>
      <c r="G3" s="162"/>
      <c r="H3" s="163"/>
      <c r="I3" s="74"/>
      <c r="J3" s="74"/>
      <c r="K3" s="74"/>
      <c r="L3" s="74"/>
      <c r="M3" s="74"/>
    </row>
    <row r="5" spans="1:13" ht="23.25" x14ac:dyDescent="0.35">
      <c r="A5" s="88"/>
      <c r="B5" s="89" t="s">
        <v>128</v>
      </c>
      <c r="C5" s="90"/>
      <c r="D5" s="90"/>
      <c r="E5" s="90"/>
      <c r="F5" s="90"/>
      <c r="G5" s="90"/>
      <c r="H5" s="91"/>
    </row>
    <row r="6" spans="1:13" ht="12.75" x14ac:dyDescent="0.2">
      <c r="A6" s="92"/>
      <c r="B6" s="93">
        <v>43292</v>
      </c>
      <c r="C6" s="164" t="s">
        <v>129</v>
      </c>
      <c r="D6" s="130"/>
      <c r="E6" s="130"/>
      <c r="F6" s="130"/>
      <c r="G6" s="130"/>
      <c r="H6" s="165"/>
    </row>
    <row r="7" spans="1:13" ht="12.75" x14ac:dyDescent="0.2">
      <c r="A7" s="94"/>
      <c r="B7" s="95">
        <v>43304</v>
      </c>
      <c r="C7" s="166" t="s">
        <v>130</v>
      </c>
      <c r="D7" s="130"/>
      <c r="E7" s="130"/>
      <c r="F7" s="130"/>
      <c r="G7" s="130"/>
      <c r="H7" s="167"/>
    </row>
    <row r="8" spans="1:13" ht="12.75" x14ac:dyDescent="0.2">
      <c r="A8" s="94"/>
      <c r="B8" s="93">
        <v>43317</v>
      </c>
      <c r="C8" s="164" t="s">
        <v>131</v>
      </c>
      <c r="D8" s="130"/>
      <c r="E8" s="130"/>
      <c r="F8" s="130"/>
      <c r="G8" s="130"/>
      <c r="H8" s="165"/>
    </row>
    <row r="9" spans="1:13" ht="12.75" x14ac:dyDescent="0.2">
      <c r="A9" s="94"/>
      <c r="B9" s="95">
        <v>43338</v>
      </c>
      <c r="C9" s="166" t="s">
        <v>132</v>
      </c>
      <c r="D9" s="130"/>
      <c r="E9" s="130"/>
      <c r="F9" s="130"/>
      <c r="G9" s="130"/>
      <c r="H9" s="167"/>
    </row>
    <row r="10" spans="1:13" ht="12.75" x14ac:dyDescent="0.2">
      <c r="A10" s="94"/>
      <c r="B10" s="96"/>
      <c r="C10" s="168"/>
      <c r="D10" s="130"/>
      <c r="E10" s="130"/>
      <c r="F10" s="130"/>
      <c r="G10" s="130"/>
      <c r="H10" s="165"/>
    </row>
    <row r="11" spans="1:13" ht="12.75" x14ac:dyDescent="0.2">
      <c r="A11" s="94"/>
      <c r="B11" s="97"/>
      <c r="C11" s="169"/>
      <c r="D11" s="130"/>
      <c r="E11" s="130"/>
      <c r="F11" s="130"/>
      <c r="G11" s="130"/>
      <c r="H11" s="167"/>
    </row>
    <row r="12" spans="1:13" ht="12.75" x14ac:dyDescent="0.2">
      <c r="A12" s="94"/>
      <c r="B12" s="96"/>
      <c r="C12" s="168"/>
      <c r="D12" s="130"/>
      <c r="E12" s="130"/>
      <c r="F12" s="130"/>
      <c r="G12" s="130"/>
      <c r="H12" s="165"/>
    </row>
    <row r="13" spans="1:13" ht="12.75" x14ac:dyDescent="0.2">
      <c r="A13" s="94"/>
      <c r="B13" s="97"/>
      <c r="C13" s="169"/>
      <c r="D13" s="130"/>
      <c r="E13" s="130"/>
      <c r="F13" s="130"/>
      <c r="G13" s="130"/>
      <c r="H13" s="167"/>
    </row>
    <row r="14" spans="1:13" ht="12.75" x14ac:dyDescent="0.2">
      <c r="A14" s="94"/>
      <c r="B14" s="96"/>
      <c r="C14" s="168"/>
      <c r="D14" s="130"/>
      <c r="E14" s="130"/>
      <c r="F14" s="130"/>
      <c r="G14" s="130"/>
      <c r="H14" s="165"/>
    </row>
    <row r="15" spans="1:13" ht="12.75" x14ac:dyDescent="0.2">
      <c r="A15" s="94"/>
      <c r="B15" s="97"/>
      <c r="C15" s="169"/>
      <c r="D15" s="130"/>
      <c r="E15" s="130"/>
      <c r="F15" s="130"/>
      <c r="G15" s="130"/>
      <c r="H15" s="167"/>
    </row>
    <row r="16" spans="1:13" ht="12.75" x14ac:dyDescent="0.2">
      <c r="A16" s="94"/>
      <c r="B16" s="96"/>
      <c r="C16" s="168"/>
      <c r="D16" s="130"/>
      <c r="E16" s="130"/>
      <c r="F16" s="130"/>
      <c r="G16" s="130"/>
      <c r="H16" s="165"/>
    </row>
    <row r="17" spans="1:8" ht="12.75" x14ac:dyDescent="0.2">
      <c r="A17" s="94"/>
      <c r="B17" s="97"/>
      <c r="C17" s="169"/>
      <c r="D17" s="130"/>
      <c r="E17" s="130"/>
      <c r="F17" s="130"/>
      <c r="G17" s="130"/>
      <c r="H17" s="167"/>
    </row>
    <row r="18" spans="1:8" ht="12.75" x14ac:dyDescent="0.2">
      <c r="A18" s="94"/>
      <c r="B18" s="96"/>
      <c r="C18" s="168"/>
      <c r="D18" s="130"/>
      <c r="E18" s="130"/>
      <c r="F18" s="130"/>
      <c r="G18" s="130"/>
      <c r="H18" s="165"/>
    </row>
    <row r="19" spans="1:8" ht="12.75" x14ac:dyDescent="0.2">
      <c r="A19" s="94"/>
      <c r="B19" s="97"/>
      <c r="C19" s="169"/>
      <c r="D19" s="130"/>
      <c r="E19" s="130"/>
      <c r="F19" s="130"/>
      <c r="G19" s="130"/>
      <c r="H19" s="167"/>
    </row>
    <row r="20" spans="1:8" ht="12.75" x14ac:dyDescent="0.2">
      <c r="A20" s="94"/>
      <c r="B20" s="96"/>
      <c r="C20" s="168"/>
      <c r="D20" s="130"/>
      <c r="E20" s="130"/>
      <c r="F20" s="130"/>
      <c r="G20" s="130"/>
      <c r="H20" s="165"/>
    </row>
    <row r="21" spans="1:8" ht="12.75" x14ac:dyDescent="0.2">
      <c r="A21" s="94"/>
      <c r="B21" s="97"/>
      <c r="C21" s="169"/>
      <c r="D21" s="130"/>
      <c r="E21" s="130"/>
      <c r="F21" s="130"/>
      <c r="G21" s="130"/>
      <c r="H21" s="167"/>
    </row>
    <row r="22" spans="1:8" ht="12.75" x14ac:dyDescent="0.2">
      <c r="A22" s="94"/>
      <c r="B22" s="96"/>
      <c r="C22" s="168"/>
      <c r="D22" s="130"/>
      <c r="E22" s="130"/>
      <c r="F22" s="130"/>
      <c r="G22" s="130"/>
      <c r="H22" s="165"/>
    </row>
    <row r="23" spans="1:8" ht="12.75" x14ac:dyDescent="0.2">
      <c r="A23" s="94"/>
      <c r="B23" s="97"/>
      <c r="C23" s="169"/>
      <c r="D23" s="130"/>
      <c r="E23" s="130"/>
      <c r="F23" s="130"/>
      <c r="G23" s="130"/>
      <c r="H23" s="167"/>
    </row>
    <row r="24" spans="1:8" ht="12.75" x14ac:dyDescent="0.2">
      <c r="A24" s="94"/>
      <c r="B24" s="96"/>
      <c r="C24" s="168"/>
      <c r="D24" s="130"/>
      <c r="E24" s="130"/>
      <c r="F24" s="130"/>
      <c r="G24" s="130"/>
      <c r="H24" s="165"/>
    </row>
    <row r="25" spans="1:8" ht="12.75" x14ac:dyDescent="0.2">
      <c r="A25" s="94"/>
      <c r="B25" s="97"/>
      <c r="C25" s="169"/>
      <c r="D25" s="130"/>
      <c r="E25" s="130"/>
      <c r="F25" s="130"/>
      <c r="G25" s="130"/>
      <c r="H25" s="167"/>
    </row>
    <row r="26" spans="1:8" ht="12.75" x14ac:dyDescent="0.2">
      <c r="A26" s="94"/>
      <c r="B26" s="96"/>
      <c r="C26" s="168"/>
      <c r="D26" s="130"/>
      <c r="E26" s="130"/>
      <c r="F26" s="130"/>
      <c r="G26" s="130"/>
      <c r="H26" s="165"/>
    </row>
    <row r="27" spans="1:8" ht="12.75" x14ac:dyDescent="0.2">
      <c r="A27" s="94"/>
      <c r="B27" s="97"/>
      <c r="C27" s="169"/>
      <c r="D27" s="130"/>
      <c r="E27" s="130"/>
      <c r="F27" s="130"/>
      <c r="G27" s="130"/>
      <c r="H27" s="167"/>
    </row>
    <row r="28" spans="1:8" ht="12.75" x14ac:dyDescent="0.2">
      <c r="A28" s="94"/>
      <c r="B28" s="96"/>
      <c r="C28" s="168"/>
      <c r="D28" s="130"/>
      <c r="E28" s="130"/>
      <c r="F28" s="130"/>
      <c r="G28" s="130"/>
      <c r="H28" s="165"/>
    </row>
    <row r="29" spans="1:8" ht="12.75" x14ac:dyDescent="0.2">
      <c r="A29" s="94"/>
      <c r="B29" s="97"/>
      <c r="C29" s="169"/>
      <c r="D29" s="130"/>
      <c r="E29" s="130"/>
      <c r="F29" s="130"/>
      <c r="G29" s="130"/>
      <c r="H29" s="167"/>
    </row>
    <row r="30" spans="1:8" ht="12.75" x14ac:dyDescent="0.2">
      <c r="A30" s="94"/>
      <c r="B30" s="96"/>
      <c r="C30" s="168"/>
      <c r="D30" s="130"/>
      <c r="E30" s="130"/>
      <c r="F30" s="130"/>
      <c r="G30" s="130"/>
      <c r="H30" s="165"/>
    </row>
    <row r="31" spans="1:8" ht="12.75" x14ac:dyDescent="0.2">
      <c r="A31" s="94"/>
      <c r="B31" s="97"/>
      <c r="C31" s="169"/>
      <c r="D31" s="130"/>
      <c r="E31" s="130"/>
      <c r="F31" s="130"/>
      <c r="G31" s="130"/>
      <c r="H31" s="167"/>
    </row>
    <row r="32" spans="1:8" ht="12.75" x14ac:dyDescent="0.2">
      <c r="A32" s="94"/>
      <c r="B32" s="96"/>
      <c r="C32" s="168"/>
      <c r="D32" s="130"/>
      <c r="E32" s="130"/>
      <c r="F32" s="130"/>
      <c r="G32" s="130"/>
      <c r="H32" s="165"/>
    </row>
    <row r="33" spans="1:8" ht="12.75" x14ac:dyDescent="0.2">
      <c r="A33" s="94"/>
      <c r="B33" s="97"/>
      <c r="C33" s="169"/>
      <c r="D33" s="130"/>
      <c r="E33" s="130"/>
      <c r="F33" s="130"/>
      <c r="G33" s="130"/>
      <c r="H33" s="167"/>
    </row>
    <row r="34" spans="1:8" ht="12.75" x14ac:dyDescent="0.2">
      <c r="A34" s="94"/>
      <c r="B34" s="96"/>
      <c r="C34" s="168"/>
      <c r="D34" s="130"/>
      <c r="E34" s="130"/>
      <c r="F34" s="130"/>
      <c r="G34" s="130"/>
      <c r="H34" s="165"/>
    </row>
    <row r="35" spans="1:8" ht="12.75" x14ac:dyDescent="0.2">
      <c r="A35" s="94"/>
      <c r="B35" s="97"/>
      <c r="C35" s="169"/>
      <c r="D35" s="130"/>
      <c r="E35" s="130"/>
      <c r="F35" s="130"/>
      <c r="G35" s="130"/>
      <c r="H35" s="167"/>
    </row>
    <row r="36" spans="1:8" ht="12.75" x14ac:dyDescent="0.2">
      <c r="A36" s="98"/>
      <c r="B36" s="99"/>
      <c r="C36" s="170"/>
      <c r="D36" s="170"/>
      <c r="E36" s="170"/>
      <c r="F36" s="170"/>
      <c r="G36" s="170"/>
      <c r="H36" s="171"/>
    </row>
    <row r="38" spans="1:8" ht="12.75" hidden="1" x14ac:dyDescent="0.2"/>
    <row r="39" spans="1:8" ht="12.75" hidden="1" x14ac:dyDescent="0.2"/>
    <row r="40" spans="1:8" ht="12.75" hidden="1" x14ac:dyDescent="0.2"/>
    <row r="41" spans="1:8" ht="12.75" hidden="1" x14ac:dyDescent="0.2"/>
    <row r="42" spans="1:8" ht="12.75" hidden="1" x14ac:dyDescent="0.2"/>
    <row r="43" spans="1:8" ht="12.75" hidden="1" x14ac:dyDescent="0.2"/>
    <row r="44" spans="1:8" ht="12.75" hidden="1" x14ac:dyDescent="0.2"/>
    <row r="45" spans="1:8" ht="12.75" hidden="1" x14ac:dyDescent="0.2"/>
    <row r="46" spans="1:8" ht="12.75" hidden="1" x14ac:dyDescent="0.2"/>
    <row r="47" spans="1:8" ht="12.75" hidden="1" x14ac:dyDescent="0.2"/>
    <row r="48" spans="1:8" ht="12.75" hidden="1" x14ac:dyDescent="0.2"/>
    <row r="49" ht="12.75" hidden="1" x14ac:dyDescent="0.2"/>
    <row r="50" ht="12.75" hidden="1" x14ac:dyDescent="0.2"/>
    <row r="51" ht="12.75" hidden="1" x14ac:dyDescent="0.2"/>
    <row r="52" ht="12.75" hidden="1" x14ac:dyDescent="0.2"/>
    <row r="53" ht="12.75" hidden="1" x14ac:dyDescent="0.2"/>
    <row r="54" ht="12.75" hidden="1" x14ac:dyDescent="0.2"/>
    <row r="55" ht="12.75" hidden="1" x14ac:dyDescent="0.2"/>
    <row r="56" ht="12.75" hidden="1" x14ac:dyDescent="0.2"/>
    <row r="57" ht="12.75" hidden="1" x14ac:dyDescent="0.2"/>
    <row r="58" ht="12.75" hidden="1" x14ac:dyDescent="0.2"/>
    <row r="59" ht="12.75" hidden="1" x14ac:dyDescent="0.2"/>
    <row r="60" ht="12.75" hidden="1" x14ac:dyDescent="0.2"/>
    <row r="61" ht="12.75" hidden="1" x14ac:dyDescent="0.2"/>
    <row r="62" ht="12.75" hidden="1" x14ac:dyDescent="0.2"/>
    <row r="63" ht="12.75" hidden="1" x14ac:dyDescent="0.2"/>
    <row r="64" ht="12.75" hidden="1" x14ac:dyDescent="0.2"/>
    <row r="65" ht="12.75" hidden="1" x14ac:dyDescent="0.2"/>
    <row r="66" ht="12.75" hidden="1" x14ac:dyDescent="0.2"/>
    <row r="67" ht="12.75" hidden="1" x14ac:dyDescent="0.2"/>
    <row r="68" ht="12.75" hidden="1" x14ac:dyDescent="0.2"/>
    <row r="69" ht="12.75" hidden="1" x14ac:dyDescent="0.2"/>
    <row r="70" ht="12.75" hidden="1" x14ac:dyDescent="0.2"/>
    <row r="71" ht="12.75" hidden="1" x14ac:dyDescent="0.2"/>
    <row r="72" ht="12.75" hidden="1" x14ac:dyDescent="0.2"/>
    <row r="73" ht="12.75" hidden="1" x14ac:dyDescent="0.2"/>
    <row r="74" ht="12.75" hidden="1" x14ac:dyDescent="0.2"/>
    <row r="75" ht="12.75" hidden="1" x14ac:dyDescent="0.2"/>
    <row r="76" ht="12.75" hidden="1" x14ac:dyDescent="0.2"/>
    <row r="77" ht="12.75" hidden="1" x14ac:dyDescent="0.2"/>
    <row r="78" ht="12.75" hidden="1" x14ac:dyDescent="0.2"/>
    <row r="79" ht="12.75" hidden="1" x14ac:dyDescent="0.2"/>
    <row r="80" ht="12.75" hidden="1" x14ac:dyDescent="0.2"/>
    <row r="81" ht="12.75" hidden="1" x14ac:dyDescent="0.2"/>
    <row r="82" ht="12.75" hidden="1" x14ac:dyDescent="0.2"/>
    <row r="83" ht="12.75" hidden="1" x14ac:dyDescent="0.2"/>
    <row r="84" ht="12.75" hidden="1" x14ac:dyDescent="0.2"/>
    <row r="85" ht="12.75" hidden="1" x14ac:dyDescent="0.2"/>
    <row r="86" ht="12.75" hidden="1" x14ac:dyDescent="0.2"/>
    <row r="87" ht="12.75" hidden="1" x14ac:dyDescent="0.2"/>
    <row r="88" ht="12.75" hidden="1" x14ac:dyDescent="0.2"/>
    <row r="89" ht="12.75" hidden="1" x14ac:dyDescent="0.2"/>
    <row r="90" ht="12.75" hidden="1" x14ac:dyDescent="0.2"/>
    <row r="91" ht="12.75" hidden="1" x14ac:dyDescent="0.2"/>
    <row r="92" ht="12.75" hidden="1" x14ac:dyDescent="0.2"/>
    <row r="93" ht="12.75" hidden="1" x14ac:dyDescent="0.2"/>
    <row r="94" ht="12.75" hidden="1" x14ac:dyDescent="0.2"/>
    <row r="95" ht="12.75" hidden="1" x14ac:dyDescent="0.2"/>
    <row r="96" ht="12.75" hidden="1" x14ac:dyDescent="0.2"/>
    <row r="97" ht="12.75" hidden="1" x14ac:dyDescent="0.2"/>
    <row r="98" ht="12.75" hidden="1" x14ac:dyDescent="0.2"/>
    <row r="99" ht="12.75" hidden="1" x14ac:dyDescent="0.2"/>
    <row r="100" ht="12.75" hidden="1" x14ac:dyDescent="0.2"/>
    <row r="101" ht="12.75" hidden="1" x14ac:dyDescent="0.2"/>
    <row r="102" ht="12.75" hidden="1" x14ac:dyDescent="0.2"/>
    <row r="103" ht="12.75" hidden="1" x14ac:dyDescent="0.2"/>
    <row r="104" ht="12.75" hidden="1" x14ac:dyDescent="0.2"/>
    <row r="105" ht="12.75" hidden="1" x14ac:dyDescent="0.2"/>
    <row r="106" ht="12.75" hidden="1" x14ac:dyDescent="0.2"/>
    <row r="107" ht="12.75" hidden="1" x14ac:dyDescent="0.2"/>
    <row r="108" ht="12.75" hidden="1" x14ac:dyDescent="0.2"/>
    <row r="109" ht="12.75" hidden="1" x14ac:dyDescent="0.2"/>
    <row r="110" ht="12.75" hidden="1" x14ac:dyDescent="0.2"/>
    <row r="111" ht="12.75" hidden="1" x14ac:dyDescent="0.2"/>
    <row r="112" ht="12.75" hidden="1" x14ac:dyDescent="0.2"/>
    <row r="113" ht="12.75" hidden="1" x14ac:dyDescent="0.2"/>
    <row r="114" ht="12.75" hidden="1" x14ac:dyDescent="0.2"/>
    <row r="115" ht="12.75" hidden="1" x14ac:dyDescent="0.2"/>
    <row r="116" ht="12.75" hidden="1" x14ac:dyDescent="0.2"/>
    <row r="117" ht="12.75" hidden="1" x14ac:dyDescent="0.2"/>
    <row r="118" ht="12.75" hidden="1" x14ac:dyDescent="0.2"/>
    <row r="119" ht="12.75" hidden="1" x14ac:dyDescent="0.2"/>
    <row r="120" ht="12.75" hidden="1" x14ac:dyDescent="0.2"/>
    <row r="121" ht="12.75" hidden="1" x14ac:dyDescent="0.2"/>
    <row r="122" ht="12.75" hidden="1" x14ac:dyDescent="0.2"/>
    <row r="123" ht="12.75" hidden="1" x14ac:dyDescent="0.2"/>
    <row r="124" ht="12.75" hidden="1" x14ac:dyDescent="0.2"/>
    <row r="125" ht="12.75" hidden="1" x14ac:dyDescent="0.2"/>
    <row r="126" ht="12.75" hidden="1" x14ac:dyDescent="0.2"/>
    <row r="127" ht="12.75" hidden="1" x14ac:dyDescent="0.2"/>
    <row r="128" ht="12.75" hidden="1" x14ac:dyDescent="0.2"/>
    <row r="129" ht="12.75" hidden="1" x14ac:dyDescent="0.2"/>
    <row r="130" ht="12.75" hidden="1" x14ac:dyDescent="0.2"/>
    <row r="131" ht="12.75" hidden="1" x14ac:dyDescent="0.2"/>
    <row r="132" ht="12.75" hidden="1" x14ac:dyDescent="0.2"/>
    <row r="133" ht="12.75" hidden="1" x14ac:dyDescent="0.2"/>
    <row r="134" ht="12.75" hidden="1" x14ac:dyDescent="0.2"/>
    <row r="135" ht="12.75" hidden="1" x14ac:dyDescent="0.2"/>
    <row r="136" ht="12.75" hidden="1" x14ac:dyDescent="0.2"/>
    <row r="137" ht="12.75" hidden="1" x14ac:dyDescent="0.2"/>
    <row r="138" ht="12.75" hidden="1" x14ac:dyDescent="0.2"/>
    <row r="139" ht="12.75" hidden="1" x14ac:dyDescent="0.2"/>
    <row r="140" ht="12.75" hidden="1" x14ac:dyDescent="0.2"/>
    <row r="141" ht="12.75" hidden="1" x14ac:dyDescent="0.2"/>
    <row r="142" ht="12.75" hidden="1" x14ac:dyDescent="0.2"/>
    <row r="143" ht="12.75" hidden="1" x14ac:dyDescent="0.2"/>
    <row r="144" ht="12.75" hidden="1" x14ac:dyDescent="0.2"/>
    <row r="145" ht="12.75" hidden="1" x14ac:dyDescent="0.2"/>
    <row r="146" ht="12.75" hidden="1" x14ac:dyDescent="0.2"/>
    <row r="147" ht="12.75" hidden="1" x14ac:dyDescent="0.2"/>
    <row r="148" ht="12.75" hidden="1" x14ac:dyDescent="0.2"/>
    <row r="149" ht="12.75" hidden="1" x14ac:dyDescent="0.2"/>
    <row r="150" ht="12.75" hidden="1" x14ac:dyDescent="0.2"/>
    <row r="151" ht="12.75" hidden="1" x14ac:dyDescent="0.2"/>
    <row r="152" ht="12.75" hidden="1" x14ac:dyDescent="0.2"/>
    <row r="153" ht="12.75" hidden="1" x14ac:dyDescent="0.2"/>
    <row r="154" ht="12.75" hidden="1" x14ac:dyDescent="0.2"/>
    <row r="155" ht="12.75" hidden="1" x14ac:dyDescent="0.2"/>
    <row r="156" ht="12.75" hidden="1" x14ac:dyDescent="0.2"/>
    <row r="157" ht="12.75" hidden="1" x14ac:dyDescent="0.2"/>
    <row r="158" ht="12.75" hidden="1" x14ac:dyDescent="0.2"/>
    <row r="159" ht="12.75" hidden="1" x14ac:dyDescent="0.2"/>
    <row r="160" ht="12.75" hidden="1" x14ac:dyDescent="0.2"/>
    <row r="161" ht="12.75" hidden="1" x14ac:dyDescent="0.2"/>
    <row r="162" ht="12.75" hidden="1" x14ac:dyDescent="0.2"/>
    <row r="163" ht="12.75" hidden="1" x14ac:dyDescent="0.2"/>
    <row r="164" ht="12.75" hidden="1" x14ac:dyDescent="0.2"/>
    <row r="165" ht="12.75" hidden="1" x14ac:dyDescent="0.2"/>
    <row r="166" ht="12.75" hidden="1" x14ac:dyDescent="0.2"/>
    <row r="167" ht="12.75" hidden="1" x14ac:dyDescent="0.2"/>
    <row r="168" ht="12.75" hidden="1" x14ac:dyDescent="0.2"/>
    <row r="169" ht="12.75" hidden="1" x14ac:dyDescent="0.2"/>
    <row r="170" ht="12.75" hidden="1" x14ac:dyDescent="0.2"/>
    <row r="171" ht="12.75" hidden="1" x14ac:dyDescent="0.2"/>
    <row r="172" ht="12.75" hidden="1" x14ac:dyDescent="0.2"/>
    <row r="173" ht="12.75" hidden="1" x14ac:dyDescent="0.2"/>
    <row r="174" ht="12.75" hidden="1" x14ac:dyDescent="0.2"/>
    <row r="175" ht="12.75" hidden="1" x14ac:dyDescent="0.2"/>
    <row r="176" ht="12.75" hidden="1" x14ac:dyDescent="0.2"/>
    <row r="177" ht="12.75" hidden="1" x14ac:dyDescent="0.2"/>
    <row r="178" ht="12.75" hidden="1" x14ac:dyDescent="0.2"/>
    <row r="179" ht="12.75" hidden="1" x14ac:dyDescent="0.2"/>
    <row r="180" ht="12.75" hidden="1" x14ac:dyDescent="0.2"/>
    <row r="181" ht="12.75" hidden="1" x14ac:dyDescent="0.2"/>
    <row r="182" ht="12.75" hidden="1" x14ac:dyDescent="0.2"/>
    <row r="183" ht="12.75" hidden="1" x14ac:dyDescent="0.2"/>
    <row r="184" ht="12.75" hidden="1" x14ac:dyDescent="0.2"/>
    <row r="185" ht="12.75" hidden="1" x14ac:dyDescent="0.2"/>
    <row r="186" ht="12.75" hidden="1" x14ac:dyDescent="0.2"/>
    <row r="187" ht="12.75" hidden="1" x14ac:dyDescent="0.2"/>
    <row r="188" ht="12.75" hidden="1" x14ac:dyDescent="0.2"/>
    <row r="189" ht="12.75" hidden="1" x14ac:dyDescent="0.2"/>
    <row r="190" ht="12.75" hidden="1" x14ac:dyDescent="0.2"/>
    <row r="191" ht="12.75" hidden="1" x14ac:dyDescent="0.2"/>
    <row r="192" ht="12.75" hidden="1" x14ac:dyDescent="0.2"/>
    <row r="193" ht="12.75" hidden="1" x14ac:dyDescent="0.2"/>
    <row r="194" ht="12.75" hidden="1" x14ac:dyDescent="0.2"/>
    <row r="195" ht="12.75" hidden="1" x14ac:dyDescent="0.2"/>
    <row r="196" ht="12.75" hidden="1" x14ac:dyDescent="0.2"/>
    <row r="197" ht="12.75" hidden="1" x14ac:dyDescent="0.2"/>
    <row r="198" ht="12.75" hidden="1" x14ac:dyDescent="0.2"/>
    <row r="199" ht="12.75" hidden="1" x14ac:dyDescent="0.2"/>
    <row r="200" ht="12.75" hidden="1" x14ac:dyDescent="0.2"/>
    <row r="201" ht="12.75" hidden="1" x14ac:dyDescent="0.2"/>
    <row r="202" ht="12.75" hidden="1" x14ac:dyDescent="0.2"/>
    <row r="203" ht="12.75" hidden="1" x14ac:dyDescent="0.2"/>
    <row r="204" ht="12.75" hidden="1" x14ac:dyDescent="0.2"/>
    <row r="205" ht="12.75" hidden="1" x14ac:dyDescent="0.2"/>
    <row r="206" ht="12.75" hidden="1" x14ac:dyDescent="0.2"/>
    <row r="207" ht="12.75" hidden="1" x14ac:dyDescent="0.2"/>
    <row r="208" ht="12.75" hidden="1" x14ac:dyDescent="0.2"/>
    <row r="209" ht="12.75" hidden="1" x14ac:dyDescent="0.2"/>
    <row r="210" ht="12.75" hidden="1" x14ac:dyDescent="0.2"/>
    <row r="211" ht="12.75" hidden="1" x14ac:dyDescent="0.2"/>
    <row r="212" ht="12.75" hidden="1" x14ac:dyDescent="0.2"/>
    <row r="213" ht="12.75" hidden="1" x14ac:dyDescent="0.2"/>
    <row r="214" ht="12.75" hidden="1" x14ac:dyDescent="0.2"/>
    <row r="215" ht="12.75" hidden="1" x14ac:dyDescent="0.2"/>
    <row r="216" ht="12.75" hidden="1" x14ac:dyDescent="0.2"/>
    <row r="217" ht="12.75" hidden="1" x14ac:dyDescent="0.2"/>
    <row r="218" ht="12.75" hidden="1" x14ac:dyDescent="0.2"/>
    <row r="219" ht="12.75" hidden="1" x14ac:dyDescent="0.2"/>
    <row r="220" ht="12.75" hidden="1" x14ac:dyDescent="0.2"/>
    <row r="221" ht="12.75" hidden="1" x14ac:dyDescent="0.2"/>
    <row r="222" ht="12.75" hidden="1" x14ac:dyDescent="0.2"/>
    <row r="223" ht="12.75" hidden="1" x14ac:dyDescent="0.2"/>
    <row r="224" ht="12.75" hidden="1" x14ac:dyDescent="0.2"/>
    <row r="225" ht="12.75" hidden="1" x14ac:dyDescent="0.2"/>
    <row r="226" ht="12.75" hidden="1" x14ac:dyDescent="0.2"/>
    <row r="227" ht="12.75" hidden="1" x14ac:dyDescent="0.2"/>
    <row r="228" ht="12.75" hidden="1" x14ac:dyDescent="0.2"/>
    <row r="229" ht="12.75" hidden="1" x14ac:dyDescent="0.2"/>
    <row r="230" ht="12.75" hidden="1" x14ac:dyDescent="0.2"/>
    <row r="231" ht="12.75" hidden="1" x14ac:dyDescent="0.2"/>
    <row r="232" ht="12.75" hidden="1" x14ac:dyDescent="0.2"/>
    <row r="233" ht="12.75" hidden="1" x14ac:dyDescent="0.2"/>
    <row r="234" ht="12.75" hidden="1" x14ac:dyDescent="0.2"/>
    <row r="235" ht="12.75" hidden="1" x14ac:dyDescent="0.2"/>
    <row r="236" ht="12.75" hidden="1" x14ac:dyDescent="0.2"/>
    <row r="237" ht="12.75" hidden="1" x14ac:dyDescent="0.2"/>
    <row r="238" ht="12.75" hidden="1" x14ac:dyDescent="0.2"/>
    <row r="239" ht="12.75" hidden="1" x14ac:dyDescent="0.2"/>
    <row r="240" ht="12.75" hidden="1" x14ac:dyDescent="0.2"/>
    <row r="241" ht="12.75" hidden="1" x14ac:dyDescent="0.2"/>
    <row r="242" ht="12.75" hidden="1" x14ac:dyDescent="0.2"/>
    <row r="243" ht="12.75" hidden="1" x14ac:dyDescent="0.2"/>
    <row r="244" ht="12.75" hidden="1" x14ac:dyDescent="0.2"/>
    <row r="245" ht="12.75" hidden="1" x14ac:dyDescent="0.2"/>
    <row r="246" ht="12.75" hidden="1" x14ac:dyDescent="0.2"/>
    <row r="247" ht="12.75" hidden="1" x14ac:dyDescent="0.2"/>
    <row r="248" ht="12.75" hidden="1" x14ac:dyDescent="0.2"/>
    <row r="249" ht="12.75" hidden="1" x14ac:dyDescent="0.2"/>
    <row r="250" ht="12.75" hidden="1" x14ac:dyDescent="0.2"/>
    <row r="251" ht="12.75" hidden="1" x14ac:dyDescent="0.2"/>
    <row r="252" ht="12.75" hidden="1" x14ac:dyDescent="0.2"/>
    <row r="253" ht="12.75" hidden="1" x14ac:dyDescent="0.2"/>
    <row r="254" ht="12.75" hidden="1" x14ac:dyDescent="0.2"/>
    <row r="255" ht="12.75" hidden="1" x14ac:dyDescent="0.2"/>
    <row r="256" ht="12.75" hidden="1" x14ac:dyDescent="0.2"/>
    <row r="257" ht="12.75" hidden="1" x14ac:dyDescent="0.2"/>
    <row r="258" ht="12.75" hidden="1" x14ac:dyDescent="0.2"/>
    <row r="259" ht="12.75" hidden="1" x14ac:dyDescent="0.2"/>
    <row r="260" ht="12.75" hidden="1" x14ac:dyDescent="0.2"/>
    <row r="261" ht="12.75" hidden="1" x14ac:dyDescent="0.2"/>
    <row r="262" ht="12.75" hidden="1" x14ac:dyDescent="0.2"/>
    <row r="263" ht="12.75" hidden="1" x14ac:dyDescent="0.2"/>
    <row r="264" ht="12.75" hidden="1" x14ac:dyDescent="0.2"/>
    <row r="265" ht="12.75" hidden="1" x14ac:dyDescent="0.2"/>
    <row r="266" ht="12.75" hidden="1" x14ac:dyDescent="0.2"/>
    <row r="267" ht="12.75" hidden="1" x14ac:dyDescent="0.2"/>
    <row r="268" ht="12.75" hidden="1" x14ac:dyDescent="0.2"/>
    <row r="269" ht="12.75" hidden="1" x14ac:dyDescent="0.2"/>
    <row r="270" ht="12.75" hidden="1" x14ac:dyDescent="0.2"/>
    <row r="271" ht="12.75" hidden="1" x14ac:dyDescent="0.2"/>
    <row r="272" ht="12.75" hidden="1" x14ac:dyDescent="0.2"/>
    <row r="273" ht="12.75" hidden="1" x14ac:dyDescent="0.2"/>
    <row r="274" ht="12.75" hidden="1" x14ac:dyDescent="0.2"/>
    <row r="275" ht="12.75" hidden="1" x14ac:dyDescent="0.2"/>
    <row r="276" ht="12.75" hidden="1" x14ac:dyDescent="0.2"/>
    <row r="277" ht="12.75" hidden="1" x14ac:dyDescent="0.2"/>
    <row r="278" ht="12.75" hidden="1" x14ac:dyDescent="0.2"/>
    <row r="279" ht="12.75" hidden="1" x14ac:dyDescent="0.2"/>
    <row r="280" ht="12.75" hidden="1" x14ac:dyDescent="0.2"/>
    <row r="281" ht="12.75" hidden="1" x14ac:dyDescent="0.2"/>
    <row r="282" ht="12.75" hidden="1" x14ac:dyDescent="0.2"/>
    <row r="283" ht="12.75" hidden="1" x14ac:dyDescent="0.2"/>
    <row r="284" ht="12.75" hidden="1" x14ac:dyDescent="0.2"/>
    <row r="285" ht="12.75" hidden="1" x14ac:dyDescent="0.2"/>
    <row r="286" ht="12.75" hidden="1" x14ac:dyDescent="0.2"/>
    <row r="287" ht="12.75" hidden="1" x14ac:dyDescent="0.2"/>
    <row r="288" ht="12.75" hidden="1" x14ac:dyDescent="0.2"/>
    <row r="289" ht="12.75" hidden="1" x14ac:dyDescent="0.2"/>
    <row r="290" ht="12.75" hidden="1" x14ac:dyDescent="0.2"/>
    <row r="291" ht="12.75" hidden="1" x14ac:dyDescent="0.2"/>
    <row r="292" ht="12.75" hidden="1" x14ac:dyDescent="0.2"/>
    <row r="293" ht="12.75" hidden="1" x14ac:dyDescent="0.2"/>
    <row r="294" ht="12.75" hidden="1" x14ac:dyDescent="0.2"/>
    <row r="295" ht="12.75" hidden="1" x14ac:dyDescent="0.2"/>
    <row r="296" ht="12.75" hidden="1" x14ac:dyDescent="0.2"/>
    <row r="297" ht="12.75" hidden="1" x14ac:dyDescent="0.2"/>
    <row r="298" ht="12.75" hidden="1" x14ac:dyDescent="0.2"/>
    <row r="299" ht="12.75" hidden="1" x14ac:dyDescent="0.2"/>
    <row r="300" ht="12.75" hidden="1" x14ac:dyDescent="0.2"/>
    <row r="301" ht="12.75" hidden="1" x14ac:dyDescent="0.2"/>
    <row r="302" ht="12.75" hidden="1" x14ac:dyDescent="0.2"/>
    <row r="303" ht="12.75" hidden="1" x14ac:dyDescent="0.2"/>
    <row r="304" ht="12.75" hidden="1" x14ac:dyDescent="0.2"/>
    <row r="305" ht="12.75" hidden="1" x14ac:dyDescent="0.2"/>
    <row r="306" ht="12.75" hidden="1" x14ac:dyDescent="0.2"/>
    <row r="307" ht="12.75" hidden="1" x14ac:dyDescent="0.2"/>
    <row r="308" ht="12.75" hidden="1" x14ac:dyDescent="0.2"/>
    <row r="309" ht="12.75" hidden="1" x14ac:dyDescent="0.2"/>
    <row r="310" ht="12.75" hidden="1" x14ac:dyDescent="0.2"/>
    <row r="311" ht="12.75" hidden="1" x14ac:dyDescent="0.2"/>
    <row r="312" ht="12.75" hidden="1" x14ac:dyDescent="0.2"/>
    <row r="313" ht="12.75" hidden="1" x14ac:dyDescent="0.2"/>
    <row r="314" ht="12.75" hidden="1" x14ac:dyDescent="0.2"/>
    <row r="315" ht="12.75" hidden="1" x14ac:dyDescent="0.2"/>
    <row r="316" ht="12.75" hidden="1" x14ac:dyDescent="0.2"/>
    <row r="317" ht="12.75" hidden="1" x14ac:dyDescent="0.2"/>
    <row r="318" ht="12.75" hidden="1" x14ac:dyDescent="0.2"/>
    <row r="319" ht="12.75" hidden="1" x14ac:dyDescent="0.2"/>
    <row r="320" ht="12.75" hidden="1" x14ac:dyDescent="0.2"/>
    <row r="321" ht="12.75" hidden="1" x14ac:dyDescent="0.2"/>
    <row r="322" ht="12.75" hidden="1" x14ac:dyDescent="0.2"/>
    <row r="323" ht="12.75" hidden="1" x14ac:dyDescent="0.2"/>
    <row r="324" ht="12.75" hidden="1" x14ac:dyDescent="0.2"/>
    <row r="325" ht="12.75" hidden="1" x14ac:dyDescent="0.2"/>
    <row r="326" ht="12.75" hidden="1" x14ac:dyDescent="0.2"/>
    <row r="327" ht="12.75" hidden="1" x14ac:dyDescent="0.2"/>
    <row r="328" ht="12.75" hidden="1" x14ac:dyDescent="0.2"/>
    <row r="329" ht="12.75" hidden="1" x14ac:dyDescent="0.2"/>
    <row r="330" ht="12.75" hidden="1" x14ac:dyDescent="0.2"/>
    <row r="331" ht="12.75" hidden="1" x14ac:dyDescent="0.2"/>
    <row r="332" ht="12.75" hidden="1" x14ac:dyDescent="0.2"/>
    <row r="333" ht="12.75" hidden="1" x14ac:dyDescent="0.2"/>
    <row r="334" ht="12.75" hidden="1" x14ac:dyDescent="0.2"/>
    <row r="335" ht="12.75" hidden="1" x14ac:dyDescent="0.2"/>
    <row r="336" ht="12.75" hidden="1" x14ac:dyDescent="0.2"/>
    <row r="337" ht="12.75" hidden="1" x14ac:dyDescent="0.2"/>
    <row r="338" ht="12.75" hidden="1" x14ac:dyDescent="0.2"/>
    <row r="339" ht="12.75" hidden="1" x14ac:dyDescent="0.2"/>
    <row r="340" ht="12.75" hidden="1" x14ac:dyDescent="0.2"/>
    <row r="341" ht="12.75" hidden="1" x14ac:dyDescent="0.2"/>
    <row r="342" ht="12.75" hidden="1" x14ac:dyDescent="0.2"/>
    <row r="343" ht="12.75" hidden="1" x14ac:dyDescent="0.2"/>
    <row r="344" ht="12.75" hidden="1" x14ac:dyDescent="0.2"/>
    <row r="345" ht="12.75" hidden="1" x14ac:dyDescent="0.2"/>
    <row r="346" ht="12.75" hidden="1" x14ac:dyDescent="0.2"/>
    <row r="347" ht="12.75" hidden="1" x14ac:dyDescent="0.2"/>
    <row r="348" ht="12.75" hidden="1" x14ac:dyDescent="0.2"/>
    <row r="349" ht="12.75" hidden="1" x14ac:dyDescent="0.2"/>
    <row r="350" ht="12.75" hidden="1" x14ac:dyDescent="0.2"/>
    <row r="351" ht="12.75" hidden="1" x14ac:dyDescent="0.2"/>
    <row r="352" ht="12.75" hidden="1" x14ac:dyDescent="0.2"/>
    <row r="353" ht="12.75" hidden="1" x14ac:dyDescent="0.2"/>
    <row r="354" ht="12.75" hidden="1" x14ac:dyDescent="0.2"/>
    <row r="355" ht="12.75" hidden="1" x14ac:dyDescent="0.2"/>
    <row r="356" ht="12.75" hidden="1" x14ac:dyDescent="0.2"/>
    <row r="357" ht="12.75" hidden="1" x14ac:dyDescent="0.2"/>
    <row r="358" ht="12.75" hidden="1" x14ac:dyDescent="0.2"/>
    <row r="359" ht="12.75" hidden="1" x14ac:dyDescent="0.2"/>
    <row r="360" ht="12.75" hidden="1" x14ac:dyDescent="0.2"/>
    <row r="361" ht="12.75" hidden="1" x14ac:dyDescent="0.2"/>
    <row r="362" ht="12.75" hidden="1" x14ac:dyDescent="0.2"/>
    <row r="363" ht="12.75" hidden="1" x14ac:dyDescent="0.2"/>
    <row r="364" ht="12.75" hidden="1" x14ac:dyDescent="0.2"/>
    <row r="365" ht="12.75" hidden="1" x14ac:dyDescent="0.2"/>
    <row r="366" ht="12.75" hidden="1" x14ac:dyDescent="0.2"/>
    <row r="367" ht="12.75" hidden="1" x14ac:dyDescent="0.2"/>
    <row r="368" ht="12.75" hidden="1" x14ac:dyDescent="0.2"/>
    <row r="369" ht="12.75" hidden="1" x14ac:dyDescent="0.2"/>
    <row r="370" ht="12.75" hidden="1" x14ac:dyDescent="0.2"/>
    <row r="371" ht="12.75" hidden="1" x14ac:dyDescent="0.2"/>
    <row r="372" ht="12.75" hidden="1" x14ac:dyDescent="0.2"/>
    <row r="373" ht="12.75" hidden="1" x14ac:dyDescent="0.2"/>
    <row r="374" ht="12.75" hidden="1" x14ac:dyDescent="0.2"/>
    <row r="375" ht="12.75" hidden="1" x14ac:dyDescent="0.2"/>
    <row r="376" ht="12.75" hidden="1" x14ac:dyDescent="0.2"/>
    <row r="377" ht="12.75" hidden="1" x14ac:dyDescent="0.2"/>
    <row r="378" ht="12.75" hidden="1" x14ac:dyDescent="0.2"/>
    <row r="379" ht="12.75" hidden="1" x14ac:dyDescent="0.2"/>
    <row r="380" ht="12.75" hidden="1" x14ac:dyDescent="0.2"/>
    <row r="381" ht="12.75" hidden="1" x14ac:dyDescent="0.2"/>
    <row r="382" ht="12.75" hidden="1" x14ac:dyDescent="0.2"/>
    <row r="383" ht="12.75" hidden="1" x14ac:dyDescent="0.2"/>
    <row r="384" ht="12.75" hidden="1" x14ac:dyDescent="0.2"/>
    <row r="385" ht="12.75" hidden="1" x14ac:dyDescent="0.2"/>
    <row r="386" ht="12.75" hidden="1" x14ac:dyDescent="0.2"/>
    <row r="387" ht="12.75" hidden="1" x14ac:dyDescent="0.2"/>
    <row r="388" ht="12.75" hidden="1" x14ac:dyDescent="0.2"/>
    <row r="389" ht="12.75" hidden="1" x14ac:dyDescent="0.2"/>
    <row r="390" ht="12.75" hidden="1" x14ac:dyDescent="0.2"/>
    <row r="391" ht="12.75" hidden="1" x14ac:dyDescent="0.2"/>
    <row r="392" ht="12.75" hidden="1" x14ac:dyDescent="0.2"/>
    <row r="393" ht="12.75" hidden="1" x14ac:dyDescent="0.2"/>
    <row r="394" ht="12.75" hidden="1" x14ac:dyDescent="0.2"/>
    <row r="395" ht="12.75" hidden="1" x14ac:dyDescent="0.2"/>
    <row r="396" ht="12.75" hidden="1" x14ac:dyDescent="0.2"/>
    <row r="397" ht="12.75" hidden="1" x14ac:dyDescent="0.2"/>
    <row r="398" ht="12.75" hidden="1" x14ac:dyDescent="0.2"/>
    <row r="399" ht="12.75" hidden="1" x14ac:dyDescent="0.2"/>
    <row r="400" ht="12.75" hidden="1" x14ac:dyDescent="0.2"/>
    <row r="401" ht="12.75" hidden="1" x14ac:dyDescent="0.2"/>
    <row r="402" ht="12.75" hidden="1" x14ac:dyDescent="0.2"/>
    <row r="403" ht="12.75" hidden="1" x14ac:dyDescent="0.2"/>
    <row r="404" ht="12.75" hidden="1" x14ac:dyDescent="0.2"/>
    <row r="405" ht="12.75" hidden="1" x14ac:dyDescent="0.2"/>
    <row r="406" ht="12.75" hidden="1" x14ac:dyDescent="0.2"/>
    <row r="407" ht="12.75" hidden="1" x14ac:dyDescent="0.2"/>
    <row r="408" ht="12.75" hidden="1" x14ac:dyDescent="0.2"/>
    <row r="409" ht="12.75" hidden="1" x14ac:dyDescent="0.2"/>
    <row r="410" ht="12.75" hidden="1" x14ac:dyDescent="0.2"/>
    <row r="411" ht="12.75" hidden="1" x14ac:dyDescent="0.2"/>
    <row r="412" ht="12.75" hidden="1" x14ac:dyDescent="0.2"/>
    <row r="413" ht="12.75" hidden="1" x14ac:dyDescent="0.2"/>
    <row r="414" ht="12.75" hidden="1" x14ac:dyDescent="0.2"/>
    <row r="415" ht="12.75" hidden="1" x14ac:dyDescent="0.2"/>
    <row r="416" ht="12.75" hidden="1" x14ac:dyDescent="0.2"/>
    <row r="417" ht="12.75" hidden="1" x14ac:dyDescent="0.2"/>
    <row r="418" ht="12.75" hidden="1" x14ac:dyDescent="0.2"/>
    <row r="419" ht="12.75" hidden="1" x14ac:dyDescent="0.2"/>
    <row r="420" ht="12.75" hidden="1" x14ac:dyDescent="0.2"/>
    <row r="421" ht="12.75" hidden="1" x14ac:dyDescent="0.2"/>
    <row r="422" ht="12.75" hidden="1" x14ac:dyDescent="0.2"/>
    <row r="423" ht="12.75" hidden="1" x14ac:dyDescent="0.2"/>
    <row r="424" ht="12.75" hidden="1" x14ac:dyDescent="0.2"/>
    <row r="425" ht="12.75" hidden="1" x14ac:dyDescent="0.2"/>
    <row r="426" ht="12.75" hidden="1" x14ac:dyDescent="0.2"/>
    <row r="427" ht="12.75" hidden="1" x14ac:dyDescent="0.2"/>
    <row r="428" ht="12.75" hidden="1" x14ac:dyDescent="0.2"/>
    <row r="429" ht="12.75" hidden="1" x14ac:dyDescent="0.2"/>
    <row r="430" ht="12.75" hidden="1" x14ac:dyDescent="0.2"/>
    <row r="431" ht="12.75" hidden="1" x14ac:dyDescent="0.2"/>
    <row r="432" ht="12.75" hidden="1" x14ac:dyDescent="0.2"/>
    <row r="433" ht="12.75" hidden="1" x14ac:dyDescent="0.2"/>
    <row r="434" ht="12.75" hidden="1" x14ac:dyDescent="0.2"/>
    <row r="435" ht="12.75" hidden="1" x14ac:dyDescent="0.2"/>
    <row r="436" ht="12.75" hidden="1" x14ac:dyDescent="0.2"/>
    <row r="437" ht="12.75" hidden="1" x14ac:dyDescent="0.2"/>
    <row r="438" ht="12.75" hidden="1" x14ac:dyDescent="0.2"/>
    <row r="439" ht="12.75" hidden="1" x14ac:dyDescent="0.2"/>
    <row r="440" ht="12.75" hidden="1" x14ac:dyDescent="0.2"/>
    <row r="441" ht="12.75" hidden="1" x14ac:dyDescent="0.2"/>
    <row r="442" ht="12.75" hidden="1" x14ac:dyDescent="0.2"/>
    <row r="443" ht="12.75" hidden="1" x14ac:dyDescent="0.2"/>
    <row r="444" ht="12.75" hidden="1" x14ac:dyDescent="0.2"/>
    <row r="445" ht="12.75" hidden="1" x14ac:dyDescent="0.2"/>
    <row r="446" ht="12.75" hidden="1" x14ac:dyDescent="0.2"/>
    <row r="447" ht="12.75" hidden="1" x14ac:dyDescent="0.2"/>
    <row r="448" ht="12.75" hidden="1" x14ac:dyDescent="0.2"/>
    <row r="449" ht="12.75" hidden="1" x14ac:dyDescent="0.2"/>
    <row r="450" ht="12.75" hidden="1" x14ac:dyDescent="0.2"/>
    <row r="451" ht="12.75" hidden="1" x14ac:dyDescent="0.2"/>
    <row r="452" ht="12.75" hidden="1" x14ac:dyDescent="0.2"/>
    <row r="453" ht="12.75" hidden="1" x14ac:dyDescent="0.2"/>
    <row r="454" ht="12.75" hidden="1" x14ac:dyDescent="0.2"/>
    <row r="455" ht="12.75" hidden="1" x14ac:dyDescent="0.2"/>
    <row r="456" ht="12.75" hidden="1" x14ac:dyDescent="0.2"/>
    <row r="457" ht="12.75" hidden="1" x14ac:dyDescent="0.2"/>
    <row r="458" ht="12.75" hidden="1" x14ac:dyDescent="0.2"/>
    <row r="459" ht="12.75" hidden="1" x14ac:dyDescent="0.2"/>
    <row r="460" ht="12.75" hidden="1" x14ac:dyDescent="0.2"/>
    <row r="461" ht="12.75" hidden="1" x14ac:dyDescent="0.2"/>
    <row r="462" ht="12.75" hidden="1" x14ac:dyDescent="0.2"/>
    <row r="463" ht="12.75" hidden="1" x14ac:dyDescent="0.2"/>
    <row r="464" ht="12.75" hidden="1" x14ac:dyDescent="0.2"/>
    <row r="465" ht="12.75" hidden="1" x14ac:dyDescent="0.2"/>
    <row r="466" ht="12.75" hidden="1" x14ac:dyDescent="0.2"/>
    <row r="467" ht="12.75" hidden="1" x14ac:dyDescent="0.2"/>
    <row r="468" ht="12.75" hidden="1" x14ac:dyDescent="0.2"/>
    <row r="469" ht="12.75" hidden="1" x14ac:dyDescent="0.2"/>
    <row r="470" ht="12.75" hidden="1" x14ac:dyDescent="0.2"/>
    <row r="471" ht="12.75" hidden="1" x14ac:dyDescent="0.2"/>
    <row r="472" ht="12.75" hidden="1" x14ac:dyDescent="0.2"/>
    <row r="473" ht="12.75" hidden="1" x14ac:dyDescent="0.2"/>
    <row r="474" ht="12.75" hidden="1" x14ac:dyDescent="0.2"/>
    <row r="475" ht="12.75" hidden="1" x14ac:dyDescent="0.2"/>
    <row r="476" ht="12.75" hidden="1" x14ac:dyDescent="0.2"/>
    <row r="477" ht="12.75" hidden="1" x14ac:dyDescent="0.2"/>
    <row r="478" ht="12.75" hidden="1" x14ac:dyDescent="0.2"/>
    <row r="479" ht="12.75" hidden="1" x14ac:dyDescent="0.2"/>
    <row r="480" ht="12.75" hidden="1" x14ac:dyDescent="0.2"/>
    <row r="481" ht="12.75" hidden="1" x14ac:dyDescent="0.2"/>
    <row r="482" ht="12.75" hidden="1" x14ac:dyDescent="0.2"/>
    <row r="483" ht="12.75" hidden="1" x14ac:dyDescent="0.2"/>
    <row r="484" ht="12.75" hidden="1" x14ac:dyDescent="0.2"/>
    <row r="485" ht="12.75" hidden="1" x14ac:dyDescent="0.2"/>
    <row r="486" ht="12.75" hidden="1" x14ac:dyDescent="0.2"/>
    <row r="487" ht="12.75" hidden="1" x14ac:dyDescent="0.2"/>
    <row r="488" ht="12.75" hidden="1" x14ac:dyDescent="0.2"/>
    <row r="489" ht="12.75" hidden="1" x14ac:dyDescent="0.2"/>
    <row r="490" ht="12.75" hidden="1" x14ac:dyDescent="0.2"/>
    <row r="491" ht="12.75" hidden="1" x14ac:dyDescent="0.2"/>
    <row r="492" ht="12.75" hidden="1" x14ac:dyDescent="0.2"/>
    <row r="493" ht="12.75" hidden="1" x14ac:dyDescent="0.2"/>
    <row r="494" ht="12.75" hidden="1" x14ac:dyDescent="0.2"/>
    <row r="495" ht="12.75" hidden="1" x14ac:dyDescent="0.2"/>
    <row r="496" ht="12.75" hidden="1" x14ac:dyDescent="0.2"/>
    <row r="497" ht="12.75" hidden="1" x14ac:dyDescent="0.2"/>
    <row r="498" ht="12.75" hidden="1" x14ac:dyDescent="0.2"/>
    <row r="499" ht="12.75" hidden="1" x14ac:dyDescent="0.2"/>
    <row r="500" ht="12.75" hidden="1" x14ac:dyDescent="0.2"/>
    <row r="501" ht="12.75" hidden="1" x14ac:dyDescent="0.2"/>
    <row r="502" ht="12.75" hidden="1" x14ac:dyDescent="0.2"/>
    <row r="503" ht="12.75" hidden="1" x14ac:dyDescent="0.2"/>
    <row r="504" ht="12.75" hidden="1" x14ac:dyDescent="0.2"/>
    <row r="505" ht="12.75" hidden="1" x14ac:dyDescent="0.2"/>
    <row r="506" ht="12.75" hidden="1" x14ac:dyDescent="0.2"/>
    <row r="507" ht="12.75" hidden="1" x14ac:dyDescent="0.2"/>
    <row r="508" ht="12.75" hidden="1" x14ac:dyDescent="0.2"/>
    <row r="509" ht="12.75" hidden="1" x14ac:dyDescent="0.2"/>
    <row r="510" ht="12.75" hidden="1" x14ac:dyDescent="0.2"/>
    <row r="511" ht="12.75" hidden="1" x14ac:dyDescent="0.2"/>
    <row r="512" ht="12.75" hidden="1" x14ac:dyDescent="0.2"/>
    <row r="513" ht="12.75" hidden="1" x14ac:dyDescent="0.2"/>
    <row r="514" ht="12.75" hidden="1" x14ac:dyDescent="0.2"/>
    <row r="515" ht="12.75" hidden="1" x14ac:dyDescent="0.2"/>
    <row r="516" ht="12.75" hidden="1" x14ac:dyDescent="0.2"/>
    <row r="517" ht="12.75" hidden="1" x14ac:dyDescent="0.2"/>
    <row r="518" ht="12.75" hidden="1" x14ac:dyDescent="0.2"/>
    <row r="519" ht="12.75" hidden="1" x14ac:dyDescent="0.2"/>
    <row r="520" ht="12.75" hidden="1" x14ac:dyDescent="0.2"/>
    <row r="521" ht="12.75" hidden="1" x14ac:dyDescent="0.2"/>
    <row r="522" ht="12.75" hidden="1" x14ac:dyDescent="0.2"/>
    <row r="523" ht="12.75" hidden="1" x14ac:dyDescent="0.2"/>
    <row r="524" ht="12.75" hidden="1" x14ac:dyDescent="0.2"/>
    <row r="525" ht="12.75" hidden="1" x14ac:dyDescent="0.2"/>
    <row r="526" ht="12.75" hidden="1" x14ac:dyDescent="0.2"/>
    <row r="527" ht="12.75" hidden="1" x14ac:dyDescent="0.2"/>
    <row r="528" ht="12.75" hidden="1" x14ac:dyDescent="0.2"/>
    <row r="529" ht="12.75" hidden="1" x14ac:dyDescent="0.2"/>
    <row r="530" ht="12.75" hidden="1" x14ac:dyDescent="0.2"/>
    <row r="531" ht="12.75" hidden="1" x14ac:dyDescent="0.2"/>
    <row r="532" ht="12.75" hidden="1" x14ac:dyDescent="0.2"/>
    <row r="533" ht="12.75" hidden="1" x14ac:dyDescent="0.2"/>
    <row r="534" ht="12.75" hidden="1" x14ac:dyDescent="0.2"/>
    <row r="535" ht="12.75" hidden="1" x14ac:dyDescent="0.2"/>
    <row r="536" ht="12.75" hidden="1" x14ac:dyDescent="0.2"/>
    <row r="537" ht="12.75" hidden="1" x14ac:dyDescent="0.2"/>
    <row r="538" ht="12.75" hidden="1" x14ac:dyDescent="0.2"/>
    <row r="539" ht="12.75" hidden="1" x14ac:dyDescent="0.2"/>
    <row r="540" ht="12.75" hidden="1" x14ac:dyDescent="0.2"/>
    <row r="541" ht="12.75" hidden="1" x14ac:dyDescent="0.2"/>
    <row r="542" ht="12.75" hidden="1" x14ac:dyDescent="0.2"/>
    <row r="543" ht="12.75" hidden="1" x14ac:dyDescent="0.2"/>
    <row r="544" ht="12.75" hidden="1" x14ac:dyDescent="0.2"/>
    <row r="545" ht="12.75" hidden="1" x14ac:dyDescent="0.2"/>
    <row r="546" ht="12.75" hidden="1" x14ac:dyDescent="0.2"/>
    <row r="547" ht="12.75" hidden="1" x14ac:dyDescent="0.2"/>
    <row r="548" ht="12.75" hidden="1" x14ac:dyDescent="0.2"/>
    <row r="549" ht="12.75" hidden="1" x14ac:dyDescent="0.2"/>
    <row r="550" ht="12.75" hidden="1" x14ac:dyDescent="0.2"/>
    <row r="551" ht="12.75" hidden="1" x14ac:dyDescent="0.2"/>
    <row r="552" ht="12.75" hidden="1" x14ac:dyDescent="0.2"/>
    <row r="553" ht="12.75" hidden="1" x14ac:dyDescent="0.2"/>
    <row r="554" ht="12.75" hidden="1" x14ac:dyDescent="0.2"/>
    <row r="555" ht="12.75" hidden="1" x14ac:dyDescent="0.2"/>
    <row r="556" ht="12.75" hidden="1" x14ac:dyDescent="0.2"/>
    <row r="557" ht="12.75" hidden="1" x14ac:dyDescent="0.2"/>
    <row r="558" ht="12.75" hidden="1" x14ac:dyDescent="0.2"/>
    <row r="559" ht="12.75" hidden="1" x14ac:dyDescent="0.2"/>
    <row r="560" ht="12.75" hidden="1" x14ac:dyDescent="0.2"/>
    <row r="561" ht="12.75" hidden="1" x14ac:dyDescent="0.2"/>
    <row r="562" ht="12.75" hidden="1" x14ac:dyDescent="0.2"/>
    <row r="563" ht="12.75" hidden="1" x14ac:dyDescent="0.2"/>
    <row r="564" ht="12.75" hidden="1" x14ac:dyDescent="0.2"/>
    <row r="565" ht="12.75" hidden="1" x14ac:dyDescent="0.2"/>
    <row r="566" ht="12.75" hidden="1" x14ac:dyDescent="0.2"/>
    <row r="567" ht="12.75" hidden="1" x14ac:dyDescent="0.2"/>
    <row r="568" ht="12.75" hidden="1" x14ac:dyDescent="0.2"/>
    <row r="569" ht="12.75" hidden="1" x14ac:dyDescent="0.2"/>
    <row r="570" ht="12.75" hidden="1" x14ac:dyDescent="0.2"/>
    <row r="571" ht="12.75" hidden="1" x14ac:dyDescent="0.2"/>
    <row r="572" ht="12.75" hidden="1" x14ac:dyDescent="0.2"/>
    <row r="573" ht="12.75" hidden="1" x14ac:dyDescent="0.2"/>
    <row r="574" ht="12.75" hidden="1" x14ac:dyDescent="0.2"/>
    <row r="575" ht="12.75" hidden="1" x14ac:dyDescent="0.2"/>
    <row r="576" ht="12.75" hidden="1" x14ac:dyDescent="0.2"/>
    <row r="577" ht="12.75" hidden="1" x14ac:dyDescent="0.2"/>
    <row r="578" ht="12.75" hidden="1" x14ac:dyDescent="0.2"/>
    <row r="579" ht="12.75" hidden="1" x14ac:dyDescent="0.2"/>
    <row r="580" ht="12.75" hidden="1" x14ac:dyDescent="0.2"/>
    <row r="581" ht="12.75" hidden="1" x14ac:dyDescent="0.2"/>
    <row r="582" ht="12.75" hidden="1" x14ac:dyDescent="0.2"/>
    <row r="583" ht="12.75" hidden="1" x14ac:dyDescent="0.2"/>
    <row r="584" ht="12.75" hidden="1" x14ac:dyDescent="0.2"/>
    <row r="585" ht="12.75" hidden="1" x14ac:dyDescent="0.2"/>
    <row r="586" ht="12.75" hidden="1" x14ac:dyDescent="0.2"/>
    <row r="587" ht="12.75" hidden="1" x14ac:dyDescent="0.2"/>
    <row r="588" ht="12.75" hidden="1" x14ac:dyDescent="0.2"/>
    <row r="589" ht="12.75" hidden="1" x14ac:dyDescent="0.2"/>
    <row r="590" ht="12.75" hidden="1" x14ac:dyDescent="0.2"/>
    <row r="591" ht="12.75" hidden="1" x14ac:dyDescent="0.2"/>
    <row r="592" ht="12.75" hidden="1" x14ac:dyDescent="0.2"/>
    <row r="593" ht="12.75" hidden="1" x14ac:dyDescent="0.2"/>
    <row r="594" ht="12.75" hidden="1" x14ac:dyDescent="0.2"/>
    <row r="595" ht="12.75" hidden="1" x14ac:dyDescent="0.2"/>
    <row r="596" ht="12.75" hidden="1" x14ac:dyDescent="0.2"/>
    <row r="597" ht="12.75" hidden="1" x14ac:dyDescent="0.2"/>
    <row r="598" ht="12.75" hidden="1" x14ac:dyDescent="0.2"/>
    <row r="599" ht="12.75" hidden="1" x14ac:dyDescent="0.2"/>
    <row r="600" ht="12.75" hidden="1" x14ac:dyDescent="0.2"/>
    <row r="601" ht="12.75" hidden="1" x14ac:dyDescent="0.2"/>
    <row r="602" ht="12.75" hidden="1" x14ac:dyDescent="0.2"/>
    <row r="603" ht="12.75" hidden="1" x14ac:dyDescent="0.2"/>
    <row r="604" ht="12.75" hidden="1" x14ac:dyDescent="0.2"/>
    <row r="605" ht="12.75" hidden="1" x14ac:dyDescent="0.2"/>
    <row r="606" ht="12.75" hidden="1" x14ac:dyDescent="0.2"/>
    <row r="607" ht="12.75" hidden="1" x14ac:dyDescent="0.2"/>
    <row r="608" ht="12.75" hidden="1" x14ac:dyDescent="0.2"/>
    <row r="609" ht="12.75" hidden="1" x14ac:dyDescent="0.2"/>
    <row r="610" ht="12.75" hidden="1" x14ac:dyDescent="0.2"/>
    <row r="611" ht="12.75" hidden="1" x14ac:dyDescent="0.2"/>
    <row r="612" ht="12.75" hidden="1" x14ac:dyDescent="0.2"/>
    <row r="613" ht="12.75" hidden="1" x14ac:dyDescent="0.2"/>
    <row r="614" ht="12.75" hidden="1" x14ac:dyDescent="0.2"/>
    <row r="615" ht="12.75" hidden="1" x14ac:dyDescent="0.2"/>
    <row r="616" ht="12.75" hidden="1" x14ac:dyDescent="0.2"/>
    <row r="617" ht="12.75" hidden="1" x14ac:dyDescent="0.2"/>
    <row r="618" ht="12.75" hidden="1" x14ac:dyDescent="0.2"/>
    <row r="619" ht="12.75" hidden="1" x14ac:dyDescent="0.2"/>
    <row r="620" ht="12.75" hidden="1" x14ac:dyDescent="0.2"/>
    <row r="621" ht="12.75" hidden="1" x14ac:dyDescent="0.2"/>
    <row r="622" ht="12.75" hidden="1" x14ac:dyDescent="0.2"/>
    <row r="623" ht="12.75" hidden="1" x14ac:dyDescent="0.2"/>
    <row r="624" ht="12.75" hidden="1" x14ac:dyDescent="0.2"/>
    <row r="625" ht="12.75" hidden="1" x14ac:dyDescent="0.2"/>
    <row r="626" ht="12.75" hidden="1" x14ac:dyDescent="0.2"/>
    <row r="627" ht="12.75" hidden="1" x14ac:dyDescent="0.2"/>
    <row r="628" ht="12.75" hidden="1" x14ac:dyDescent="0.2"/>
    <row r="629" ht="12.75" hidden="1" x14ac:dyDescent="0.2"/>
    <row r="630" ht="12.75" hidden="1" x14ac:dyDescent="0.2"/>
    <row r="631" ht="12.75" hidden="1" x14ac:dyDescent="0.2"/>
    <row r="632" ht="12.75" hidden="1" x14ac:dyDescent="0.2"/>
    <row r="633" ht="12.75" hidden="1" x14ac:dyDescent="0.2"/>
    <row r="634" ht="12.75" hidden="1" x14ac:dyDescent="0.2"/>
    <row r="635" ht="12.75" hidden="1" x14ac:dyDescent="0.2"/>
    <row r="636" ht="12.75" hidden="1" x14ac:dyDescent="0.2"/>
    <row r="637" ht="12.75" hidden="1" x14ac:dyDescent="0.2"/>
    <row r="638" ht="12.75" hidden="1" x14ac:dyDescent="0.2"/>
    <row r="639" ht="12.75" hidden="1" x14ac:dyDescent="0.2"/>
    <row r="640" ht="12.75" hidden="1" x14ac:dyDescent="0.2"/>
    <row r="641" ht="12.75" hidden="1" x14ac:dyDescent="0.2"/>
    <row r="642" ht="12.75" hidden="1" x14ac:dyDescent="0.2"/>
    <row r="643" ht="12.75" hidden="1" x14ac:dyDescent="0.2"/>
    <row r="644" ht="12.75" hidden="1" x14ac:dyDescent="0.2"/>
    <row r="645" ht="12.75" hidden="1" x14ac:dyDescent="0.2"/>
    <row r="646" ht="12.75" hidden="1" x14ac:dyDescent="0.2"/>
    <row r="647" ht="12.75" hidden="1" x14ac:dyDescent="0.2"/>
    <row r="648" ht="12.75" hidden="1" x14ac:dyDescent="0.2"/>
    <row r="649" ht="12.75" hidden="1" x14ac:dyDescent="0.2"/>
    <row r="650" ht="12.75" hidden="1" x14ac:dyDescent="0.2"/>
    <row r="651" ht="12.75" hidden="1" x14ac:dyDescent="0.2"/>
    <row r="652" ht="12.75" hidden="1" x14ac:dyDescent="0.2"/>
    <row r="653" ht="12.75" hidden="1" x14ac:dyDescent="0.2"/>
    <row r="654" ht="12.75" hidden="1" x14ac:dyDescent="0.2"/>
    <row r="655" ht="12.75" hidden="1" x14ac:dyDescent="0.2"/>
    <row r="656" ht="12.75" hidden="1" x14ac:dyDescent="0.2"/>
    <row r="657" ht="12.75" hidden="1" x14ac:dyDescent="0.2"/>
    <row r="658" ht="12.75" hidden="1" x14ac:dyDescent="0.2"/>
    <row r="659" ht="12.75" hidden="1" x14ac:dyDescent="0.2"/>
    <row r="660" ht="12.75" hidden="1" x14ac:dyDescent="0.2"/>
    <row r="661" ht="12.75" hidden="1" x14ac:dyDescent="0.2"/>
    <row r="662" ht="12.75" hidden="1" x14ac:dyDescent="0.2"/>
    <row r="663" ht="12.75" hidden="1" x14ac:dyDescent="0.2"/>
    <row r="664" ht="12.75" hidden="1" x14ac:dyDescent="0.2"/>
    <row r="665" ht="12.75" hidden="1" x14ac:dyDescent="0.2"/>
    <row r="666" ht="12.75" hidden="1" x14ac:dyDescent="0.2"/>
    <row r="667" ht="12.75" hidden="1" x14ac:dyDescent="0.2"/>
    <row r="668" ht="12.75" hidden="1" x14ac:dyDescent="0.2"/>
    <row r="669" ht="12.75" hidden="1" x14ac:dyDescent="0.2"/>
    <row r="670" ht="12.75" hidden="1" x14ac:dyDescent="0.2"/>
    <row r="671" ht="12.75" hidden="1" x14ac:dyDescent="0.2"/>
    <row r="672" ht="12.75" hidden="1" x14ac:dyDescent="0.2"/>
    <row r="673" ht="12.75" hidden="1" x14ac:dyDescent="0.2"/>
    <row r="674" ht="12.75" hidden="1" x14ac:dyDescent="0.2"/>
    <row r="675" ht="12.75" hidden="1" x14ac:dyDescent="0.2"/>
    <row r="676" ht="12.75" hidden="1" x14ac:dyDescent="0.2"/>
    <row r="677" ht="12.75" hidden="1" x14ac:dyDescent="0.2"/>
    <row r="678" ht="12.75" hidden="1" x14ac:dyDescent="0.2"/>
    <row r="679" ht="12.75" hidden="1" x14ac:dyDescent="0.2"/>
    <row r="680" ht="12.75" hidden="1" x14ac:dyDescent="0.2"/>
    <row r="681" ht="12.75" hidden="1" x14ac:dyDescent="0.2"/>
    <row r="682" ht="12.75" hidden="1" x14ac:dyDescent="0.2"/>
    <row r="683" ht="12.75" hidden="1" x14ac:dyDescent="0.2"/>
    <row r="684" ht="12.75" hidden="1" x14ac:dyDescent="0.2"/>
    <row r="685" ht="12.75" hidden="1" x14ac:dyDescent="0.2"/>
    <row r="686" ht="12.75" hidden="1" x14ac:dyDescent="0.2"/>
    <row r="687" ht="12.75" hidden="1" x14ac:dyDescent="0.2"/>
    <row r="688" ht="12.75" hidden="1" x14ac:dyDescent="0.2"/>
    <row r="689" ht="12.75" hidden="1" x14ac:dyDescent="0.2"/>
    <row r="690" ht="12.75" hidden="1" x14ac:dyDescent="0.2"/>
    <row r="691" ht="12.75" hidden="1" x14ac:dyDescent="0.2"/>
    <row r="692" ht="12.75" hidden="1" x14ac:dyDescent="0.2"/>
    <row r="693" ht="12.75" hidden="1" x14ac:dyDescent="0.2"/>
    <row r="694" ht="12.75" hidden="1" x14ac:dyDescent="0.2"/>
    <row r="695" ht="12.75" hidden="1" x14ac:dyDescent="0.2"/>
    <row r="696" ht="12.75" hidden="1" x14ac:dyDescent="0.2"/>
    <row r="697" ht="12.75" hidden="1" x14ac:dyDescent="0.2"/>
    <row r="698" ht="12.75" hidden="1" x14ac:dyDescent="0.2"/>
    <row r="699" ht="12.75" hidden="1" x14ac:dyDescent="0.2"/>
    <row r="700" ht="12.75" hidden="1" x14ac:dyDescent="0.2"/>
    <row r="701" ht="12.75" hidden="1" x14ac:dyDescent="0.2"/>
    <row r="702" ht="12.75" hidden="1" x14ac:dyDescent="0.2"/>
    <row r="703" ht="12.75" hidden="1" x14ac:dyDescent="0.2"/>
    <row r="704" ht="12.75" hidden="1" x14ac:dyDescent="0.2"/>
    <row r="705" ht="12.75" hidden="1" x14ac:dyDescent="0.2"/>
    <row r="706" ht="12.75" hidden="1" x14ac:dyDescent="0.2"/>
    <row r="707" ht="12.75" hidden="1" x14ac:dyDescent="0.2"/>
    <row r="708" ht="12.75" hidden="1" x14ac:dyDescent="0.2"/>
    <row r="709" ht="12.75" hidden="1" x14ac:dyDescent="0.2"/>
    <row r="710" ht="12.75" hidden="1" x14ac:dyDescent="0.2"/>
    <row r="711" ht="12.75" hidden="1" x14ac:dyDescent="0.2"/>
    <row r="712" ht="12.75" hidden="1" x14ac:dyDescent="0.2"/>
    <row r="713" ht="12.75" hidden="1" x14ac:dyDescent="0.2"/>
    <row r="714" ht="12.75" hidden="1" x14ac:dyDescent="0.2"/>
    <row r="715" ht="12.75" hidden="1" x14ac:dyDescent="0.2"/>
    <row r="716" ht="12.75" hidden="1" x14ac:dyDescent="0.2"/>
    <row r="717" ht="12.75" hidden="1" x14ac:dyDescent="0.2"/>
    <row r="718" ht="12.75" hidden="1" x14ac:dyDescent="0.2"/>
    <row r="719" ht="12.75" hidden="1" x14ac:dyDescent="0.2"/>
    <row r="720" ht="12.75" hidden="1" x14ac:dyDescent="0.2"/>
    <row r="721" ht="12.75" hidden="1" x14ac:dyDescent="0.2"/>
    <row r="722" ht="12.75" hidden="1" x14ac:dyDescent="0.2"/>
    <row r="723" ht="12.75" hidden="1" x14ac:dyDescent="0.2"/>
    <row r="724" ht="12.75" hidden="1" x14ac:dyDescent="0.2"/>
    <row r="725" ht="12.75" hidden="1" x14ac:dyDescent="0.2"/>
    <row r="726" ht="12.75" hidden="1" x14ac:dyDescent="0.2"/>
    <row r="727" ht="12.75" hidden="1" x14ac:dyDescent="0.2"/>
    <row r="728" ht="12.75" hidden="1" x14ac:dyDescent="0.2"/>
    <row r="729" ht="12.75" hidden="1" x14ac:dyDescent="0.2"/>
    <row r="730" ht="12.75" hidden="1" x14ac:dyDescent="0.2"/>
    <row r="731" ht="12.75" hidden="1" x14ac:dyDescent="0.2"/>
    <row r="732" ht="12.75" hidden="1" x14ac:dyDescent="0.2"/>
    <row r="733" ht="12.75" hidden="1" x14ac:dyDescent="0.2"/>
    <row r="734" ht="12.75" hidden="1" x14ac:dyDescent="0.2"/>
    <row r="735" ht="12.75" hidden="1" x14ac:dyDescent="0.2"/>
    <row r="736" ht="12.75" hidden="1" x14ac:dyDescent="0.2"/>
    <row r="737" ht="12.75" hidden="1" x14ac:dyDescent="0.2"/>
    <row r="738" ht="12.75" hidden="1" x14ac:dyDescent="0.2"/>
    <row r="739" ht="12.75" hidden="1" x14ac:dyDescent="0.2"/>
    <row r="740" ht="12.75" hidden="1" x14ac:dyDescent="0.2"/>
    <row r="741" ht="12.75" hidden="1" x14ac:dyDescent="0.2"/>
    <row r="742" ht="12.75" hidden="1" x14ac:dyDescent="0.2"/>
    <row r="743" ht="12.75" hidden="1" x14ac:dyDescent="0.2"/>
    <row r="744" ht="12.75" hidden="1" x14ac:dyDescent="0.2"/>
    <row r="745" ht="12.75" hidden="1" x14ac:dyDescent="0.2"/>
    <row r="746" ht="12.75" hidden="1" x14ac:dyDescent="0.2"/>
    <row r="747" ht="12.75" hidden="1" x14ac:dyDescent="0.2"/>
    <row r="748" ht="12.75" hidden="1" x14ac:dyDescent="0.2"/>
    <row r="749" ht="12.75" hidden="1" x14ac:dyDescent="0.2"/>
    <row r="750" ht="12.75" hidden="1" x14ac:dyDescent="0.2"/>
    <row r="751" ht="12.75" hidden="1" x14ac:dyDescent="0.2"/>
    <row r="752" ht="12.75" hidden="1" x14ac:dyDescent="0.2"/>
    <row r="753" ht="12.75" hidden="1" x14ac:dyDescent="0.2"/>
    <row r="754" ht="12.75" hidden="1" x14ac:dyDescent="0.2"/>
    <row r="755" ht="12.75" hidden="1" x14ac:dyDescent="0.2"/>
    <row r="756" ht="12.75" hidden="1" x14ac:dyDescent="0.2"/>
    <row r="757" ht="12.75" hidden="1" x14ac:dyDescent="0.2"/>
    <row r="758" ht="12.75" hidden="1" x14ac:dyDescent="0.2"/>
    <row r="759" ht="12.75" hidden="1" x14ac:dyDescent="0.2"/>
    <row r="760" ht="12.75" hidden="1" x14ac:dyDescent="0.2"/>
    <row r="761" ht="12.75" hidden="1" x14ac:dyDescent="0.2"/>
    <row r="762" ht="12.75" hidden="1" x14ac:dyDescent="0.2"/>
    <row r="763" ht="12.75" hidden="1" x14ac:dyDescent="0.2"/>
    <row r="764" ht="12.75" hidden="1" x14ac:dyDescent="0.2"/>
    <row r="765" ht="12.75" hidden="1" x14ac:dyDescent="0.2"/>
    <row r="766" ht="12.75" hidden="1" x14ac:dyDescent="0.2"/>
    <row r="767" ht="12.75" hidden="1" x14ac:dyDescent="0.2"/>
    <row r="768" ht="12.75" hidden="1" x14ac:dyDescent="0.2"/>
    <row r="769" ht="12.75" hidden="1" x14ac:dyDescent="0.2"/>
    <row r="770" ht="12.75" hidden="1" x14ac:dyDescent="0.2"/>
    <row r="771" ht="12.75" hidden="1" x14ac:dyDescent="0.2"/>
    <row r="772" ht="12.75" hidden="1" x14ac:dyDescent="0.2"/>
    <row r="773" ht="12.75" hidden="1" x14ac:dyDescent="0.2"/>
    <row r="774" ht="12.75" hidden="1" x14ac:dyDescent="0.2"/>
    <row r="775" ht="12.75" hidden="1" x14ac:dyDescent="0.2"/>
    <row r="776" ht="12.75" hidden="1" x14ac:dyDescent="0.2"/>
    <row r="777" ht="12.75" hidden="1" x14ac:dyDescent="0.2"/>
    <row r="778" ht="12.75" hidden="1" x14ac:dyDescent="0.2"/>
    <row r="779" ht="12.75" hidden="1" x14ac:dyDescent="0.2"/>
    <row r="780" ht="12.75" hidden="1" x14ac:dyDescent="0.2"/>
    <row r="781" ht="12.75" hidden="1" x14ac:dyDescent="0.2"/>
    <row r="782" ht="12.75" hidden="1" x14ac:dyDescent="0.2"/>
    <row r="783" ht="12.75" hidden="1" x14ac:dyDescent="0.2"/>
    <row r="784" ht="12.75" hidden="1" x14ac:dyDescent="0.2"/>
    <row r="785" ht="12.75" hidden="1" x14ac:dyDescent="0.2"/>
    <row r="786" ht="12.75" hidden="1" x14ac:dyDescent="0.2"/>
    <row r="787" ht="12.75" hidden="1" x14ac:dyDescent="0.2"/>
    <row r="788" ht="12.75" hidden="1" x14ac:dyDescent="0.2"/>
    <row r="789" ht="12.75" hidden="1" x14ac:dyDescent="0.2"/>
    <row r="790" ht="12.75" hidden="1" x14ac:dyDescent="0.2"/>
    <row r="791" ht="12.75" hidden="1" x14ac:dyDescent="0.2"/>
    <row r="792" ht="12.75" hidden="1" x14ac:dyDescent="0.2"/>
    <row r="793" ht="12.75" hidden="1" x14ac:dyDescent="0.2"/>
    <row r="794" ht="12.75" hidden="1" x14ac:dyDescent="0.2"/>
    <row r="795" ht="12.75" hidden="1" x14ac:dyDescent="0.2"/>
    <row r="796" ht="12.75" hidden="1" x14ac:dyDescent="0.2"/>
    <row r="797" ht="12.75" hidden="1" x14ac:dyDescent="0.2"/>
    <row r="798" ht="12.75" hidden="1" x14ac:dyDescent="0.2"/>
    <row r="799" ht="12.75" hidden="1" x14ac:dyDescent="0.2"/>
    <row r="800" ht="12.75" hidden="1" x14ac:dyDescent="0.2"/>
    <row r="801" ht="12.75" hidden="1" x14ac:dyDescent="0.2"/>
    <row r="802" ht="12.75" hidden="1" x14ac:dyDescent="0.2"/>
    <row r="803" ht="12.75" hidden="1" x14ac:dyDescent="0.2"/>
    <row r="804" ht="12.75" hidden="1" x14ac:dyDescent="0.2"/>
    <row r="805" ht="12.75" hidden="1" x14ac:dyDescent="0.2"/>
    <row r="806" ht="12.75" hidden="1" x14ac:dyDescent="0.2"/>
    <row r="807" ht="12.75" hidden="1" x14ac:dyDescent="0.2"/>
    <row r="808" ht="12.75" hidden="1" x14ac:dyDescent="0.2"/>
    <row r="809" ht="12.75" hidden="1" x14ac:dyDescent="0.2"/>
    <row r="810" ht="12.75" hidden="1" x14ac:dyDescent="0.2"/>
    <row r="811" ht="12.75" hidden="1" x14ac:dyDescent="0.2"/>
    <row r="812" ht="12.75" hidden="1" x14ac:dyDescent="0.2"/>
    <row r="813" ht="12.75" hidden="1" x14ac:dyDescent="0.2"/>
    <row r="814" ht="12.75" hidden="1" x14ac:dyDescent="0.2"/>
    <row r="815" ht="12.75" hidden="1" x14ac:dyDescent="0.2"/>
    <row r="816" ht="12.75" hidden="1" x14ac:dyDescent="0.2"/>
    <row r="817" ht="12.75" hidden="1" x14ac:dyDescent="0.2"/>
    <row r="818" ht="12.75" hidden="1" x14ac:dyDescent="0.2"/>
    <row r="819" ht="12.75" hidden="1" x14ac:dyDescent="0.2"/>
    <row r="820" ht="12.75" hidden="1" x14ac:dyDescent="0.2"/>
    <row r="821" ht="12.75" hidden="1" x14ac:dyDescent="0.2"/>
    <row r="822" ht="12.75" hidden="1" x14ac:dyDescent="0.2"/>
    <row r="823" ht="12.75" hidden="1" x14ac:dyDescent="0.2"/>
    <row r="824" ht="12.75" hidden="1" x14ac:dyDescent="0.2"/>
    <row r="825" ht="12.75" hidden="1" x14ac:dyDescent="0.2"/>
    <row r="826" ht="12.75" hidden="1" x14ac:dyDescent="0.2"/>
    <row r="827" ht="12.75" hidden="1" x14ac:dyDescent="0.2"/>
    <row r="828" ht="12.75" hidden="1" x14ac:dyDescent="0.2"/>
    <row r="829" ht="12.75" hidden="1" x14ac:dyDescent="0.2"/>
    <row r="830" ht="12.75" hidden="1" x14ac:dyDescent="0.2"/>
    <row r="831" ht="12.75" hidden="1" x14ac:dyDescent="0.2"/>
    <row r="832" ht="12.75" hidden="1" x14ac:dyDescent="0.2"/>
    <row r="833" ht="12.75" hidden="1" x14ac:dyDescent="0.2"/>
    <row r="834" ht="12.75" hidden="1" x14ac:dyDescent="0.2"/>
    <row r="835" ht="12.75" hidden="1" x14ac:dyDescent="0.2"/>
    <row r="836" ht="12.75" hidden="1" x14ac:dyDescent="0.2"/>
    <row r="837" ht="12.75" hidden="1" x14ac:dyDescent="0.2"/>
    <row r="838" ht="12.75" hidden="1" x14ac:dyDescent="0.2"/>
    <row r="839" ht="12.75" hidden="1" x14ac:dyDescent="0.2"/>
    <row r="840" ht="12.75" hidden="1" x14ac:dyDescent="0.2"/>
    <row r="841" ht="12.75" hidden="1" x14ac:dyDescent="0.2"/>
    <row r="842" ht="12.75" hidden="1" x14ac:dyDescent="0.2"/>
    <row r="843" ht="12.75" hidden="1" x14ac:dyDescent="0.2"/>
    <row r="844" ht="12.75" hidden="1" x14ac:dyDescent="0.2"/>
    <row r="845" ht="12.75" hidden="1" x14ac:dyDescent="0.2"/>
    <row r="846" ht="12.75" hidden="1" x14ac:dyDescent="0.2"/>
    <row r="847" ht="12.75" hidden="1" x14ac:dyDescent="0.2"/>
    <row r="848" ht="12.75" hidden="1" x14ac:dyDescent="0.2"/>
    <row r="849" ht="12.75" hidden="1" x14ac:dyDescent="0.2"/>
    <row r="850" ht="12.75" hidden="1" x14ac:dyDescent="0.2"/>
    <row r="851" ht="12.75" hidden="1" x14ac:dyDescent="0.2"/>
    <row r="852" ht="12.75" hidden="1" x14ac:dyDescent="0.2"/>
    <row r="853" ht="12.75" hidden="1" x14ac:dyDescent="0.2"/>
    <row r="854" ht="12.75" hidden="1" x14ac:dyDescent="0.2"/>
    <row r="855" ht="12.75" hidden="1" x14ac:dyDescent="0.2"/>
    <row r="856" ht="12.75" hidden="1" x14ac:dyDescent="0.2"/>
    <row r="857" ht="12.75" hidden="1" x14ac:dyDescent="0.2"/>
    <row r="858" ht="12.75" hidden="1" x14ac:dyDescent="0.2"/>
    <row r="859" ht="12.75" hidden="1" x14ac:dyDescent="0.2"/>
    <row r="860" ht="12.75" hidden="1" x14ac:dyDescent="0.2"/>
    <row r="861" ht="12.75" hidden="1" x14ac:dyDescent="0.2"/>
    <row r="862" ht="12.75" hidden="1" x14ac:dyDescent="0.2"/>
    <row r="863" ht="12.75" hidden="1" x14ac:dyDescent="0.2"/>
    <row r="864" ht="12.75" hidden="1" x14ac:dyDescent="0.2"/>
    <row r="865" ht="12.75" hidden="1" x14ac:dyDescent="0.2"/>
    <row r="866" ht="12.75" hidden="1" x14ac:dyDescent="0.2"/>
    <row r="867" ht="12.75" hidden="1" x14ac:dyDescent="0.2"/>
    <row r="868" ht="12.75" hidden="1" x14ac:dyDescent="0.2"/>
    <row r="869" ht="12.75" hidden="1" x14ac:dyDescent="0.2"/>
    <row r="870" ht="12.75" hidden="1" x14ac:dyDescent="0.2"/>
    <row r="871" ht="12.75" hidden="1" x14ac:dyDescent="0.2"/>
    <row r="872" ht="12.75" hidden="1" x14ac:dyDescent="0.2"/>
    <row r="873" ht="12.75" hidden="1" x14ac:dyDescent="0.2"/>
    <row r="874" ht="12.75" hidden="1" x14ac:dyDescent="0.2"/>
    <row r="875" ht="12.75" hidden="1" x14ac:dyDescent="0.2"/>
    <row r="876" ht="12.75" hidden="1" x14ac:dyDescent="0.2"/>
    <row r="877" ht="12.75" hidden="1" x14ac:dyDescent="0.2"/>
    <row r="878" ht="12.75" hidden="1" x14ac:dyDescent="0.2"/>
    <row r="879" ht="12.75" hidden="1" x14ac:dyDescent="0.2"/>
    <row r="880" ht="12.75" hidden="1" x14ac:dyDescent="0.2"/>
    <row r="881" ht="12.75" hidden="1" x14ac:dyDescent="0.2"/>
    <row r="882" ht="12.75" hidden="1" x14ac:dyDescent="0.2"/>
    <row r="883" ht="12.75" hidden="1" x14ac:dyDescent="0.2"/>
    <row r="884" ht="12.75" hidden="1" x14ac:dyDescent="0.2"/>
    <row r="885" ht="12.75" hidden="1" x14ac:dyDescent="0.2"/>
    <row r="886" ht="12.75" hidden="1" x14ac:dyDescent="0.2"/>
    <row r="887" ht="12.75" hidden="1" x14ac:dyDescent="0.2"/>
    <row r="888" ht="12.75" hidden="1" x14ac:dyDescent="0.2"/>
    <row r="889" ht="12.75" hidden="1" x14ac:dyDescent="0.2"/>
    <row r="890" ht="12.75" hidden="1" x14ac:dyDescent="0.2"/>
    <row r="891" ht="12.75" hidden="1" x14ac:dyDescent="0.2"/>
    <row r="892" ht="12.75" hidden="1" x14ac:dyDescent="0.2"/>
    <row r="893" ht="12.75" hidden="1" x14ac:dyDescent="0.2"/>
    <row r="894" ht="12.75" hidden="1" x14ac:dyDescent="0.2"/>
    <row r="895" ht="12.75" hidden="1" x14ac:dyDescent="0.2"/>
    <row r="896" ht="12.75" hidden="1" x14ac:dyDescent="0.2"/>
    <row r="897" ht="12.75" hidden="1" x14ac:dyDescent="0.2"/>
    <row r="898" ht="12.75" hidden="1" x14ac:dyDescent="0.2"/>
    <row r="899" ht="12.75" hidden="1" x14ac:dyDescent="0.2"/>
    <row r="900" ht="12.75" hidden="1" x14ac:dyDescent="0.2"/>
    <row r="901" ht="12.75" hidden="1" x14ac:dyDescent="0.2"/>
    <row r="902" ht="12.75" hidden="1" x14ac:dyDescent="0.2"/>
    <row r="903" ht="12.75" hidden="1" x14ac:dyDescent="0.2"/>
    <row r="904" ht="12.75" hidden="1" x14ac:dyDescent="0.2"/>
    <row r="905" ht="12.75" hidden="1" x14ac:dyDescent="0.2"/>
    <row r="906" ht="12.75" hidden="1" x14ac:dyDescent="0.2"/>
    <row r="907" ht="12.75" hidden="1" x14ac:dyDescent="0.2"/>
    <row r="908" ht="12.75" hidden="1" x14ac:dyDescent="0.2"/>
    <row r="909" ht="12.75" hidden="1" x14ac:dyDescent="0.2"/>
    <row r="910" ht="12.75" hidden="1" x14ac:dyDescent="0.2"/>
    <row r="911" ht="12.75" hidden="1" x14ac:dyDescent="0.2"/>
    <row r="912" ht="12.75" hidden="1" x14ac:dyDescent="0.2"/>
    <row r="913" ht="12.75" hidden="1" x14ac:dyDescent="0.2"/>
    <row r="914" ht="12.75" hidden="1" x14ac:dyDescent="0.2"/>
    <row r="915" ht="12.75" hidden="1" x14ac:dyDescent="0.2"/>
    <row r="916" ht="12.75" hidden="1" x14ac:dyDescent="0.2"/>
    <row r="917" ht="12.75" hidden="1" x14ac:dyDescent="0.2"/>
    <row r="918" ht="12.75" hidden="1" x14ac:dyDescent="0.2"/>
    <row r="919" ht="12.75" hidden="1" x14ac:dyDescent="0.2"/>
    <row r="920" ht="12.75" hidden="1" x14ac:dyDescent="0.2"/>
    <row r="921" ht="12.75" hidden="1" x14ac:dyDescent="0.2"/>
    <row r="922" ht="12.75" hidden="1" x14ac:dyDescent="0.2"/>
    <row r="923" ht="12.75" hidden="1" x14ac:dyDescent="0.2"/>
    <row r="924" ht="12.75" hidden="1" x14ac:dyDescent="0.2"/>
    <row r="925" ht="12.75" hidden="1" x14ac:dyDescent="0.2"/>
    <row r="926" ht="12.75" hidden="1" x14ac:dyDescent="0.2"/>
    <row r="927" ht="12.75" hidden="1" x14ac:dyDescent="0.2"/>
    <row r="928" ht="12.75" hidden="1" x14ac:dyDescent="0.2"/>
    <row r="929" ht="12.75" hidden="1" x14ac:dyDescent="0.2"/>
    <row r="930" ht="12.75" hidden="1" x14ac:dyDescent="0.2"/>
    <row r="931" ht="12.75" hidden="1" x14ac:dyDescent="0.2"/>
    <row r="932" ht="12.75" hidden="1" x14ac:dyDescent="0.2"/>
    <row r="933" ht="12.75" hidden="1" x14ac:dyDescent="0.2"/>
    <row r="934" ht="12.75" hidden="1" x14ac:dyDescent="0.2"/>
    <row r="935" ht="12.75" hidden="1" x14ac:dyDescent="0.2"/>
    <row r="936" ht="12.75" hidden="1" x14ac:dyDescent="0.2"/>
    <row r="937" ht="12.75" hidden="1" x14ac:dyDescent="0.2"/>
    <row r="938" ht="12.75" hidden="1" x14ac:dyDescent="0.2"/>
    <row r="939" ht="12.75" hidden="1" x14ac:dyDescent="0.2"/>
    <row r="940" ht="12.75" hidden="1" x14ac:dyDescent="0.2"/>
    <row r="941" ht="12.75" hidden="1" x14ac:dyDescent="0.2"/>
    <row r="942" ht="12.75" hidden="1" x14ac:dyDescent="0.2"/>
    <row r="943" ht="12.75" hidden="1" x14ac:dyDescent="0.2"/>
    <row r="944" ht="12.75" hidden="1" x14ac:dyDescent="0.2"/>
    <row r="945" ht="12.75" hidden="1" x14ac:dyDescent="0.2"/>
    <row r="946" ht="12.75" hidden="1" x14ac:dyDescent="0.2"/>
    <row r="947" ht="12.75" hidden="1" x14ac:dyDescent="0.2"/>
    <row r="948" ht="12.75" hidden="1" x14ac:dyDescent="0.2"/>
    <row r="949" ht="12.75" hidden="1" x14ac:dyDescent="0.2"/>
    <row r="950" ht="12.75" hidden="1" x14ac:dyDescent="0.2"/>
    <row r="951" ht="12.75" hidden="1" x14ac:dyDescent="0.2"/>
    <row r="952" ht="12.75" hidden="1" x14ac:dyDescent="0.2"/>
    <row r="953" ht="12.75" hidden="1" x14ac:dyDescent="0.2"/>
    <row r="954" ht="12.75" hidden="1" x14ac:dyDescent="0.2"/>
    <row r="955" ht="12.75" hidden="1" x14ac:dyDescent="0.2"/>
    <row r="956" ht="12.75" hidden="1" x14ac:dyDescent="0.2"/>
    <row r="957" ht="12.75" hidden="1" x14ac:dyDescent="0.2"/>
    <row r="958" ht="12.75" hidden="1" x14ac:dyDescent="0.2"/>
    <row r="959" ht="12.75" hidden="1" x14ac:dyDescent="0.2"/>
    <row r="960" ht="12.75" hidden="1" x14ac:dyDescent="0.2"/>
    <row r="961" ht="12.75" hidden="1" x14ac:dyDescent="0.2"/>
    <row r="962" ht="12.75" hidden="1" x14ac:dyDescent="0.2"/>
    <row r="963" ht="12.75" hidden="1" x14ac:dyDescent="0.2"/>
    <row r="964" ht="12.75" hidden="1" x14ac:dyDescent="0.2"/>
    <row r="965" ht="12.75" hidden="1" x14ac:dyDescent="0.2"/>
    <row r="966" ht="12.75" hidden="1" x14ac:dyDescent="0.2"/>
    <row r="967" ht="12.75" hidden="1" x14ac:dyDescent="0.2"/>
    <row r="968" ht="12.75" hidden="1" x14ac:dyDescent="0.2"/>
    <row r="969" ht="12.75" hidden="1" x14ac:dyDescent="0.2"/>
    <row r="970" ht="12.75" hidden="1" x14ac:dyDescent="0.2"/>
    <row r="971" ht="12.75" hidden="1" x14ac:dyDescent="0.2"/>
    <row r="972" ht="12.75" hidden="1" x14ac:dyDescent="0.2"/>
    <row r="973" ht="12.75" hidden="1" x14ac:dyDescent="0.2"/>
    <row r="974" ht="12.75" hidden="1" x14ac:dyDescent="0.2"/>
    <row r="975" ht="12.75" hidden="1" x14ac:dyDescent="0.2"/>
    <row r="976" ht="12.75" hidden="1" x14ac:dyDescent="0.2"/>
    <row r="977" ht="12.75" hidden="1" x14ac:dyDescent="0.2"/>
    <row r="978" ht="12.75" hidden="1" x14ac:dyDescent="0.2"/>
    <row r="979" ht="12.75" hidden="1" x14ac:dyDescent="0.2"/>
    <row r="980" ht="12.75" hidden="1" x14ac:dyDescent="0.2"/>
    <row r="981" ht="12.75" hidden="1" x14ac:dyDescent="0.2"/>
    <row r="982" ht="12.75" hidden="1" x14ac:dyDescent="0.2"/>
    <row r="983" ht="12.75" hidden="1" x14ac:dyDescent="0.2"/>
    <row r="984" ht="12.75" hidden="1" x14ac:dyDescent="0.2"/>
    <row r="985" ht="12.75" hidden="1" x14ac:dyDescent="0.2"/>
    <row r="986" ht="12.75" hidden="1" x14ac:dyDescent="0.2"/>
    <row r="987" ht="12.75" hidden="1" x14ac:dyDescent="0.2"/>
    <row r="988" ht="12.75" hidden="1" x14ac:dyDescent="0.2"/>
    <row r="989" ht="12.75" hidden="1" x14ac:dyDescent="0.2"/>
    <row r="990" ht="12.75" hidden="1" x14ac:dyDescent="0.2"/>
    <row r="991" ht="12.75" hidden="1" x14ac:dyDescent="0.2"/>
    <row r="992" ht="12.75" hidden="1" x14ac:dyDescent="0.2"/>
    <row r="993" ht="12.75" hidden="1" x14ac:dyDescent="0.2"/>
    <row r="994" ht="12.75" hidden="1" x14ac:dyDescent="0.2"/>
    <row r="995" ht="12.75" hidden="1" x14ac:dyDescent="0.2"/>
    <row r="996" ht="12.75" hidden="1" x14ac:dyDescent="0.2"/>
    <row r="997" ht="12.75" hidden="1" x14ac:dyDescent="0.2"/>
    <row r="998" ht="12.75" hidden="1" x14ac:dyDescent="0.2"/>
    <row r="999" ht="12.75" hidden="1" x14ac:dyDescent="0.2"/>
    <row r="1000" ht="12.75" hidden="1" x14ac:dyDescent="0.2"/>
    <row r="1001" ht="12.75" hidden="1" x14ac:dyDescent="0.2"/>
    <row r="1002" ht="12.75" hidden="1" x14ac:dyDescent="0.2"/>
  </sheetData>
  <mergeCells count="32">
    <mergeCell ref="C25:H25"/>
    <mergeCell ref="C33:H33"/>
    <mergeCell ref="C34:H34"/>
    <mergeCell ref="C35:H35"/>
    <mergeCell ref="C36:H36"/>
    <mergeCell ref="C26:H26"/>
    <mergeCell ref="C27:H27"/>
    <mergeCell ref="C28:H28"/>
    <mergeCell ref="C29:H29"/>
    <mergeCell ref="C30:H30"/>
    <mergeCell ref="C31:H31"/>
    <mergeCell ref="C32:H32"/>
    <mergeCell ref="C20:H20"/>
    <mergeCell ref="C21:H21"/>
    <mergeCell ref="C22:H22"/>
    <mergeCell ref="C23:H23"/>
    <mergeCell ref="C24:H24"/>
    <mergeCell ref="C15:H15"/>
    <mergeCell ref="C16:H16"/>
    <mergeCell ref="C17:H17"/>
    <mergeCell ref="C18:H18"/>
    <mergeCell ref="C19:H19"/>
    <mergeCell ref="C10:H10"/>
    <mergeCell ref="C11:H11"/>
    <mergeCell ref="C12:H12"/>
    <mergeCell ref="C13:H13"/>
    <mergeCell ref="C14:H14"/>
    <mergeCell ref="B3:H3"/>
    <mergeCell ref="C6:H6"/>
    <mergeCell ref="C7:H7"/>
    <mergeCell ref="C8:H8"/>
    <mergeCell ref="C9:H9"/>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3</vt:i4>
      </vt:variant>
      <vt:variant>
        <vt:lpstr>Іменовані діапазони</vt:lpstr>
      </vt:variant>
      <vt:variant>
        <vt:i4>67</vt:i4>
      </vt:variant>
    </vt:vector>
  </HeadingPairs>
  <TitlesOfParts>
    <vt:vector size="70" baseType="lpstr">
      <vt:lpstr>Inventory</vt:lpstr>
      <vt:lpstr>Reference</vt:lpstr>
      <vt:lpstr>Changelog + Update Signup</vt:lpstr>
      <vt:lpstr>AttunementCheckboxes</vt:lpstr>
      <vt:lpstr>CharSize</vt:lpstr>
      <vt:lpstr>CharStr</vt:lpstr>
      <vt:lpstr>CharWeight</vt:lpstr>
      <vt:lpstr>CoinContainer</vt:lpstr>
      <vt:lpstr>CoinQuantities</vt:lpstr>
      <vt:lpstr>CoinTotalWeight</vt:lpstr>
      <vt:lpstr>ContainerFills</vt:lpstr>
      <vt:lpstr>ContainerLocation</vt:lpstr>
      <vt:lpstr>ContainerNames</vt:lpstr>
      <vt:lpstr>ContainerOptionNames</vt:lpstr>
      <vt:lpstr>ContainerOptionTable</vt:lpstr>
      <vt:lpstr>Containers</vt:lpstr>
      <vt:lpstr>ContainerType</vt:lpstr>
      <vt:lpstr>ContainerWeights</vt:lpstr>
      <vt:lpstr>CopperPieces</vt:lpstr>
      <vt:lpstr>ElectrumPieces</vt:lpstr>
      <vt:lpstr>EncumbranceCheckbox</vt:lpstr>
      <vt:lpstr>EqContainerWts</vt:lpstr>
      <vt:lpstr>EquippedItemWeights</vt:lpstr>
      <vt:lpstr>EquippedMagicWeights</vt:lpstr>
      <vt:lpstr>EquippedMnyWt</vt:lpstr>
      <vt:lpstr>EquippedStockWeights</vt:lpstr>
      <vt:lpstr>ExtradimensionalCheckbox</vt:lpstr>
      <vt:lpstr>GemQuantities</vt:lpstr>
      <vt:lpstr>GemsQuantity1</vt:lpstr>
      <vt:lpstr>GemsQuantity2</vt:lpstr>
      <vt:lpstr>GemsQuantity3</vt:lpstr>
      <vt:lpstr>GemsQuantity4</vt:lpstr>
      <vt:lpstr>GemsQuantity5</vt:lpstr>
      <vt:lpstr>GemsWorth1</vt:lpstr>
      <vt:lpstr>GemsWorth2</vt:lpstr>
      <vt:lpstr>GemsWorth3</vt:lpstr>
      <vt:lpstr>GemsWorth4</vt:lpstr>
      <vt:lpstr>GemsWorth5</vt:lpstr>
      <vt:lpstr>GemTotalWeight</vt:lpstr>
      <vt:lpstr>GoldPieces</vt:lpstr>
      <vt:lpstr>ItemContainers</vt:lpstr>
      <vt:lpstr>ItemQuantity</vt:lpstr>
      <vt:lpstr>ItemTotalWeights</vt:lpstr>
      <vt:lpstr>ItemWeight</vt:lpstr>
      <vt:lpstr>Locations</vt:lpstr>
      <vt:lpstr>MagicItemContainers</vt:lpstr>
      <vt:lpstr>MagicItemWeights</vt:lpstr>
      <vt:lpstr>MoneyTotalWeight</vt:lpstr>
      <vt:lpstr>MountItemWeights</vt:lpstr>
      <vt:lpstr>MountMagicWeights</vt:lpstr>
      <vt:lpstr>MountMnyWt</vt:lpstr>
      <vt:lpstr>MountSize</vt:lpstr>
      <vt:lpstr>MountStockWeights</vt:lpstr>
      <vt:lpstr>MountStr</vt:lpstr>
      <vt:lpstr>MountTotalWeightCarried</vt:lpstr>
      <vt:lpstr>MtContainerWeights</vt:lpstr>
      <vt:lpstr>NumAutofillRows</vt:lpstr>
      <vt:lpstr>PlatinumPieces</vt:lpstr>
      <vt:lpstr>RideCheckbox</vt:lpstr>
      <vt:lpstr>SilverPieces</vt:lpstr>
      <vt:lpstr>SizeNames</vt:lpstr>
      <vt:lpstr>SizeTable</vt:lpstr>
      <vt:lpstr>SlotsCheckbox</vt:lpstr>
      <vt:lpstr>StockContainers</vt:lpstr>
      <vt:lpstr>StockQuantities</vt:lpstr>
      <vt:lpstr>StockTotalWeights</vt:lpstr>
      <vt:lpstr>TotalCoins</vt:lpstr>
      <vt:lpstr>TotalCoinsGems</vt:lpstr>
      <vt:lpstr>TotalGems</vt:lpstr>
      <vt:lpstr>TotalWeightCarried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dc:creator>
  <cp:lastModifiedBy>Anton Palikhov</cp:lastModifiedBy>
  <dcterms:created xsi:type="dcterms:W3CDTF">2021-09-28T19:48:39Z</dcterms:created>
  <dcterms:modified xsi:type="dcterms:W3CDTF">2021-09-28T19:48:39Z</dcterms:modified>
</cp:coreProperties>
</file>