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hetypes" sheetId="1" r:id="rId4"/>
    <sheet state="visible" name="Template" sheetId="2" r:id="rId5"/>
    <sheet state="hidden" name="other combos" sheetId="3" r:id="rId6"/>
    <sheet state="hidden" name="Sheet4" sheetId="4" r:id="rId7"/>
    <sheet state="hidden" name="Sheet2" sheetId="5" r:id="rId8"/>
  </sheets>
  <definedNames>
    <definedName name="YesOrNo">Sheet2!$C$4:$C$5</definedName>
    <definedName name="Levels">Sheet4!$G$3:$G$22</definedName>
    <definedName name="quality">Sheet2!$B$4:$B$6</definedName>
  </definedNames>
  <calcPr/>
</workbook>
</file>

<file path=xl/sharedStrings.xml><?xml version="1.0" encoding="utf-8"?>
<sst xmlns="http://schemas.openxmlformats.org/spreadsheetml/2006/main" count="350" uniqueCount="44">
  <si>
    <t>Archetype</t>
  </si>
  <si>
    <t>(hidden)</t>
  </si>
  <si>
    <t>guard (AC)</t>
  </si>
  <si>
    <t>toughness (HP)</t>
  </si>
  <si>
    <t>precision</t>
  </si>
  <si>
    <t>might</t>
  </si>
  <si>
    <t>Armor Class</t>
  </si>
  <si>
    <t>Hit Points</t>
  </si>
  <si>
    <t>Attack Mod</t>
  </si>
  <si>
    <t>Save DC</t>
  </si>
  <si>
    <t>Avg Dmg / Round</t>
  </si>
  <si>
    <t>Solo</t>
  </si>
  <si>
    <t>Pair</t>
  </si>
  <si>
    <t>Party</t>
  </si>
  <si>
    <t>Gang</t>
  </si>
  <si>
    <t>Mob</t>
  </si>
  <si>
    <t>Tier</t>
  </si>
  <si>
    <t>Paragon</t>
  </si>
  <si>
    <t>good</t>
  </si>
  <si>
    <t>Tank</t>
  </si>
  <si>
    <t>poor</t>
  </si>
  <si>
    <t>Bulwark</t>
  </si>
  <si>
    <t>Striker</t>
  </si>
  <si>
    <t>typical</t>
  </si>
  <si>
    <t>Party Level</t>
  </si>
  <si>
    <t>Enforcer</t>
  </si>
  <si>
    <t>Baseline</t>
  </si>
  <si>
    <t>Ward</t>
  </si>
  <si>
    <t>Meatbag</t>
  </si>
  <si>
    <t>Brute</t>
  </si>
  <si>
    <t>Sniper</t>
  </si>
  <si>
    <t>Fodder</t>
  </si>
  <si>
    <r>
      <rPr>
        <color rgb="FF000000"/>
      </rPr>
      <t xml:space="preserve">Data Source: </t>
    </r>
    <r>
      <rPr>
        <color rgb="FF1155CC"/>
        <u/>
      </rPr>
      <t>https://theangrygm.com/f-cr-theres-a-better-way-part-2/</t>
    </r>
  </si>
  <si>
    <t>Legend</t>
  </si>
  <si>
    <t>Strong</t>
  </si>
  <si>
    <t>Click File &gt; Make a Copy to edit and manipulate your own copy of this Sheet</t>
  </si>
  <si>
    <t>Average</t>
  </si>
  <si>
    <t>Weak</t>
  </si>
  <si>
    <t>Fill this frame for a balanced encounter</t>
  </si>
  <si>
    <t>Fill this frame for an easier encounter</t>
  </si>
  <si>
    <t>Fill this frame for a tougher encounter</t>
  </si>
  <si>
    <t>tank</t>
  </si>
  <si>
    <t>Y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</si>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</sst>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+0"/>
  </numFmts>
  <fonts count="10">
    <font>
      <sz val="10.0"/>
      <color rgb="FF000000"/>
      <name val="Arial"/>
    </font>
    <font>
      <b/>
      <sz val="9.0"/>
      <color theme="1"/>
      <name val="Arial"/>
    </font>
    <font>
      <sz val="10.0"/>
      <color theme="1"/>
      <name val="Arial"/>
    </font>
    <font>
      <sz val="14.0"/>
      <color theme="1"/>
      <name val="Arial"/>
    </font>
    <font>
      <color theme="1"/>
      <name val="Arial"/>
    </font>
    <font>
      <sz val="8.0"/>
      <color theme="1"/>
      <name val="Arial"/>
    </font>
    <font>
      <b/>
      <sz val="11.0"/>
      <color theme="1"/>
      <name val="Arial"/>
    </font>
    <font>
      <sz val="18.0"/>
      <color theme="1"/>
      <name val="Arial"/>
    </font>
    <font>
      <u/>
      <color rgb="FF0000FF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2" fontId="4" numFmtId="0" xfId="0" applyAlignment="1" applyFill="1" applyFont="1">
      <alignment horizontal="center"/>
    </xf>
    <xf borderId="0" fillId="2" fontId="4" numFmtId="0" xfId="0" applyAlignment="1" applyFont="1">
      <alignment horizontal="center" vertical="bottom"/>
    </xf>
    <xf borderId="0" fillId="2" fontId="4" numFmtId="164" xfId="0" applyAlignment="1" applyFont="1" applyNumberFormat="1">
      <alignment horizontal="center"/>
    </xf>
    <xf borderId="0" fillId="3" fontId="2" numFmtId="0" xfId="0" applyAlignment="1" applyFill="1" applyFont="1">
      <alignment horizontal="center" readingOrder="0" vertical="center"/>
    </xf>
    <xf borderId="0" fillId="4" fontId="4" numFmtId="164" xfId="0" applyAlignment="1" applyFill="1" applyFont="1" applyNumberFormat="1">
      <alignment horizontal="center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/>
    </xf>
    <xf borderId="0" fillId="5" fontId="4" numFmtId="0" xfId="0" applyAlignment="1" applyFill="1" applyFont="1">
      <alignment horizontal="center"/>
    </xf>
    <xf borderId="0" fillId="5" fontId="4" numFmtId="0" xfId="0" applyAlignment="1" applyFont="1">
      <alignment horizontal="center" vertical="bottom"/>
    </xf>
    <xf borderId="0" fillId="0" fontId="6" numFmtId="0" xfId="0" applyAlignment="1" applyFont="1">
      <alignment horizontal="center" readingOrder="0" shrinkToFit="0" vertical="center" wrapText="1"/>
    </xf>
    <xf borderId="0" fillId="6" fontId="7" numFmtId="0" xfId="0" applyAlignment="1" applyFill="1" applyFont="1">
      <alignment horizontal="center" readingOrder="0" vertical="center"/>
    </xf>
    <xf borderId="0" fillId="5" fontId="4" numFmtId="164" xfId="0" applyAlignment="1" applyFont="1" applyNumberFormat="1">
      <alignment horizontal="center"/>
    </xf>
    <xf borderId="0" fillId="7" fontId="4" numFmtId="0" xfId="0" applyFill="1" applyFont="1"/>
    <xf borderId="0" fillId="3" fontId="4" numFmtId="0" xfId="0" applyFont="1"/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9" numFmtId="0" xfId="0" applyAlignment="1" applyFont="1">
      <alignment horizontal="center" readingOrder="0"/>
    </xf>
    <xf borderId="0" fillId="7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4" fontId="4" numFmtId="0" xfId="0" applyAlignment="1" applyFont="1">
      <alignment horizontal="center" readingOrder="0" vertical="center"/>
    </xf>
    <xf borderId="0" fillId="8" fontId="4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9" fontId="4" numFmtId="0" xfId="0" applyAlignment="1" applyFill="1" applyFont="1">
      <alignment horizontal="center" readingOrder="0" vertical="center"/>
    </xf>
    <xf borderId="0" fillId="0" fontId="4" numFmtId="0" xfId="0" applyFont="1"/>
    <xf borderId="1" fillId="10" fontId="4" numFmtId="0" xfId="0" applyBorder="1" applyFill="1" applyFont="1"/>
    <xf borderId="2" fillId="10" fontId="4" numFmtId="0" xfId="0" applyBorder="1" applyFont="1"/>
    <xf borderId="3" fillId="10" fontId="4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4" fillId="10" fontId="4" numFmtId="0" xfId="0" applyBorder="1" applyFont="1"/>
    <xf borderId="0" fillId="10" fontId="4" numFmtId="0" xfId="0" applyFont="1"/>
    <xf borderId="5" fillId="10" fontId="4" numFmtId="0" xfId="0" applyBorder="1" applyFont="1"/>
    <xf borderId="6" fillId="10" fontId="4" numFmtId="0" xfId="0" applyBorder="1" applyFont="1"/>
    <xf borderId="7" fillId="10" fontId="4" numFmtId="0" xfId="0" applyBorder="1" applyFont="1"/>
    <xf borderId="8" fillId="10" fontId="4" numFmtId="0" xfId="0" applyBorder="1" applyFont="1"/>
    <xf borderId="1" fillId="10" fontId="4" numFmtId="0" xfId="0" applyAlignment="1" applyBorder="1" applyFont="1">
      <alignment horizontal="center" readingOrder="0" vertical="center"/>
    </xf>
    <xf borderId="2" fillId="10" fontId="4" numFmtId="0" xfId="0" applyAlignment="1" applyBorder="1" applyFont="1">
      <alignment horizontal="center" readingOrder="0" vertical="center"/>
    </xf>
    <xf borderId="3" fillId="1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4" fillId="10" fontId="4" numFmtId="0" xfId="0" applyAlignment="1" applyBorder="1" applyFont="1">
      <alignment horizontal="center" readingOrder="0" vertical="center"/>
    </xf>
    <xf borderId="0" fillId="10" fontId="4" numFmtId="0" xfId="0" applyAlignment="1" applyFont="1">
      <alignment horizontal="center" readingOrder="0" vertical="center"/>
    </xf>
    <xf borderId="5" fillId="10" fontId="4" numFmtId="0" xfId="0" applyAlignment="1" applyBorder="1" applyFont="1">
      <alignment horizontal="center" readingOrder="0" vertical="center"/>
    </xf>
    <xf borderId="6" fillId="10" fontId="4" numFmtId="0" xfId="0" applyAlignment="1" applyBorder="1" applyFont="1">
      <alignment horizontal="center" readingOrder="0" vertical="center"/>
    </xf>
    <xf borderId="7" fillId="10" fontId="4" numFmtId="0" xfId="0" applyAlignment="1" applyBorder="1" applyFont="1">
      <alignment horizontal="center" readingOrder="0" vertical="center"/>
    </xf>
    <xf borderId="8" fillId="10" fontId="4" numFmtId="0" xfId="0" applyAlignment="1" applyBorder="1" applyFon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angrygm.com/f-cr-theres-a-better-way-part-2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2" max="2" width="0.43"/>
    <col collapsed="1" customWidth="1" min="3" max="3" width="8.14"/>
    <col customWidth="1" hidden="1" min="4" max="7" width="13.86" outlineLevel="1"/>
    <col customWidth="1" min="8" max="8" width="0.43"/>
    <col customWidth="1" min="9" max="9" width="11.57"/>
    <col customWidth="1" min="10" max="10" width="13.86"/>
    <col customWidth="1" min="11" max="14" width="13.86" outlineLevel="1"/>
    <col customWidth="1" min="15" max="15" width="0.43"/>
    <col customWidth="1" min="16" max="17" width="11.57"/>
    <col customWidth="1" min="18" max="18" width="0.43"/>
    <col customWidth="1" min="19" max="19" width="15.57"/>
    <col customWidth="1" min="20" max="23" width="15.57" outlineLevel="1"/>
    <col customWidth="1" min="24" max="27" width="3.57"/>
    <col customWidth="1" min="28" max="31" width="14.43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1" t="s">
        <v>6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3"/>
      <c r="P1" s="1" t="s">
        <v>8</v>
      </c>
      <c r="Q1" s="1" t="s">
        <v>9</v>
      </c>
      <c r="S1" s="1" t="s">
        <v>10</v>
      </c>
      <c r="T1" s="1" t="s">
        <v>10</v>
      </c>
      <c r="U1" s="1" t="s">
        <v>10</v>
      </c>
      <c r="V1" s="1" t="s">
        <v>10</v>
      </c>
      <c r="W1" s="4" t="s">
        <v>10</v>
      </c>
      <c r="Y1" s="5"/>
      <c r="Z1" s="5"/>
      <c r="AB1" s="6"/>
      <c r="AC1" s="6"/>
      <c r="AD1" s="6"/>
      <c r="AE1" s="6"/>
    </row>
    <row r="2">
      <c r="D2" s="7"/>
      <c r="E2" s="7"/>
      <c r="F2" s="7"/>
      <c r="G2" s="7"/>
      <c r="I2" s="7"/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7"/>
      <c r="P2" s="7"/>
      <c r="Q2" s="7"/>
      <c r="S2" s="8" t="s">
        <v>11</v>
      </c>
      <c r="T2" s="8" t="s">
        <v>12</v>
      </c>
      <c r="U2" s="8" t="s">
        <v>13</v>
      </c>
      <c r="V2" s="8" t="s">
        <v>14</v>
      </c>
      <c r="W2" s="8" t="s">
        <v>15</v>
      </c>
      <c r="Y2" s="5" t="s">
        <v>16</v>
      </c>
      <c r="AB2" s="6"/>
      <c r="AC2" s="6"/>
      <c r="AD2" s="6"/>
      <c r="AE2" s="6"/>
    </row>
    <row r="3">
      <c r="A3" s="9" t="s">
        <v>17</v>
      </c>
      <c r="C3" s="9"/>
      <c r="D3" s="10" t="s">
        <v>18</v>
      </c>
      <c r="E3" s="10" t="s">
        <v>18</v>
      </c>
      <c r="F3" s="10" t="s">
        <v>18</v>
      </c>
      <c r="G3" s="10" t="s">
        <v>18</v>
      </c>
      <c r="I3" s="11">
        <f>12+(2*Sheet4!A3)+(1*$Y$3)</f>
        <v>19</v>
      </c>
      <c r="J3" s="11">
        <f>30+(15*Sheet4!B3)+(45*$Y$3)</f>
        <v>270</v>
      </c>
      <c r="K3" s="11">
        <f t="shared" ref="K3:K5" si="1">ceiling(J3/2,1)</f>
        <v>135</v>
      </c>
      <c r="L3" s="11">
        <f t="shared" ref="L3:L5" si="2">ceiling(J3*3/10,1)</f>
        <v>81</v>
      </c>
      <c r="M3" s="11">
        <f t="shared" ref="M3:M5" si="3">ceiling(J3*25/144,1)</f>
        <v>47</v>
      </c>
      <c r="N3" s="12">
        <f t="shared" ref="N3:N5" si="4">ceiling(J3*25/288,1)</f>
        <v>24</v>
      </c>
      <c r="O3" s="7"/>
      <c r="P3" s="13">
        <f>3+(2*Sheet4!D3)+$Y$3</f>
        <v>10</v>
      </c>
      <c r="Q3" s="11">
        <f>12+(2*Sheet4!D3)+(1*$Y$3)</f>
        <v>19</v>
      </c>
      <c r="S3" s="11">
        <f>-6+(6*Sheet4!E3)+(18*$Y$3)</f>
        <v>90</v>
      </c>
      <c r="T3" s="11">
        <f t="shared" ref="T3:T5" si="5">S3*2/3</f>
        <v>60</v>
      </c>
      <c r="U3" s="11">
        <f t="shared" ref="U3:U5" si="6">ceiling(S3*5/12,1)</f>
        <v>38</v>
      </c>
      <c r="V3" s="11">
        <f t="shared" ref="V3:V5" si="7">CEILING(S3/4,1)</f>
        <v>23</v>
      </c>
      <c r="W3" s="12">
        <f t="shared" ref="W3:W5" si="8">ceiling(S3/8,1)</f>
        <v>12</v>
      </c>
      <c r="Y3" s="14">
        <f>if(Y9&lt;3, 1,CEILING((Y9+1)/3,1))</f>
        <v>5</v>
      </c>
    </row>
    <row r="4">
      <c r="A4" s="9" t="s">
        <v>19</v>
      </c>
      <c r="C4" s="9"/>
      <c r="D4" s="10" t="s">
        <v>18</v>
      </c>
      <c r="E4" s="10" t="s">
        <v>18</v>
      </c>
      <c r="F4" s="10" t="s">
        <v>20</v>
      </c>
      <c r="G4" s="10" t="s">
        <v>20</v>
      </c>
      <c r="I4" s="11">
        <f>12+(2*Sheet4!A4)+(1*$Y$3)</f>
        <v>19</v>
      </c>
      <c r="J4" s="11">
        <f>30+(15*Sheet4!B4)+(45*$Y$3)</f>
        <v>270</v>
      </c>
      <c r="K4" s="11">
        <f t="shared" si="1"/>
        <v>135</v>
      </c>
      <c r="L4" s="11">
        <f t="shared" si="2"/>
        <v>81</v>
      </c>
      <c r="M4" s="11">
        <f t="shared" si="3"/>
        <v>47</v>
      </c>
      <c r="N4" s="12">
        <f t="shared" si="4"/>
        <v>24</v>
      </c>
      <c r="O4" s="7"/>
      <c r="P4" s="15">
        <f>3+(2*Sheet4!D4)+$Y$3</f>
        <v>6</v>
      </c>
      <c r="Q4" s="16">
        <f>12+(2*Sheet4!D4)+(1*$Y$3)</f>
        <v>15</v>
      </c>
      <c r="S4" s="16">
        <f>-6+(6*Sheet4!E4)+(18*$Y$3)</f>
        <v>78</v>
      </c>
      <c r="T4" s="16">
        <f t="shared" si="5"/>
        <v>52</v>
      </c>
      <c r="U4" s="16">
        <f t="shared" si="6"/>
        <v>33</v>
      </c>
      <c r="V4" s="16">
        <f t="shared" si="7"/>
        <v>20</v>
      </c>
      <c r="W4" s="17">
        <f t="shared" si="8"/>
        <v>10</v>
      </c>
    </row>
    <row r="5">
      <c r="A5" s="9" t="s">
        <v>21</v>
      </c>
      <c r="C5" s="9"/>
      <c r="D5" s="10" t="s">
        <v>18</v>
      </c>
      <c r="E5" s="10" t="s">
        <v>20</v>
      </c>
      <c r="F5" s="10" t="s">
        <v>18</v>
      </c>
      <c r="G5" s="10" t="s">
        <v>20</v>
      </c>
      <c r="I5" s="11">
        <f>12+(2*Sheet4!A5)+(1*$Y$3)</f>
        <v>19</v>
      </c>
      <c r="J5" s="16">
        <f>30+(15*Sheet4!B5)+(45*$Y$3)</f>
        <v>240</v>
      </c>
      <c r="K5" s="16">
        <f t="shared" si="1"/>
        <v>120</v>
      </c>
      <c r="L5" s="16">
        <f t="shared" si="2"/>
        <v>72</v>
      </c>
      <c r="M5" s="16">
        <f t="shared" si="3"/>
        <v>42</v>
      </c>
      <c r="N5" s="17">
        <f t="shared" si="4"/>
        <v>21</v>
      </c>
      <c r="O5" s="7"/>
      <c r="P5" s="13">
        <f>3+(2*Sheet4!D5)+$Y$3</f>
        <v>10</v>
      </c>
      <c r="Q5" s="11">
        <f>12+(2*Sheet4!D5)+(1*$Y$3)</f>
        <v>19</v>
      </c>
      <c r="S5" s="16">
        <f>-6+(6*Sheet4!E5)+(18*$Y$3)</f>
        <v>78</v>
      </c>
      <c r="T5" s="16">
        <f t="shared" si="5"/>
        <v>52</v>
      </c>
      <c r="U5" s="16">
        <f t="shared" si="6"/>
        <v>33</v>
      </c>
      <c r="V5" s="16">
        <f t="shared" si="7"/>
        <v>20</v>
      </c>
      <c r="W5" s="17">
        <f t="shared" si="8"/>
        <v>10</v>
      </c>
    </row>
    <row r="6">
      <c r="D6" s="7"/>
      <c r="E6" s="7"/>
      <c r="F6" s="7"/>
      <c r="G6" s="7"/>
      <c r="I6" s="7"/>
      <c r="J6" s="7"/>
      <c r="K6" s="7"/>
      <c r="L6" s="7"/>
      <c r="M6" s="7"/>
      <c r="N6" s="18"/>
      <c r="O6" s="7"/>
      <c r="P6" s="19"/>
      <c r="Q6" s="7"/>
      <c r="S6" s="7"/>
      <c r="T6" s="7"/>
      <c r="U6" s="7"/>
      <c r="V6" s="7"/>
      <c r="W6" s="18"/>
    </row>
    <row r="7">
      <c r="A7" s="9" t="s">
        <v>22</v>
      </c>
      <c r="C7" s="9"/>
      <c r="D7" s="10" t="s">
        <v>23</v>
      </c>
      <c r="E7" s="10" t="s">
        <v>23</v>
      </c>
      <c r="F7" s="10" t="s">
        <v>18</v>
      </c>
      <c r="G7" s="10" t="s">
        <v>18</v>
      </c>
      <c r="I7" s="20">
        <f>12+(2*Sheet4!A7)+(1*$Y$3)</f>
        <v>17</v>
      </c>
      <c r="J7" s="20">
        <f>30+(15*Sheet4!B7)+(45*$Y$3)</f>
        <v>255</v>
      </c>
      <c r="K7" s="20">
        <f t="shared" ref="K7:K8" si="9">ceiling(J7/2,1)</f>
        <v>128</v>
      </c>
      <c r="L7" s="20">
        <f t="shared" ref="L7:L8" si="10">ceiling(J7*3/10,1)</f>
        <v>77</v>
      </c>
      <c r="M7" s="20">
        <f t="shared" ref="M7:M8" si="11">ceiling(J7*25/144,1)</f>
        <v>45</v>
      </c>
      <c r="N7" s="21">
        <f t="shared" ref="N7:N8" si="12">ceiling(J7*25/288,1)</f>
        <v>23</v>
      </c>
      <c r="O7" s="7"/>
      <c r="P7" s="13">
        <f>3+(2*Sheet4!D7)+$Y$3</f>
        <v>10</v>
      </c>
      <c r="Q7" s="11">
        <f>12+(2*Sheet4!D7)+(1*$Y$3)</f>
        <v>19</v>
      </c>
      <c r="S7" s="11">
        <f>-6+(6*Sheet4!E7)+(18*$Y$3)</f>
        <v>90</v>
      </c>
      <c r="T7" s="11">
        <f t="shared" ref="T7:T8" si="13">S7*2/3</f>
        <v>60</v>
      </c>
      <c r="U7" s="11">
        <f t="shared" ref="U7:U8" si="14">ceiling(S7*5/12,1)</f>
        <v>38</v>
      </c>
      <c r="V7" s="11">
        <f t="shared" ref="V7:V8" si="15">CEILING(S7/4,1)</f>
        <v>23</v>
      </c>
      <c r="W7" s="12">
        <f>ceiling(S7/8,1)</f>
        <v>12</v>
      </c>
      <c r="Y7" s="22" t="s">
        <v>24</v>
      </c>
    </row>
    <row r="8">
      <c r="A8" s="9" t="s">
        <v>25</v>
      </c>
      <c r="C8" s="9"/>
      <c r="D8" s="10" t="s">
        <v>23</v>
      </c>
      <c r="E8" s="10" t="s">
        <v>23</v>
      </c>
      <c r="F8" s="10" t="s">
        <v>18</v>
      </c>
      <c r="G8" s="10" t="s">
        <v>20</v>
      </c>
      <c r="I8" s="20">
        <f>12+(2*Sheet4!A8)+(1*$Y$3)</f>
        <v>17</v>
      </c>
      <c r="J8" s="20">
        <f>30+(15*Sheet4!B8)+(45*$Y$3)</f>
        <v>255</v>
      </c>
      <c r="K8" s="20">
        <f t="shared" si="9"/>
        <v>128</v>
      </c>
      <c r="L8" s="20">
        <f t="shared" si="10"/>
        <v>77</v>
      </c>
      <c r="M8" s="20">
        <f t="shared" si="11"/>
        <v>45</v>
      </c>
      <c r="N8" s="21">
        <f t="shared" si="12"/>
        <v>23</v>
      </c>
      <c r="O8" s="7"/>
      <c r="P8" s="13">
        <f>3+(2*Sheet4!D8)+$Y$3</f>
        <v>10</v>
      </c>
      <c r="Q8" s="11">
        <f>12+(2*Sheet4!D8)+(1*$Y$3)</f>
        <v>19</v>
      </c>
      <c r="S8" s="16">
        <f>-6+(6*Sheet4!E8)+(18*$Y$3)</f>
        <v>78</v>
      </c>
      <c r="T8" s="16">
        <f t="shared" si="13"/>
        <v>52</v>
      </c>
      <c r="U8" s="16">
        <f t="shared" si="14"/>
        <v>33</v>
      </c>
      <c r="V8" s="16">
        <f t="shared" si="15"/>
        <v>20</v>
      </c>
      <c r="W8" s="17">
        <f>CEILING(S8/8,1)</f>
        <v>10</v>
      </c>
    </row>
    <row r="9">
      <c r="C9" s="9"/>
      <c r="D9" s="10"/>
      <c r="E9" s="10"/>
      <c r="F9" s="10"/>
      <c r="G9" s="10"/>
      <c r="I9" s="7"/>
      <c r="J9" s="7"/>
      <c r="K9" s="7"/>
      <c r="L9" s="7"/>
      <c r="M9" s="7"/>
      <c r="N9" s="18"/>
      <c r="O9" s="7"/>
      <c r="P9" s="19"/>
      <c r="Q9" s="7"/>
      <c r="S9" s="7"/>
      <c r="T9" s="7"/>
      <c r="U9" s="7"/>
      <c r="V9" s="7"/>
      <c r="W9" s="18"/>
      <c r="Y9" s="23">
        <v>12.0</v>
      </c>
      <c r="AB9" s="6"/>
      <c r="AC9" s="6"/>
      <c r="AD9" s="6"/>
      <c r="AE9" s="6"/>
    </row>
    <row r="10">
      <c r="A10" s="9" t="s">
        <v>26</v>
      </c>
      <c r="C10" s="9"/>
      <c r="D10" s="10" t="s">
        <v>23</v>
      </c>
      <c r="E10" s="10" t="s">
        <v>23</v>
      </c>
      <c r="F10" s="10" t="s">
        <v>23</v>
      </c>
      <c r="G10" s="10" t="s">
        <v>23</v>
      </c>
      <c r="I10" s="20">
        <f>12+(2*Sheet4!A10)+(1*$Y$3)</f>
        <v>17</v>
      </c>
      <c r="J10" s="20">
        <f>30+(15*Sheet4!B10)+(45*$Y$3)</f>
        <v>255</v>
      </c>
      <c r="K10" s="20">
        <f>ceiling(J10/2,1)</f>
        <v>128</v>
      </c>
      <c r="L10" s="20">
        <f>ceiling(J10*3/10,1)</f>
        <v>77</v>
      </c>
      <c r="M10" s="20">
        <f>ceiling(J10*25/144,1)</f>
        <v>45</v>
      </c>
      <c r="N10" s="21">
        <f>ceiling(J10*25/288,1)</f>
        <v>23</v>
      </c>
      <c r="O10" s="7"/>
      <c r="P10" s="24">
        <f>3+(2*Sheet4!D10)+$Y$3</f>
        <v>8</v>
      </c>
      <c r="Q10" s="20">
        <f>12+(2*Sheet4!D10)+(1*$Y$3)</f>
        <v>17</v>
      </c>
      <c r="R10" s="25"/>
      <c r="S10" s="20">
        <f>-6+(6*Sheet4!E10)+(18*$Y$3)</f>
        <v>84</v>
      </c>
      <c r="T10" s="20">
        <f>S10*2/3</f>
        <v>56</v>
      </c>
      <c r="U10" s="20">
        <f>ceiling(S10*5/12,1)</f>
        <v>35</v>
      </c>
      <c r="V10" s="20">
        <f>CEILING(S10/4,1)</f>
        <v>21</v>
      </c>
      <c r="W10" s="21">
        <f>ceiling(S10/8,1)</f>
        <v>11</v>
      </c>
      <c r="AB10" s="6"/>
      <c r="AC10" s="6"/>
      <c r="AD10" s="6"/>
      <c r="AE10" s="6"/>
    </row>
    <row r="11">
      <c r="A11" s="9"/>
      <c r="C11" s="9"/>
      <c r="D11" s="10"/>
      <c r="E11" s="10"/>
      <c r="F11" s="10"/>
      <c r="G11" s="10"/>
      <c r="I11" s="7"/>
      <c r="J11" s="7"/>
      <c r="K11" s="7"/>
      <c r="L11" s="7"/>
      <c r="M11" s="7"/>
      <c r="N11" s="18"/>
      <c r="O11" s="7"/>
      <c r="P11" s="19"/>
      <c r="Q11" s="7"/>
      <c r="S11" s="7"/>
      <c r="T11" s="7"/>
      <c r="U11" s="7"/>
      <c r="V11" s="7"/>
      <c r="W11" s="18"/>
      <c r="Y11" s="26"/>
      <c r="Z11" s="26"/>
    </row>
    <row r="12">
      <c r="A12" s="9" t="s">
        <v>27</v>
      </c>
      <c r="C12" s="9"/>
      <c r="D12" s="10" t="s">
        <v>18</v>
      </c>
      <c r="E12" s="10" t="s">
        <v>20</v>
      </c>
      <c r="F12" s="10" t="s">
        <v>23</v>
      </c>
      <c r="G12" s="10" t="s">
        <v>23</v>
      </c>
      <c r="I12" s="11">
        <f>12+(2*Sheet4!A12)+(1*$Y$3)</f>
        <v>19</v>
      </c>
      <c r="J12" s="16">
        <f>30+(15*Sheet4!B12)+(45*$Y$3)</f>
        <v>240</v>
      </c>
      <c r="K12" s="16">
        <f t="shared" ref="K12:K13" si="16">ceiling(J12/2,1)</f>
        <v>120</v>
      </c>
      <c r="L12" s="16">
        <f t="shared" ref="L12:L13" si="17">ceiling(J12*3/10,1)</f>
        <v>72</v>
      </c>
      <c r="M12" s="16">
        <f t="shared" ref="M12:M13" si="18">ceiling(J12*25/144,1)</f>
        <v>42</v>
      </c>
      <c r="N12" s="17">
        <f t="shared" ref="N12:N13" si="19">ceiling(J12*25/288,1)</f>
        <v>21</v>
      </c>
      <c r="O12" s="7"/>
      <c r="P12" s="24">
        <f>3+(2*Sheet4!D12)+$Y$3</f>
        <v>8</v>
      </c>
      <c r="Q12" s="20">
        <f>12+(2*Sheet4!D12)+(1*$Y$3)</f>
        <v>17</v>
      </c>
      <c r="S12" s="20">
        <f>-6+(6*Sheet4!E12)+(18*$Y$3)</f>
        <v>84</v>
      </c>
      <c r="T12" s="20">
        <f t="shared" ref="T12:T13" si="20">S12*2/3</f>
        <v>56</v>
      </c>
      <c r="U12" s="20">
        <f t="shared" ref="U12:U13" si="21">ceiling(S12*5/12,1)</f>
        <v>35</v>
      </c>
      <c r="V12" s="20">
        <f t="shared" ref="V12:V13" si="22">CEILING(S12/4,1)</f>
        <v>21</v>
      </c>
      <c r="W12" s="21">
        <f t="shared" ref="W12:W13" si="23">ceiling(S12/8,1)</f>
        <v>11</v>
      </c>
    </row>
    <row r="13">
      <c r="A13" s="9" t="s">
        <v>28</v>
      </c>
      <c r="C13" s="9"/>
      <c r="D13" s="10" t="s">
        <v>20</v>
      </c>
      <c r="E13" s="10" t="s">
        <v>18</v>
      </c>
      <c r="F13" s="10" t="s">
        <v>23</v>
      </c>
      <c r="G13" s="10" t="s">
        <v>23</v>
      </c>
      <c r="I13" s="16">
        <f>12+(2*Sheet4!A13)+(1*$Y$3)</f>
        <v>15</v>
      </c>
      <c r="J13" s="11">
        <f>30+(15*Sheet4!B13)+(45*$Y$3)</f>
        <v>270</v>
      </c>
      <c r="K13" s="11">
        <f t="shared" si="16"/>
        <v>135</v>
      </c>
      <c r="L13" s="11">
        <f t="shared" si="17"/>
        <v>81</v>
      </c>
      <c r="M13" s="11">
        <f t="shared" si="18"/>
        <v>47</v>
      </c>
      <c r="N13" s="12">
        <f t="shared" si="19"/>
        <v>24</v>
      </c>
      <c r="O13" s="7"/>
      <c r="P13" s="24">
        <f>3+(2*Sheet4!D13)+$Y$3</f>
        <v>8</v>
      </c>
      <c r="Q13" s="20">
        <f>12+(2*Sheet4!D13)+(1*$Y$3)</f>
        <v>17</v>
      </c>
      <c r="S13" s="20">
        <f>-6+(6*Sheet4!E13)+(18*$Y$3)</f>
        <v>84</v>
      </c>
      <c r="T13" s="20">
        <f t="shared" si="20"/>
        <v>56</v>
      </c>
      <c r="U13" s="20">
        <f t="shared" si="21"/>
        <v>35</v>
      </c>
      <c r="V13" s="20">
        <f t="shared" si="22"/>
        <v>21</v>
      </c>
      <c r="W13" s="21">
        <f t="shared" si="23"/>
        <v>11</v>
      </c>
    </row>
    <row r="14">
      <c r="D14" s="7"/>
      <c r="E14" s="7"/>
      <c r="F14" s="7"/>
      <c r="G14" s="7"/>
      <c r="I14" s="7"/>
      <c r="O14" s="7"/>
      <c r="P14" s="19"/>
      <c r="Q14" s="7"/>
      <c r="S14" s="7"/>
      <c r="T14" s="7"/>
      <c r="U14" s="7"/>
      <c r="V14" s="7"/>
      <c r="W14" s="18"/>
    </row>
    <row r="15">
      <c r="A15" s="9" t="s">
        <v>29</v>
      </c>
      <c r="C15" s="9"/>
      <c r="D15" s="10" t="s">
        <v>20</v>
      </c>
      <c r="E15" s="10" t="s">
        <v>18</v>
      </c>
      <c r="F15" s="10" t="s">
        <v>20</v>
      </c>
      <c r="G15" s="10" t="s">
        <v>18</v>
      </c>
      <c r="I15" s="16">
        <f>12+(2*Sheet4!A15)+(1*$Y$3)</f>
        <v>15</v>
      </c>
      <c r="J15" s="11">
        <f>30+(15*Sheet4!B15)+(45*$Y$3)</f>
        <v>270</v>
      </c>
      <c r="K15" s="11">
        <f t="shared" ref="K15:K17" si="24">ceiling(J15/2,1)</f>
        <v>135</v>
      </c>
      <c r="L15" s="11">
        <f t="shared" ref="L15:L17" si="25">ceiling(J15*3/10,1)</f>
        <v>81</v>
      </c>
      <c r="M15" s="11">
        <f t="shared" ref="M15:M17" si="26">ceiling(J15*25/144,1)</f>
        <v>47</v>
      </c>
      <c r="N15" s="12">
        <f t="shared" ref="N15:N17" si="27">ceiling(J15*25/288,1)</f>
        <v>24</v>
      </c>
      <c r="O15" s="7"/>
      <c r="P15" s="15">
        <f>3+(2*Sheet4!D15)+$Y$3</f>
        <v>6</v>
      </c>
      <c r="Q15" s="16">
        <f>12+(2*Sheet4!D15)+(1*$Y$3)</f>
        <v>15</v>
      </c>
      <c r="S15" s="11">
        <f>-6+(6*Sheet4!E15)+(18*$Y$3)</f>
        <v>90</v>
      </c>
      <c r="T15" s="11">
        <f t="shared" ref="T15:T16" si="28">S15*2/3</f>
        <v>60</v>
      </c>
      <c r="U15" s="11">
        <f t="shared" ref="U15:U17" si="29">ceiling(S15*5/12,1)</f>
        <v>38</v>
      </c>
      <c r="V15" s="11">
        <f t="shared" ref="V15:V17" si="30">CEILING(S15/4,1)</f>
        <v>23</v>
      </c>
      <c r="W15" s="12">
        <f t="shared" ref="W15:W17" si="31">ceiling(S15/8,1)</f>
        <v>12</v>
      </c>
    </row>
    <row r="16">
      <c r="A16" s="9" t="s">
        <v>30</v>
      </c>
      <c r="C16" s="9"/>
      <c r="D16" s="10" t="s">
        <v>20</v>
      </c>
      <c r="E16" s="10" t="s">
        <v>20</v>
      </c>
      <c r="F16" s="10" t="s">
        <v>18</v>
      </c>
      <c r="G16" s="10" t="s">
        <v>18</v>
      </c>
      <c r="I16" s="16">
        <f>12+(2*Sheet4!A16)+(1*$Y$3)</f>
        <v>15</v>
      </c>
      <c r="J16" s="16">
        <f>30+(15*Sheet4!B16)+(45*$Y$3)</f>
        <v>240</v>
      </c>
      <c r="K16" s="16">
        <f t="shared" si="24"/>
        <v>120</v>
      </c>
      <c r="L16" s="16">
        <f t="shared" si="25"/>
        <v>72</v>
      </c>
      <c r="M16" s="16">
        <f t="shared" si="26"/>
        <v>42</v>
      </c>
      <c r="N16" s="17">
        <f t="shared" si="27"/>
        <v>21</v>
      </c>
      <c r="O16" s="7"/>
      <c r="P16" s="13">
        <f>3+(2*Sheet4!D16)+$Y$3</f>
        <v>10</v>
      </c>
      <c r="Q16" s="11">
        <f>12+(2*Sheet4!D16)+(1*$Y$3)</f>
        <v>19</v>
      </c>
      <c r="S16" s="11">
        <f>-6+(6*Sheet4!E16)+(18*$Y$3)</f>
        <v>90</v>
      </c>
      <c r="T16" s="11">
        <f t="shared" si="28"/>
        <v>60</v>
      </c>
      <c r="U16" s="11">
        <f t="shared" si="29"/>
        <v>38</v>
      </c>
      <c r="V16" s="11">
        <f t="shared" si="30"/>
        <v>23</v>
      </c>
      <c r="W16" s="12">
        <f t="shared" si="31"/>
        <v>12</v>
      </c>
    </row>
    <row r="17">
      <c r="A17" s="9" t="s">
        <v>31</v>
      </c>
      <c r="C17" s="9"/>
      <c r="D17" s="10" t="s">
        <v>20</v>
      </c>
      <c r="E17" s="10" t="s">
        <v>20</v>
      </c>
      <c r="F17" s="10" t="s">
        <v>20</v>
      </c>
      <c r="G17" s="10" t="s">
        <v>20</v>
      </c>
      <c r="I17" s="16">
        <f>12+(2*Sheet4!A17)+(1*$Y$3)</f>
        <v>15</v>
      </c>
      <c r="J17" s="16">
        <f>30+(15*Sheet4!B17)+(45*$Y$3)</f>
        <v>240</v>
      </c>
      <c r="K17" s="16">
        <f t="shared" si="24"/>
        <v>120</v>
      </c>
      <c r="L17" s="16">
        <f t="shared" si="25"/>
        <v>72</v>
      </c>
      <c r="M17" s="16">
        <f t="shared" si="26"/>
        <v>42</v>
      </c>
      <c r="N17" s="17">
        <f t="shared" si="27"/>
        <v>21</v>
      </c>
      <c r="O17" s="7"/>
      <c r="P17" s="15">
        <f>3+(2*Sheet4!D17)+$Y$3</f>
        <v>6</v>
      </c>
      <c r="Q17" s="16">
        <f>12+(2*Sheet4!D17)+(1*$Y$3)</f>
        <v>15</v>
      </c>
      <c r="S17" s="16">
        <f>-6+(6*Sheet4!E17)+(18*$Y$3)</f>
        <v>78</v>
      </c>
      <c r="T17" s="16">
        <f>S5*2/3</f>
        <v>52</v>
      </c>
      <c r="U17" s="16">
        <f t="shared" si="29"/>
        <v>33</v>
      </c>
      <c r="V17" s="16">
        <f t="shared" si="30"/>
        <v>20</v>
      </c>
      <c r="W17" s="17">
        <f t="shared" si="31"/>
        <v>10</v>
      </c>
    </row>
    <row r="18">
      <c r="D18" s="7"/>
      <c r="E18" s="7"/>
      <c r="F18" s="7"/>
      <c r="G18" s="7"/>
      <c r="I18" s="7"/>
      <c r="J18" s="7"/>
      <c r="K18" s="7"/>
      <c r="L18" s="7"/>
      <c r="M18" s="7"/>
      <c r="N18" s="27"/>
      <c r="O18" s="7"/>
      <c r="P18" s="7"/>
      <c r="Q18" s="7"/>
    </row>
    <row r="19">
      <c r="D19" s="7"/>
      <c r="E19" s="7"/>
      <c r="F19" s="7"/>
      <c r="G19" s="7"/>
      <c r="I19" s="7"/>
      <c r="O19" s="7"/>
      <c r="P19" s="10"/>
    </row>
    <row r="20">
      <c r="A20" s="28" t="s">
        <v>32</v>
      </c>
      <c r="O20" s="7"/>
      <c r="P20" s="10"/>
      <c r="Q20" s="29"/>
      <c r="W20" s="30" t="s">
        <v>33</v>
      </c>
    </row>
    <row r="21">
      <c r="D21" s="7"/>
      <c r="E21" s="7"/>
      <c r="F21" s="7"/>
      <c r="G21" s="7"/>
      <c r="I21" s="7"/>
      <c r="O21" s="7"/>
      <c r="P21" s="7"/>
      <c r="Q21" s="7"/>
      <c r="W21" s="9" t="s">
        <v>34</v>
      </c>
      <c r="Y21" s="12"/>
      <c r="Z21" s="12"/>
    </row>
    <row r="22">
      <c r="A22" s="9" t="s">
        <v>35</v>
      </c>
      <c r="D22" s="7"/>
      <c r="E22" s="7"/>
      <c r="F22" s="7"/>
      <c r="G22" s="7"/>
      <c r="I22" s="7"/>
      <c r="O22" s="7"/>
      <c r="P22" s="7"/>
      <c r="Q22" s="7"/>
      <c r="W22" s="9" t="s">
        <v>36</v>
      </c>
      <c r="Y22" s="21"/>
      <c r="Z22" s="21"/>
    </row>
    <row r="23">
      <c r="D23" s="7"/>
      <c r="E23" s="7"/>
      <c r="F23" s="7"/>
      <c r="G23" s="7"/>
      <c r="I23" s="7"/>
      <c r="O23" s="7"/>
      <c r="P23" s="7"/>
      <c r="Q23" s="7"/>
      <c r="W23" s="9" t="s">
        <v>37</v>
      </c>
      <c r="Y23" s="17"/>
      <c r="Z23" s="17"/>
    </row>
    <row r="24">
      <c r="D24" s="7"/>
      <c r="E24" s="7"/>
      <c r="F24" s="7"/>
      <c r="G24" s="7"/>
      <c r="I24" s="7"/>
      <c r="O24" s="7"/>
      <c r="P24" s="7"/>
      <c r="Q24" s="7"/>
    </row>
    <row r="25">
      <c r="D25" s="7"/>
      <c r="E25" s="7"/>
      <c r="F25" s="7"/>
      <c r="G25" s="7"/>
      <c r="I25" s="7"/>
      <c r="O25" s="7"/>
      <c r="P25" s="7"/>
      <c r="Q25" s="7"/>
    </row>
    <row r="26">
      <c r="D26" s="7"/>
      <c r="E26" s="7"/>
      <c r="F26" s="7"/>
      <c r="G26" s="7"/>
      <c r="I26" s="7"/>
      <c r="O26" s="7"/>
      <c r="P26" s="7"/>
      <c r="Q26" s="7"/>
    </row>
    <row r="27">
      <c r="D27" s="7"/>
      <c r="E27" s="7"/>
      <c r="F27" s="7"/>
      <c r="G27" s="7"/>
      <c r="I27" s="7"/>
      <c r="O27" s="7"/>
      <c r="P27" s="7"/>
      <c r="Q27" s="7"/>
    </row>
    <row r="28">
      <c r="D28" s="7"/>
      <c r="E28" s="7"/>
      <c r="F28" s="7"/>
      <c r="G28" s="7"/>
      <c r="I28" s="7"/>
      <c r="O28" s="7"/>
      <c r="P28" s="7"/>
      <c r="Q28" s="7"/>
    </row>
    <row r="29">
      <c r="D29" s="7"/>
      <c r="E29" s="7"/>
      <c r="F29" s="7"/>
      <c r="G29" s="7"/>
      <c r="I29" s="7"/>
      <c r="O29" s="7"/>
      <c r="P29" s="7"/>
      <c r="Q29" s="7"/>
    </row>
    <row r="30">
      <c r="D30" s="7"/>
      <c r="E30" s="7"/>
      <c r="F30" s="7"/>
      <c r="G30" s="7"/>
      <c r="I30" s="7"/>
      <c r="O30" s="7"/>
      <c r="P30" s="7"/>
      <c r="Q30" s="7"/>
    </row>
    <row r="31">
      <c r="D31" s="7"/>
      <c r="E31" s="7"/>
      <c r="F31" s="7"/>
      <c r="G31" s="7"/>
      <c r="I31" s="7"/>
      <c r="O31" s="7"/>
      <c r="P31" s="7"/>
      <c r="Q31" s="7"/>
    </row>
    <row r="32">
      <c r="D32" s="7"/>
      <c r="E32" s="7"/>
      <c r="F32" s="7"/>
      <c r="G32" s="7"/>
      <c r="I32" s="7"/>
      <c r="O32" s="7"/>
      <c r="P32" s="7"/>
      <c r="Q32" s="7"/>
    </row>
    <row r="33">
      <c r="D33" s="7"/>
      <c r="E33" s="7"/>
      <c r="F33" s="7"/>
      <c r="G33" s="7"/>
      <c r="I33" s="7"/>
      <c r="J33" s="7"/>
      <c r="K33" s="7"/>
      <c r="L33" s="7"/>
      <c r="M33" s="7"/>
      <c r="N33" s="27"/>
      <c r="O33" s="7"/>
      <c r="P33" s="7"/>
      <c r="Q33" s="7"/>
    </row>
    <row r="34">
      <c r="D34" s="7"/>
      <c r="E34" s="7"/>
      <c r="F34" s="7"/>
      <c r="G34" s="7"/>
      <c r="I34" s="7"/>
      <c r="J34" s="7"/>
      <c r="K34" s="7"/>
      <c r="L34" s="7"/>
      <c r="M34" s="7"/>
      <c r="N34" s="27"/>
      <c r="O34" s="7"/>
      <c r="P34" s="7"/>
      <c r="Q34" s="7"/>
    </row>
    <row r="35">
      <c r="D35" s="7"/>
      <c r="E35" s="7"/>
      <c r="F35" s="7"/>
      <c r="G35" s="7"/>
      <c r="I35" s="7"/>
      <c r="J35" s="7"/>
      <c r="K35" s="7"/>
      <c r="L35" s="7"/>
      <c r="M35" s="7"/>
      <c r="N35" s="27"/>
      <c r="O35" s="7"/>
      <c r="P35" s="7"/>
      <c r="Q35" s="7"/>
    </row>
    <row r="36">
      <c r="D36" s="7"/>
      <c r="E36" s="7"/>
      <c r="F36" s="7"/>
      <c r="G36" s="7"/>
      <c r="I36" s="7"/>
      <c r="J36" s="7"/>
      <c r="K36" s="7"/>
      <c r="L36" s="7"/>
      <c r="M36" s="7"/>
      <c r="N36" s="27"/>
      <c r="O36" s="7"/>
      <c r="P36" s="7"/>
      <c r="Q36" s="7"/>
    </row>
    <row r="37">
      <c r="D37" s="7"/>
      <c r="E37" s="7"/>
      <c r="F37" s="7"/>
      <c r="G37" s="7"/>
      <c r="I37" s="7"/>
      <c r="J37" s="7"/>
      <c r="K37" s="7"/>
      <c r="L37" s="7"/>
      <c r="M37" s="7"/>
      <c r="N37" s="27"/>
      <c r="O37" s="7"/>
      <c r="P37" s="7"/>
      <c r="Q37" s="7"/>
    </row>
    <row r="38">
      <c r="D38" s="7"/>
      <c r="E38" s="7"/>
      <c r="F38" s="7"/>
      <c r="G38" s="7"/>
      <c r="I38" s="7"/>
      <c r="J38" s="7"/>
      <c r="K38" s="7"/>
      <c r="L38" s="7"/>
      <c r="M38" s="7"/>
      <c r="N38" s="27"/>
      <c r="O38" s="7"/>
      <c r="P38" s="7"/>
      <c r="Q38" s="7"/>
    </row>
    <row r="39">
      <c r="D39" s="7"/>
      <c r="E39" s="7"/>
      <c r="F39" s="7"/>
      <c r="G39" s="7"/>
      <c r="I39" s="7"/>
      <c r="J39" s="7"/>
      <c r="K39" s="7"/>
      <c r="L39" s="7"/>
      <c r="M39" s="7"/>
      <c r="N39" s="27"/>
      <c r="O39" s="7"/>
      <c r="P39" s="7"/>
      <c r="Q39" s="7"/>
    </row>
    <row r="40">
      <c r="D40" s="7"/>
      <c r="E40" s="7"/>
      <c r="F40" s="7"/>
      <c r="G40" s="7"/>
      <c r="I40" s="7"/>
      <c r="J40" s="7"/>
      <c r="K40" s="7"/>
      <c r="L40" s="7"/>
      <c r="M40" s="7"/>
      <c r="N40" s="27"/>
      <c r="O40" s="7"/>
      <c r="P40" s="7"/>
      <c r="Q40" s="7"/>
    </row>
    <row r="41">
      <c r="D41" s="7"/>
      <c r="E41" s="7"/>
      <c r="F41" s="7"/>
      <c r="G41" s="7"/>
      <c r="I41" s="7"/>
      <c r="J41" s="7"/>
      <c r="K41" s="7"/>
      <c r="L41" s="7"/>
      <c r="M41" s="7"/>
      <c r="N41" s="27"/>
      <c r="O41" s="7"/>
      <c r="P41" s="7"/>
      <c r="Q41" s="7"/>
    </row>
  </sheetData>
  <mergeCells count="4">
    <mergeCell ref="Y2:Z2"/>
    <mergeCell ref="Y3:Z4"/>
    <mergeCell ref="Y7:Z8"/>
    <mergeCell ref="Y9:Z10"/>
  </mergeCells>
  <conditionalFormatting sqref="D3:G5 D7:G13 D15:G17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Y9">
      <formula1>Levels</formula1>
    </dataValidation>
    <dataValidation type="list" allowBlank="1" sqref="D3:G5 D7:G13 D15:G17">
      <formula1>quality</formula1>
    </dataValidation>
  </dataValidations>
  <hyperlinks>
    <hyperlink r:id="rId1" ref="A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3.57"/>
  </cols>
  <sheetData>
    <row r="1" ht="18.0" customHeight="1"/>
    <row r="2" ht="18.0" customHeight="1">
      <c r="B2" s="31" t="s">
        <v>15</v>
      </c>
      <c r="E2" s="32"/>
      <c r="H2" s="33" t="s">
        <v>12</v>
      </c>
      <c r="N2" s="34" t="s">
        <v>11</v>
      </c>
    </row>
    <row r="3" ht="18.0" customHeight="1"/>
    <row r="4" ht="18.0" customHeight="1"/>
    <row r="5" ht="18.0" customHeight="1">
      <c r="B5" s="35" t="s">
        <v>14</v>
      </c>
    </row>
    <row r="6" ht="18.0" customHeight="1"/>
    <row r="7" ht="18.0" customHeight="1"/>
    <row r="8" ht="18.0" customHeight="1">
      <c r="B8" s="36" t="s">
        <v>13</v>
      </c>
    </row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40"/>
    </row>
    <row r="16" ht="18.0" customHeight="1">
      <c r="B16" s="41" t="s">
        <v>38</v>
      </c>
      <c r="M16" s="37"/>
      <c r="N16" s="42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4"/>
    </row>
    <row r="17" ht="18.0" customHeight="1">
      <c r="M17" s="37"/>
      <c r="N17" s="42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4"/>
    </row>
    <row r="18" ht="18.0" customHeight="1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42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4"/>
    </row>
    <row r="19" ht="18.0" customHeight="1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42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4"/>
    </row>
    <row r="20" ht="18.0" customHeight="1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2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4"/>
    </row>
    <row r="21" ht="18.0" customHeight="1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42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4"/>
    </row>
    <row r="22" ht="18.0" customHeight="1"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42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4"/>
    </row>
    <row r="23" ht="18.0" customHeight="1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42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4"/>
    </row>
    <row r="24" ht="18.0" customHeight="1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42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4"/>
    </row>
    <row r="25" ht="18.0" customHeight="1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42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4"/>
    </row>
    <row r="26" ht="18.0" customHeight="1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45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7"/>
    </row>
    <row r="27" ht="18.0" customHeight="1"/>
    <row r="28" ht="18.0" customHeight="1"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</row>
    <row r="29" ht="18.0" customHeight="1">
      <c r="B29" s="51" t="s">
        <v>39</v>
      </c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4"/>
    </row>
    <row r="30" ht="18.0" customHeight="1"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4"/>
    </row>
    <row r="31" ht="18.0" customHeight="1"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4"/>
    </row>
    <row r="32" ht="18.0" customHeight="1"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4"/>
    </row>
    <row r="33" ht="18.0" customHeight="1"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4"/>
    </row>
    <row r="34" ht="18.0" customHeight="1"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4"/>
    </row>
    <row r="35" ht="18.0" customHeight="1"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4"/>
    </row>
    <row r="36" ht="18.0" customHeight="1">
      <c r="N36" s="55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7"/>
    </row>
    <row r="37" ht="18.0" customHeight="1"/>
    <row r="38" ht="18.0" customHeight="1">
      <c r="N38" s="38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40"/>
    </row>
    <row r="39" ht="18.0" customHeight="1">
      <c r="B39" s="41" t="s">
        <v>40</v>
      </c>
      <c r="N39" s="42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4"/>
    </row>
    <row r="40" ht="18.0" customHeight="1">
      <c r="N40" s="42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4"/>
    </row>
    <row r="41" ht="18.0" customHeight="1">
      <c r="N41" s="42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4"/>
    </row>
    <row r="42" ht="18.0" customHeight="1">
      <c r="N42" s="42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4"/>
    </row>
    <row r="43" ht="18.0" customHeight="1">
      <c r="N43" s="42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4"/>
    </row>
    <row r="44" ht="18.0" customHeight="1">
      <c r="N44" s="42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4"/>
    </row>
    <row r="45" ht="18.0" customHeight="1">
      <c r="N45" s="42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4"/>
    </row>
    <row r="46" ht="18.0" customHeight="1">
      <c r="N46" s="42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4"/>
    </row>
    <row r="47" ht="18.0" customHeight="1">
      <c r="N47" s="42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4"/>
    </row>
    <row r="48" ht="18.0" customHeight="1">
      <c r="N48" s="42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4"/>
    </row>
    <row r="49" ht="18.0" customHeight="1">
      <c r="N49" s="42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4"/>
    </row>
    <row r="50" ht="18.0" customHeight="1">
      <c r="N50" s="42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4"/>
    </row>
    <row r="51" ht="18.0" customHeight="1">
      <c r="N51" s="42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4"/>
    </row>
    <row r="52" ht="18.0" customHeight="1">
      <c r="N52" s="4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7"/>
    </row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</sheetData>
  <mergeCells count="9">
    <mergeCell ref="B29:L30"/>
    <mergeCell ref="B39:L40"/>
    <mergeCell ref="B2:D4"/>
    <mergeCell ref="E2:G4"/>
    <mergeCell ref="H2:M13"/>
    <mergeCell ref="N2:Y13"/>
    <mergeCell ref="B5:G7"/>
    <mergeCell ref="B8:G13"/>
    <mergeCell ref="B16:L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9" t="s">
        <v>18</v>
      </c>
      <c r="D1" s="9" t="s">
        <v>18</v>
      </c>
      <c r="F1" s="9" t="s">
        <v>18</v>
      </c>
      <c r="G1" s="9" t="s">
        <v>20</v>
      </c>
    </row>
    <row r="2">
      <c r="C2" s="9" t="s">
        <v>18</v>
      </c>
      <c r="D2" s="9" t="s">
        <v>18</v>
      </c>
      <c r="F2" s="9" t="s">
        <v>23</v>
      </c>
      <c r="G2" s="9" t="s">
        <v>23</v>
      </c>
    </row>
    <row r="3">
      <c r="C3" s="9" t="s">
        <v>18</v>
      </c>
      <c r="D3" s="9" t="s">
        <v>18</v>
      </c>
      <c r="F3" s="9" t="s">
        <v>23</v>
      </c>
      <c r="G3" s="9" t="s">
        <v>20</v>
      </c>
    </row>
    <row r="4">
      <c r="C4" s="9" t="s">
        <v>18</v>
      </c>
      <c r="D4" s="9" t="s">
        <v>18</v>
      </c>
      <c r="F4" s="9" t="s">
        <v>20</v>
      </c>
      <c r="G4" s="9" t="s">
        <v>18</v>
      </c>
    </row>
    <row r="5">
      <c r="A5" s="9" t="s">
        <v>41</v>
      </c>
      <c r="C5" s="9" t="s">
        <v>18</v>
      </c>
      <c r="D5" s="9" t="s">
        <v>18</v>
      </c>
      <c r="F5" s="9" t="s">
        <v>20</v>
      </c>
      <c r="G5" s="9" t="s">
        <v>23</v>
      </c>
    </row>
    <row r="6">
      <c r="C6" s="9" t="s">
        <v>18</v>
      </c>
      <c r="D6" s="9" t="s">
        <v>23</v>
      </c>
      <c r="F6" s="9" t="s">
        <v>18</v>
      </c>
      <c r="G6" s="9" t="s">
        <v>23</v>
      </c>
    </row>
    <row r="7">
      <c r="C7" s="9" t="s">
        <v>18</v>
      </c>
      <c r="D7" s="9" t="s">
        <v>23</v>
      </c>
      <c r="F7" s="9" t="s">
        <v>18</v>
      </c>
      <c r="G7" s="9" t="s">
        <v>20</v>
      </c>
    </row>
    <row r="8">
      <c r="C8" s="9" t="s">
        <v>18</v>
      </c>
      <c r="D8" s="9" t="s">
        <v>23</v>
      </c>
      <c r="F8" s="9" t="s">
        <v>23</v>
      </c>
      <c r="G8" s="9" t="s">
        <v>18</v>
      </c>
    </row>
    <row r="9">
      <c r="C9" s="9" t="s">
        <v>18</v>
      </c>
      <c r="D9" s="9" t="s">
        <v>23</v>
      </c>
      <c r="F9" s="9" t="s">
        <v>23</v>
      </c>
      <c r="G9" s="9" t="s">
        <v>23</v>
      </c>
    </row>
    <row r="10">
      <c r="C10" s="9" t="s">
        <v>18</v>
      </c>
      <c r="D10" s="9" t="s">
        <v>23</v>
      </c>
      <c r="F10" s="9" t="s">
        <v>23</v>
      </c>
      <c r="G10" s="9" t="s">
        <v>20</v>
      </c>
    </row>
    <row r="11">
      <c r="C11" s="9" t="s">
        <v>18</v>
      </c>
      <c r="D11" s="9" t="s">
        <v>23</v>
      </c>
      <c r="F11" s="9" t="s">
        <v>20</v>
      </c>
      <c r="G11" s="9" t="s">
        <v>18</v>
      </c>
    </row>
    <row r="12">
      <c r="C12" s="9" t="s">
        <v>18</v>
      </c>
      <c r="D12" s="9" t="s">
        <v>23</v>
      </c>
      <c r="F12" s="9" t="s">
        <v>20</v>
      </c>
      <c r="G12" s="9" t="s">
        <v>23</v>
      </c>
    </row>
    <row r="13">
      <c r="C13" s="9" t="s">
        <v>18</v>
      </c>
      <c r="D13" s="9" t="s">
        <v>23</v>
      </c>
      <c r="F13" s="9" t="s">
        <v>20</v>
      </c>
      <c r="G13" s="9" t="s">
        <v>20</v>
      </c>
    </row>
    <row r="14">
      <c r="C14" s="9" t="s">
        <v>18</v>
      </c>
      <c r="D14" s="9" t="s">
        <v>20</v>
      </c>
      <c r="F14" s="9" t="s">
        <v>18</v>
      </c>
      <c r="G14" s="9" t="s">
        <v>18</v>
      </c>
    </row>
    <row r="15">
      <c r="C15" s="9" t="s">
        <v>18</v>
      </c>
      <c r="D15" s="9" t="s">
        <v>20</v>
      </c>
      <c r="F15" s="9" t="s">
        <v>18</v>
      </c>
      <c r="G15" s="9" t="s">
        <v>23</v>
      </c>
    </row>
    <row r="16">
      <c r="C16" s="9" t="s">
        <v>18</v>
      </c>
      <c r="D16" s="9" t="s">
        <v>20</v>
      </c>
      <c r="F16" s="9" t="s">
        <v>23</v>
      </c>
      <c r="G16" s="9" t="s">
        <v>18</v>
      </c>
    </row>
    <row r="17">
      <c r="C17" s="9" t="s">
        <v>18</v>
      </c>
      <c r="D17" s="9" t="s">
        <v>20</v>
      </c>
      <c r="F17" s="9" t="s">
        <v>23</v>
      </c>
      <c r="G17" s="9" t="s">
        <v>20</v>
      </c>
    </row>
    <row r="18">
      <c r="C18" s="9" t="s">
        <v>18</v>
      </c>
      <c r="D18" s="9" t="s">
        <v>20</v>
      </c>
      <c r="F18" s="9" t="s">
        <v>20</v>
      </c>
      <c r="G18" s="9" t="s">
        <v>18</v>
      </c>
    </row>
    <row r="19">
      <c r="C19" s="9" t="s">
        <v>18</v>
      </c>
      <c r="D19" s="9" t="s">
        <v>20</v>
      </c>
      <c r="F19" s="9" t="s">
        <v>20</v>
      </c>
      <c r="G19" s="9" t="s">
        <v>23</v>
      </c>
    </row>
    <row r="20">
      <c r="C20" s="9" t="s">
        <v>18</v>
      </c>
      <c r="D20" s="9" t="s">
        <v>20</v>
      </c>
      <c r="F20" s="9" t="s">
        <v>20</v>
      </c>
      <c r="G20" s="9" t="s">
        <v>20</v>
      </c>
    </row>
    <row r="21">
      <c r="C21" s="9" t="s">
        <v>23</v>
      </c>
      <c r="D21" s="9" t="s">
        <v>18</v>
      </c>
      <c r="F21" s="9" t="s">
        <v>18</v>
      </c>
      <c r="G21" s="9" t="s">
        <v>23</v>
      </c>
    </row>
    <row r="22">
      <c r="C22" s="9" t="s">
        <v>23</v>
      </c>
      <c r="D22" s="9" t="s">
        <v>18</v>
      </c>
      <c r="F22" s="9" t="s">
        <v>18</v>
      </c>
      <c r="G22" s="9" t="s">
        <v>20</v>
      </c>
    </row>
    <row r="23">
      <c r="C23" s="9" t="s">
        <v>23</v>
      </c>
      <c r="D23" s="9" t="s">
        <v>18</v>
      </c>
      <c r="F23" s="9" t="s">
        <v>23</v>
      </c>
      <c r="G23" s="9" t="s">
        <v>18</v>
      </c>
    </row>
    <row r="24">
      <c r="C24" s="9" t="s">
        <v>23</v>
      </c>
      <c r="D24" s="9" t="s">
        <v>18</v>
      </c>
      <c r="F24" s="9" t="s">
        <v>23</v>
      </c>
      <c r="G24" s="9" t="s">
        <v>23</v>
      </c>
    </row>
    <row r="25">
      <c r="C25" s="9" t="s">
        <v>23</v>
      </c>
      <c r="D25" s="9" t="s">
        <v>18</v>
      </c>
      <c r="F25" s="9" t="s">
        <v>23</v>
      </c>
      <c r="G25" s="9" t="s">
        <v>20</v>
      </c>
    </row>
    <row r="26">
      <c r="C26" s="9" t="s">
        <v>23</v>
      </c>
      <c r="D26" s="9" t="s">
        <v>18</v>
      </c>
      <c r="F26" s="9" t="s">
        <v>20</v>
      </c>
      <c r="G26" s="9" t="s">
        <v>18</v>
      </c>
    </row>
    <row r="27">
      <c r="C27" s="9" t="s">
        <v>23</v>
      </c>
      <c r="D27" s="9" t="s">
        <v>18</v>
      </c>
      <c r="F27" s="9" t="s">
        <v>20</v>
      </c>
      <c r="G27" s="9" t="s">
        <v>23</v>
      </c>
    </row>
    <row r="28">
      <c r="C28" s="9" t="s">
        <v>23</v>
      </c>
      <c r="D28" s="9" t="s">
        <v>18</v>
      </c>
      <c r="F28" s="9" t="s">
        <v>20</v>
      </c>
      <c r="G28" s="9" t="s">
        <v>20</v>
      </c>
    </row>
    <row r="29">
      <c r="C29" s="9" t="s">
        <v>23</v>
      </c>
      <c r="D29" s="9" t="s">
        <v>23</v>
      </c>
      <c r="F29" s="9" t="s">
        <v>18</v>
      </c>
      <c r="G29" s="9" t="s">
        <v>23</v>
      </c>
    </row>
    <row r="30">
      <c r="C30" s="9" t="s">
        <v>23</v>
      </c>
      <c r="D30" s="9" t="s">
        <v>23</v>
      </c>
      <c r="F30" s="9" t="s">
        <v>23</v>
      </c>
      <c r="G30" s="9" t="s">
        <v>18</v>
      </c>
    </row>
    <row r="31">
      <c r="C31" s="9" t="s">
        <v>23</v>
      </c>
      <c r="D31" s="9" t="s">
        <v>23</v>
      </c>
      <c r="F31" s="9" t="s">
        <v>23</v>
      </c>
      <c r="G31" s="9" t="s">
        <v>20</v>
      </c>
    </row>
    <row r="32">
      <c r="C32" s="9" t="s">
        <v>23</v>
      </c>
      <c r="D32" s="9" t="s">
        <v>23</v>
      </c>
      <c r="F32" s="9" t="s">
        <v>20</v>
      </c>
      <c r="G32" s="9" t="s">
        <v>18</v>
      </c>
    </row>
    <row r="33">
      <c r="C33" s="9" t="s">
        <v>23</v>
      </c>
      <c r="D33" s="9" t="s">
        <v>23</v>
      </c>
      <c r="F33" s="9" t="s">
        <v>20</v>
      </c>
      <c r="G33" s="9" t="s">
        <v>23</v>
      </c>
    </row>
    <row r="34">
      <c r="C34" s="9" t="s">
        <v>23</v>
      </c>
      <c r="D34" s="9" t="s">
        <v>23</v>
      </c>
      <c r="F34" s="9" t="s">
        <v>20</v>
      </c>
      <c r="G34" s="9" t="s">
        <v>20</v>
      </c>
    </row>
    <row r="35">
      <c r="C35" s="9" t="s">
        <v>23</v>
      </c>
      <c r="D35" s="9" t="s">
        <v>20</v>
      </c>
      <c r="F35" s="9" t="s">
        <v>18</v>
      </c>
      <c r="G35" s="9" t="s">
        <v>18</v>
      </c>
    </row>
    <row r="36">
      <c r="C36" s="9" t="s">
        <v>23</v>
      </c>
      <c r="D36" s="9" t="s">
        <v>20</v>
      </c>
      <c r="F36" s="9" t="s">
        <v>18</v>
      </c>
      <c r="G36" s="9" t="s">
        <v>23</v>
      </c>
    </row>
    <row r="37">
      <c r="C37" s="9" t="s">
        <v>23</v>
      </c>
      <c r="D37" s="9" t="s">
        <v>20</v>
      </c>
      <c r="F37" s="9" t="s">
        <v>18</v>
      </c>
      <c r="G37" s="9" t="s">
        <v>20</v>
      </c>
    </row>
    <row r="38">
      <c r="C38" s="9" t="s">
        <v>23</v>
      </c>
      <c r="D38" s="9" t="s">
        <v>20</v>
      </c>
      <c r="F38" s="9" t="s">
        <v>23</v>
      </c>
      <c r="G38" s="9" t="s">
        <v>18</v>
      </c>
    </row>
    <row r="39">
      <c r="C39" s="9" t="s">
        <v>23</v>
      </c>
      <c r="D39" s="9" t="s">
        <v>20</v>
      </c>
      <c r="F39" s="9" t="s">
        <v>23</v>
      </c>
      <c r="G39" s="9" t="s">
        <v>23</v>
      </c>
    </row>
    <row r="40">
      <c r="C40" s="9" t="s">
        <v>23</v>
      </c>
      <c r="D40" s="9" t="s">
        <v>20</v>
      </c>
      <c r="F40" s="9" t="s">
        <v>23</v>
      </c>
      <c r="G40" s="9" t="s">
        <v>20</v>
      </c>
    </row>
    <row r="41">
      <c r="C41" s="9" t="s">
        <v>23</v>
      </c>
      <c r="D41" s="9" t="s">
        <v>20</v>
      </c>
      <c r="F41" s="9" t="s">
        <v>20</v>
      </c>
      <c r="G41" s="9" t="s">
        <v>18</v>
      </c>
    </row>
    <row r="42">
      <c r="C42" s="9" t="s">
        <v>23</v>
      </c>
      <c r="D42" s="9" t="s">
        <v>20</v>
      </c>
      <c r="F42" s="9" t="s">
        <v>20</v>
      </c>
      <c r="G42" s="9" t="s">
        <v>23</v>
      </c>
    </row>
    <row r="43">
      <c r="C43" s="9" t="s">
        <v>20</v>
      </c>
      <c r="D43" s="9" t="s">
        <v>18</v>
      </c>
      <c r="F43" s="9" t="s">
        <v>18</v>
      </c>
      <c r="G43" s="9" t="s">
        <v>18</v>
      </c>
    </row>
    <row r="44">
      <c r="C44" s="9" t="s">
        <v>20</v>
      </c>
      <c r="D44" s="9" t="s">
        <v>18</v>
      </c>
      <c r="F44" s="9" t="s">
        <v>18</v>
      </c>
      <c r="G44" s="9" t="s">
        <v>23</v>
      </c>
    </row>
    <row r="45">
      <c r="C45" s="9" t="s">
        <v>20</v>
      </c>
      <c r="D45" s="9" t="s">
        <v>18</v>
      </c>
      <c r="F45" s="9" t="s">
        <v>18</v>
      </c>
      <c r="G45" s="9" t="s">
        <v>20</v>
      </c>
    </row>
    <row r="46">
      <c r="C46" s="9" t="s">
        <v>20</v>
      </c>
      <c r="D46" s="9" t="s">
        <v>18</v>
      </c>
      <c r="F46" s="9" t="s">
        <v>23</v>
      </c>
      <c r="G46" s="9" t="s">
        <v>18</v>
      </c>
    </row>
    <row r="47">
      <c r="C47" s="9" t="s">
        <v>20</v>
      </c>
      <c r="D47" s="9" t="s">
        <v>18</v>
      </c>
      <c r="F47" s="9" t="s">
        <v>23</v>
      </c>
      <c r="G47" s="9" t="s">
        <v>20</v>
      </c>
    </row>
    <row r="48">
      <c r="C48" s="9" t="s">
        <v>20</v>
      </c>
      <c r="D48" s="9" t="s">
        <v>18</v>
      </c>
      <c r="F48" s="9" t="s">
        <v>20</v>
      </c>
      <c r="G48" s="9" t="s">
        <v>23</v>
      </c>
    </row>
    <row r="49">
      <c r="C49" s="9" t="s">
        <v>20</v>
      </c>
      <c r="D49" s="9" t="s">
        <v>18</v>
      </c>
      <c r="F49" s="9" t="s">
        <v>20</v>
      </c>
      <c r="G49" s="9" t="s">
        <v>20</v>
      </c>
    </row>
    <row r="50">
      <c r="C50" s="9" t="s">
        <v>20</v>
      </c>
      <c r="D50" s="9" t="s">
        <v>23</v>
      </c>
      <c r="F50" s="9" t="s">
        <v>18</v>
      </c>
      <c r="G50" s="9" t="s">
        <v>18</v>
      </c>
    </row>
    <row r="51">
      <c r="C51" s="9" t="s">
        <v>20</v>
      </c>
      <c r="D51" s="9" t="s">
        <v>23</v>
      </c>
      <c r="F51" s="9" t="s">
        <v>18</v>
      </c>
      <c r="G51" s="9" t="s">
        <v>23</v>
      </c>
    </row>
    <row r="52">
      <c r="C52" s="9" t="s">
        <v>20</v>
      </c>
      <c r="D52" s="9" t="s">
        <v>23</v>
      </c>
      <c r="F52" s="9" t="s">
        <v>18</v>
      </c>
      <c r="G52" s="9" t="s">
        <v>20</v>
      </c>
    </row>
    <row r="53">
      <c r="C53" s="9" t="s">
        <v>20</v>
      </c>
      <c r="D53" s="9" t="s">
        <v>23</v>
      </c>
      <c r="F53" s="9" t="s">
        <v>23</v>
      </c>
      <c r="G53" s="9" t="s">
        <v>18</v>
      </c>
    </row>
    <row r="54">
      <c r="C54" s="9" t="s">
        <v>20</v>
      </c>
      <c r="D54" s="9" t="s">
        <v>23</v>
      </c>
      <c r="F54" s="9" t="s">
        <v>23</v>
      </c>
      <c r="G54" s="9" t="s">
        <v>23</v>
      </c>
    </row>
    <row r="55">
      <c r="C55" s="9" t="s">
        <v>20</v>
      </c>
      <c r="D55" s="9" t="s">
        <v>23</v>
      </c>
      <c r="F55" s="9" t="s">
        <v>23</v>
      </c>
      <c r="G55" s="9" t="s">
        <v>20</v>
      </c>
    </row>
    <row r="56">
      <c r="C56" s="9" t="s">
        <v>20</v>
      </c>
      <c r="D56" s="9" t="s">
        <v>23</v>
      </c>
      <c r="F56" s="9" t="s">
        <v>20</v>
      </c>
      <c r="G56" s="9" t="s">
        <v>18</v>
      </c>
    </row>
    <row r="57">
      <c r="C57" s="9" t="s">
        <v>20</v>
      </c>
      <c r="D57" s="9" t="s">
        <v>23</v>
      </c>
      <c r="F57" s="9" t="s">
        <v>20</v>
      </c>
      <c r="G57" s="9" t="s">
        <v>23</v>
      </c>
    </row>
    <row r="58">
      <c r="C58" s="9" t="s">
        <v>20</v>
      </c>
      <c r="D58" s="9" t="s">
        <v>20</v>
      </c>
      <c r="F58" s="9" t="s">
        <v>18</v>
      </c>
      <c r="G58" s="9" t="s">
        <v>23</v>
      </c>
    </row>
    <row r="59">
      <c r="C59" s="9" t="s">
        <v>20</v>
      </c>
      <c r="D59" s="9" t="s">
        <v>20</v>
      </c>
      <c r="F59" s="9" t="s">
        <v>18</v>
      </c>
      <c r="G59" s="9" t="s">
        <v>20</v>
      </c>
    </row>
    <row r="60">
      <c r="C60" s="9" t="s">
        <v>20</v>
      </c>
      <c r="D60" s="9" t="s">
        <v>20</v>
      </c>
      <c r="F60" s="9" t="s">
        <v>23</v>
      </c>
      <c r="G60" s="9" t="s">
        <v>18</v>
      </c>
    </row>
    <row r="61">
      <c r="C61" s="9" t="s">
        <v>20</v>
      </c>
      <c r="D61" s="9" t="s">
        <v>20</v>
      </c>
      <c r="F61" s="9" t="s">
        <v>23</v>
      </c>
      <c r="G61" s="9" t="s">
        <v>23</v>
      </c>
    </row>
  </sheetData>
  <conditionalFormatting sqref="C1:D61 F1:G61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1:D61 F1:G61">
      <formula1>quality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.86"/>
    <col customWidth="1" min="3" max="3" width="0.43"/>
    <col customWidth="1" min="4" max="5" width="2.86"/>
  </cols>
  <sheetData>
    <row r="1">
      <c r="A1" s="2"/>
      <c r="B1" s="2"/>
      <c r="C1" s="2"/>
      <c r="D1" s="2"/>
      <c r="E1" s="2"/>
    </row>
    <row r="3">
      <c r="A3" s="58">
        <f>IF(Archetypes!D3 = Sheet2!$B$4, 1, IF(Archetypes!D3 = Sheet2!$B$5, 0, -1))</f>
        <v>1</v>
      </c>
      <c r="B3" s="58">
        <f>IF(Archetypes!E3 = Sheet2!$B$4, 1, IF(Archetypes!E3 = Sheet2!$B$5, 0, -1))</f>
        <v>1</v>
      </c>
      <c r="D3" s="58">
        <f>IF(Archetypes!F3 = Sheet2!$B$4, 1, IF(Archetypes!F3 = Sheet2!$B$5, 0, -1))</f>
        <v>1</v>
      </c>
      <c r="E3" s="58">
        <f>IF(Archetypes!G3 = Sheet2!$B$4, 1, IF(Archetypes!G3 = Sheet2!$B$5, 0, -1))</f>
        <v>1</v>
      </c>
      <c r="G3" s="9">
        <v>1.0</v>
      </c>
    </row>
    <row r="4">
      <c r="A4" s="58">
        <f>IF(Archetypes!D4 = Sheet2!$B$4, 1, IF(Archetypes!D4 = Sheet2!$B$5, 0, -1))</f>
        <v>1</v>
      </c>
      <c r="B4" s="58">
        <f>IF(Archetypes!E4 = Sheet2!$B$4, 1, IF(Archetypes!E4 = Sheet2!$B$5, 0, -1))</f>
        <v>1</v>
      </c>
      <c r="D4" s="58">
        <f>IF(Archetypes!F4 = Sheet2!$B$4, 1, IF(Archetypes!F4 = Sheet2!$B$5, 0, -1))</f>
        <v>-1</v>
      </c>
      <c r="E4" s="58">
        <f>IF(Archetypes!G4 = Sheet2!$B$4, 1, IF(Archetypes!G4 = Sheet2!$B$5, 0, -1))</f>
        <v>-1</v>
      </c>
      <c r="G4" s="9">
        <v>2.0</v>
      </c>
    </row>
    <row r="5">
      <c r="A5" s="58">
        <f>IF(Archetypes!D5 = Sheet2!$B$4, 1, IF(Archetypes!D5 = Sheet2!$B$5, 0, -1))</f>
        <v>1</v>
      </c>
      <c r="B5" s="58">
        <f>IF(Archetypes!E5 = Sheet2!$B$4, 1, IF(Archetypes!E5 = Sheet2!$B$5, 0, -1))</f>
        <v>-1</v>
      </c>
      <c r="D5" s="58">
        <f>IF(Archetypes!F5 = Sheet2!$B$4, 1, IF(Archetypes!F5 = Sheet2!$B$5, 0, -1))</f>
        <v>1</v>
      </c>
      <c r="E5" s="58">
        <f>IF(Archetypes!G5 = Sheet2!$B$4, 1, IF(Archetypes!G5 = Sheet2!$B$5, 0, -1))</f>
        <v>-1</v>
      </c>
      <c r="G5" s="9">
        <v>3.0</v>
      </c>
    </row>
    <row r="6">
      <c r="G6" s="9">
        <v>4.0</v>
      </c>
    </row>
    <row r="7">
      <c r="A7" s="58">
        <f>IF(Archetypes!D7 = Sheet2!$B$4, 1, IF(Archetypes!D7 = Sheet2!$B$5, 0, -1))</f>
        <v>0</v>
      </c>
      <c r="B7" s="58">
        <f>IF(Archetypes!E7 = Sheet2!$B$4, 1, IF(Archetypes!E7 = Sheet2!$B$5, 0, -1))</f>
        <v>0</v>
      </c>
      <c r="D7" s="58">
        <f>IF(Archetypes!F7 = Sheet2!$B$4, 1, IF(Archetypes!F7 = Sheet2!$B$5, 0, -1))</f>
        <v>1</v>
      </c>
      <c r="E7" s="58">
        <f>IF(Archetypes!G7 = Sheet2!$B$4, 1, IF(Archetypes!G7 = Sheet2!$B$5, 0, -1))</f>
        <v>1</v>
      </c>
      <c r="G7" s="9">
        <v>5.0</v>
      </c>
    </row>
    <row r="8">
      <c r="A8" s="58">
        <f>IF(Archetypes!D8 = Sheet2!$B$4, 1, IF(Archetypes!D8 = Sheet2!$B$5, 0, -1))</f>
        <v>0</v>
      </c>
      <c r="B8" s="58">
        <f>IF(Archetypes!E8 = Sheet2!$B$4, 1, IF(Archetypes!E8 = Sheet2!$B$5, 0, -1))</f>
        <v>0</v>
      </c>
      <c r="D8" s="58">
        <f>IF(Archetypes!F8 = Sheet2!$B$4, 1, IF(Archetypes!F8 = Sheet2!$B$5, 0, -1))</f>
        <v>1</v>
      </c>
      <c r="E8" s="58">
        <f>IF(Archetypes!G8 = Sheet2!$B$4, 1, IF(Archetypes!G8 = Sheet2!$B$5, 0, -1))</f>
        <v>-1</v>
      </c>
      <c r="G8" s="9">
        <v>6.0</v>
      </c>
    </row>
    <row r="9">
      <c r="G9" s="9">
        <v>7.0</v>
      </c>
    </row>
    <row r="10">
      <c r="A10" s="58">
        <f>IF(Archetypes!D10 = Sheet2!$B$4, 1, IF(Archetypes!D10 = Sheet2!$B$5, 0, -1))</f>
        <v>0</v>
      </c>
      <c r="B10" s="58">
        <f>IF(Archetypes!E10 = Sheet2!$B$4, 1, IF(Archetypes!E10 = Sheet2!$B$5, 0, -1))</f>
        <v>0</v>
      </c>
      <c r="D10" s="58">
        <f>IF(Archetypes!F10 = Sheet2!$B$4, 1, IF(Archetypes!F10 = Sheet2!$B$5, 0, -1))</f>
        <v>0</v>
      </c>
      <c r="E10" s="58">
        <f>IF(Archetypes!G10 = Sheet2!$B$4, 1, IF(Archetypes!G10 = Sheet2!$B$5, 0, -1))</f>
        <v>0</v>
      </c>
      <c r="G10" s="9">
        <v>8.0</v>
      </c>
    </row>
    <row r="11">
      <c r="G11" s="9">
        <v>9.0</v>
      </c>
    </row>
    <row r="12">
      <c r="A12" s="58">
        <f>IF(Archetypes!D12 = Sheet2!$B$4, 1, IF(Archetypes!D12 = Sheet2!$B$5, 0, -1))</f>
        <v>1</v>
      </c>
      <c r="B12" s="58">
        <f>IF(Archetypes!E12 = Sheet2!$B$4, 1, IF(Archetypes!E12 = Sheet2!$B$5, 0, -1))</f>
        <v>-1</v>
      </c>
      <c r="D12" s="58">
        <f>IF(Archetypes!F12 = Sheet2!$B$4, 1, IF(Archetypes!F12 = Sheet2!$B$5, 0, -1))</f>
        <v>0</v>
      </c>
      <c r="E12" s="58">
        <f>IF(Archetypes!G12 = Sheet2!$B$4, 1, IF(Archetypes!G12 = Sheet2!$B$5, 0, -1))</f>
        <v>0</v>
      </c>
      <c r="G12" s="9">
        <v>10.0</v>
      </c>
    </row>
    <row r="13">
      <c r="A13" s="58">
        <f>IF(Archetypes!D13 = Sheet2!$B$4, 1, IF(Archetypes!D13 = Sheet2!$B$5, 0, -1))</f>
        <v>-1</v>
      </c>
      <c r="B13" s="58">
        <f>IF(Archetypes!E13 = Sheet2!$B$4, 1, IF(Archetypes!E13 = Sheet2!$B$5, 0, -1))</f>
        <v>1</v>
      </c>
      <c r="D13" s="58">
        <f>IF(Archetypes!F13 = Sheet2!$B$4, 1, IF(Archetypes!F13 = Sheet2!$B$5, 0, -1))</f>
        <v>0</v>
      </c>
      <c r="E13" s="58">
        <f>IF(Archetypes!G13 = Sheet2!$B$4, 1, IF(Archetypes!G13 = Sheet2!$B$5, 0, -1))</f>
        <v>0</v>
      </c>
      <c r="G13" s="9">
        <v>11.0</v>
      </c>
    </row>
    <row r="14">
      <c r="G14" s="9">
        <v>12.0</v>
      </c>
    </row>
    <row r="15">
      <c r="A15" s="58">
        <f>IF(Archetypes!D15 = Sheet2!$B$4, 1, IF(Archetypes!D15 = Sheet2!$B$5, 0, -1))</f>
        <v>-1</v>
      </c>
      <c r="B15" s="58">
        <f>IF(Archetypes!E15 = Sheet2!$B$4, 1, IF(Archetypes!E15 = Sheet2!$B$5, 0, -1))</f>
        <v>1</v>
      </c>
      <c r="D15" s="58">
        <f>IF(Archetypes!F15 = Sheet2!$B$4, 1, IF(Archetypes!F15 = Sheet2!$B$5, 0, -1))</f>
        <v>-1</v>
      </c>
      <c r="E15" s="58">
        <f>IF(Archetypes!G15 = Sheet2!$B$4, 1, IF(Archetypes!G15 = Sheet2!$B$5, 0, -1))</f>
        <v>1</v>
      </c>
      <c r="G15" s="9">
        <v>13.0</v>
      </c>
    </row>
    <row r="16">
      <c r="A16" s="58">
        <f>IF(Archetypes!D16 = Sheet2!$B$4, 1, IF(Archetypes!D16 = Sheet2!$B$5, 0, -1))</f>
        <v>-1</v>
      </c>
      <c r="B16" s="58">
        <f>IF(Archetypes!E16 = Sheet2!$B$4, 1, IF(Archetypes!E16 = Sheet2!$B$5, 0, -1))</f>
        <v>-1</v>
      </c>
      <c r="D16" s="58">
        <f>IF(Archetypes!F16 = Sheet2!$B$4, 1, IF(Archetypes!F16 = Sheet2!$B$5, 0, -1))</f>
        <v>1</v>
      </c>
      <c r="E16" s="58">
        <f>IF(Archetypes!G16 = Sheet2!$B$4, 1, IF(Archetypes!G16 = Sheet2!$B$5, 0, -1))</f>
        <v>1</v>
      </c>
      <c r="G16" s="9">
        <v>14.0</v>
      </c>
    </row>
    <row r="17">
      <c r="A17" s="58">
        <f>IF(Archetypes!D17 = Sheet2!$B$4, 1, IF(Archetypes!D17 = Sheet2!$B$5, 0, -1))</f>
        <v>-1</v>
      </c>
      <c r="B17" s="58">
        <f>IF(Archetypes!E17 = Sheet2!$B$4, 1, IF(Archetypes!E17 = Sheet2!$B$5, 0, -1))</f>
        <v>-1</v>
      </c>
      <c r="D17" s="58">
        <f>IF(Archetypes!F17 = Sheet2!$B$4, 1, IF(Archetypes!F17 = Sheet2!$B$5, 0, -1))</f>
        <v>-1</v>
      </c>
      <c r="E17" s="58">
        <f>IF(Archetypes!G17 = Sheet2!$B$4, 1, IF(Archetypes!G17 = Sheet2!$B$5, 0, -1))</f>
        <v>-1</v>
      </c>
      <c r="G17" s="9">
        <v>15.0</v>
      </c>
    </row>
    <row r="18">
      <c r="G18" s="9">
        <v>16.0</v>
      </c>
    </row>
    <row r="19">
      <c r="G19" s="9">
        <v>17.0</v>
      </c>
    </row>
    <row r="20">
      <c r="G20" s="9">
        <v>18.0</v>
      </c>
    </row>
    <row r="21">
      <c r="G21" s="9">
        <v>19.0</v>
      </c>
    </row>
    <row r="22">
      <c r="G22" s="9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9" t="s">
        <v>18</v>
      </c>
      <c r="C4" s="9" t="s">
        <v>42</v>
      </c>
    </row>
    <row r="5">
      <c r="B5" s="9" t="s">
        <v>23</v>
      </c>
      <c r="C5" s="9" t="s">
        <v>43</v>
      </c>
    </row>
    <row r="6">
      <c r="B6" s="9" t="s">
        <v>20</v>
      </c>
    </row>
  </sheetData>
  <drawing r:id="rId1"/>
</worksheet>
</file>