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mc:AlternateContent xmlns:mc="http://schemas.openxmlformats.org/markup-compatibility/2006">
    <mc:Choice Requires="x15">
      <x15ac:absPath xmlns:x15ac="http://schemas.microsoft.com/office/spreadsheetml/2010/11/ac" url="D:\Palant\DESKTOP\"/>
    </mc:Choice>
  </mc:AlternateContent>
  <xr:revisionPtr revIDLastSave="0" documentId="8_{BFEF1972-E0B9-45C9-A9A7-4FF402FCB973}" xr6:coauthVersionLast="47" xr6:coauthVersionMax="47" xr10:uidLastSave="{00000000-0000-0000-0000-000000000000}"/>
  <bookViews>
    <workbookView xWindow="-108" yWindow="-108" windowWidth="23256" windowHeight="12456" tabRatio="810"/>
  </bookViews>
  <sheets>
    <sheet name="Basic Price Sheet" sheetId="1" r:id="rId1"/>
    <sheet name="Magic Price Sheet" sheetId="6" r:id="rId2"/>
    <sheet name="Bonus Calculations" sheetId="2" r:id="rId3"/>
    <sheet name="Mark Conv" sheetId="4" r:id="rId4"/>
    <sheet name="Magic Number Crunch" sheetId="5" r:id="rId5"/>
  </sheets>
  <calcPr calcId="191029"/>
  <extLst>
    <ext xmlns:xcalcf="http://schemas.microsoft.com/office/spreadsheetml/2018/calcfeatures" uri="{B58B0392-4F1F-4190-BB64-5DF3571DCE5F}">
      <xcalcf:calcFeatures>
        <xcalcf:feature name="microsoft.com:Single"/>
        <xcalcf:feature name="microsoft.com:CNMTM"/>
      </xcalcf:calcFeatures>
    </ext>
  </extLst>
</workbook>
</file>

<file path=xl/calcChain.xml><?xml version="1.0" encoding="utf-8"?>
<calcChain xmlns="http://schemas.openxmlformats.org/spreadsheetml/2006/main">
  <c r="N10" i="6" l="1"/>
  <c r="O10" i="6"/>
  <c r="N9" i="6"/>
  <c r="N3" i="6"/>
  <c r="O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1" i="6"/>
  <c r="A400" i="6"/>
  <c r="A402" i="6"/>
  <c r="A403" i="6"/>
  <c r="A404" i="6"/>
  <c r="A405" i="6"/>
  <c r="A406" i="6"/>
  <c r="A407" i="6"/>
  <c r="A408" i="6"/>
  <c r="A409" i="6"/>
  <c r="A410" i="6"/>
  <c r="A411" i="6"/>
  <c r="A412" i="6"/>
  <c r="A413" i="6"/>
  <c r="A414" i="6"/>
  <c r="A415" i="6"/>
  <c r="A417" i="6"/>
  <c r="A416"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3" i="6"/>
  <c r="A602"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3" i="6"/>
  <c r="N19" i="6"/>
  <c r="N5" i="6"/>
  <c r="O5" i="6"/>
  <c r="N4" i="6"/>
  <c r="O4" i="6"/>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2" i="5"/>
  <c r="J2" i="5"/>
  <c r="L2" i="5"/>
  <c r="J3" i="5"/>
  <c r="L3" i="5"/>
  <c r="J4" i="5"/>
  <c r="L4" i="5"/>
  <c r="J5" i="5"/>
  <c r="L5" i="5"/>
  <c r="J6" i="5"/>
  <c r="L6" i="5"/>
  <c r="J7" i="5"/>
  <c r="L7" i="5"/>
  <c r="J8" i="5"/>
  <c r="L8" i="5"/>
  <c r="J9" i="5"/>
  <c r="L9" i="5"/>
  <c r="J10" i="5"/>
  <c r="L10" i="5"/>
  <c r="J11" i="5"/>
  <c r="L11" i="5"/>
  <c r="J12" i="5"/>
  <c r="L12" i="5"/>
  <c r="J13" i="5"/>
  <c r="L13" i="5"/>
  <c r="J14" i="5"/>
  <c r="L14" i="5"/>
  <c r="J15" i="5"/>
  <c r="L15" i="5"/>
  <c r="J16" i="5"/>
  <c r="L16" i="5"/>
  <c r="J17" i="5"/>
  <c r="L17" i="5"/>
  <c r="J18" i="5"/>
  <c r="L18" i="5"/>
  <c r="J19" i="5"/>
  <c r="L19" i="5"/>
  <c r="J20" i="5"/>
  <c r="L20" i="5"/>
  <c r="J21" i="5"/>
  <c r="L21" i="5"/>
  <c r="J22" i="5"/>
  <c r="L22" i="5"/>
  <c r="J23" i="5"/>
  <c r="L23" i="5"/>
  <c r="J24" i="5"/>
  <c r="L24" i="5"/>
  <c r="J25" i="5"/>
  <c r="L25" i="5"/>
  <c r="J26" i="5"/>
  <c r="L26" i="5"/>
  <c r="J27" i="5"/>
  <c r="L27" i="5"/>
  <c r="J28" i="5"/>
  <c r="L28" i="5"/>
  <c r="J29" i="5"/>
  <c r="L29" i="5"/>
  <c r="J30" i="5"/>
  <c r="L30" i="5"/>
  <c r="J31" i="5"/>
  <c r="L31" i="5"/>
  <c r="J32" i="5"/>
  <c r="L32" i="5"/>
  <c r="J33" i="5"/>
  <c r="L33" i="5"/>
  <c r="J34" i="5"/>
  <c r="L34" i="5"/>
  <c r="J35" i="5"/>
  <c r="L35" i="5"/>
  <c r="J36" i="5"/>
  <c r="L36" i="5"/>
  <c r="J37" i="5"/>
  <c r="L37" i="5"/>
  <c r="J38" i="5"/>
  <c r="L38" i="5"/>
  <c r="J39" i="5"/>
  <c r="L39" i="5"/>
  <c r="J40" i="5"/>
  <c r="L40" i="5"/>
  <c r="J41" i="5"/>
  <c r="L41" i="5"/>
  <c r="J42" i="5"/>
  <c r="L42" i="5"/>
  <c r="J43" i="5"/>
  <c r="L43" i="5"/>
  <c r="J44" i="5"/>
  <c r="L44" i="5"/>
  <c r="J45" i="5"/>
  <c r="L45" i="5"/>
  <c r="J46" i="5"/>
  <c r="L46" i="5"/>
  <c r="J47" i="5"/>
  <c r="L47" i="5"/>
  <c r="J48" i="5"/>
  <c r="L48" i="5"/>
  <c r="J49" i="5"/>
  <c r="L49" i="5"/>
  <c r="J50" i="5"/>
  <c r="L50" i="5"/>
  <c r="J51" i="5"/>
  <c r="L51" i="5"/>
  <c r="J52" i="5"/>
  <c r="L52" i="5"/>
  <c r="J53" i="5"/>
  <c r="L53" i="5"/>
  <c r="J54" i="5"/>
  <c r="L54" i="5"/>
  <c r="J55" i="5"/>
  <c r="L55" i="5"/>
  <c r="J56" i="5"/>
  <c r="L56" i="5"/>
  <c r="J57" i="5"/>
  <c r="L57" i="5"/>
  <c r="J58" i="5"/>
  <c r="L58" i="5"/>
  <c r="J59" i="5"/>
  <c r="L59" i="5"/>
  <c r="J60" i="5"/>
  <c r="L60" i="5"/>
  <c r="J61" i="5"/>
  <c r="L61" i="5"/>
  <c r="J62" i="5"/>
  <c r="L62" i="5"/>
  <c r="J63" i="5"/>
  <c r="L63" i="5"/>
  <c r="J64" i="5"/>
  <c r="L64" i="5"/>
  <c r="J65" i="5"/>
  <c r="L65" i="5"/>
  <c r="J66" i="5"/>
  <c r="L66" i="5"/>
  <c r="J67" i="5"/>
  <c r="L67" i="5"/>
  <c r="J68" i="5"/>
  <c r="L68" i="5"/>
  <c r="J69" i="5"/>
  <c r="L69" i="5"/>
  <c r="J70" i="5"/>
  <c r="L70" i="5"/>
  <c r="J71" i="5"/>
  <c r="L71" i="5"/>
  <c r="J72" i="5"/>
  <c r="L72" i="5"/>
  <c r="J73" i="5"/>
  <c r="L73" i="5"/>
  <c r="J74" i="5"/>
  <c r="L74" i="5"/>
  <c r="J75" i="5"/>
  <c r="L75" i="5"/>
  <c r="J76" i="5"/>
  <c r="L76" i="5"/>
  <c r="J77" i="5"/>
  <c r="L77" i="5"/>
  <c r="J78" i="5"/>
  <c r="L78" i="5"/>
  <c r="J79" i="5"/>
  <c r="L79" i="5"/>
  <c r="J80" i="5"/>
  <c r="L80" i="5"/>
  <c r="J81" i="5"/>
  <c r="L81" i="5"/>
  <c r="J82" i="5"/>
  <c r="L82" i="5"/>
  <c r="J83" i="5"/>
  <c r="L83" i="5"/>
  <c r="J84" i="5"/>
  <c r="L84" i="5"/>
  <c r="J85" i="5"/>
  <c r="L85" i="5"/>
  <c r="J86" i="5"/>
  <c r="L86" i="5"/>
  <c r="J87" i="5"/>
  <c r="L87" i="5"/>
  <c r="J88" i="5"/>
  <c r="L88" i="5"/>
  <c r="J89" i="5"/>
  <c r="L89" i="5"/>
  <c r="J90" i="5"/>
  <c r="L90" i="5"/>
  <c r="J91" i="5"/>
  <c r="L91" i="5"/>
  <c r="J92" i="5"/>
  <c r="L92" i="5"/>
  <c r="J93" i="5"/>
  <c r="L93" i="5"/>
  <c r="J94" i="5"/>
  <c r="L94" i="5"/>
  <c r="J95" i="5"/>
  <c r="L95" i="5"/>
  <c r="J96" i="5"/>
  <c r="L96" i="5"/>
  <c r="J97" i="5"/>
  <c r="L97" i="5"/>
  <c r="J98" i="5"/>
  <c r="L98" i="5"/>
  <c r="J99" i="5"/>
  <c r="L99" i="5"/>
  <c r="J100" i="5"/>
  <c r="L100" i="5"/>
  <c r="J101" i="5"/>
  <c r="L101" i="5"/>
  <c r="J102" i="5"/>
  <c r="L102" i="5"/>
  <c r="J103" i="5"/>
  <c r="L103" i="5"/>
  <c r="J104" i="5"/>
  <c r="L104" i="5"/>
  <c r="J105" i="5"/>
  <c r="L105" i="5"/>
  <c r="J106" i="5"/>
  <c r="L106" i="5"/>
  <c r="J107" i="5"/>
  <c r="L107" i="5"/>
  <c r="J108" i="5"/>
  <c r="L108" i="5"/>
  <c r="J109" i="5"/>
  <c r="L109" i="5"/>
  <c r="J110" i="5"/>
  <c r="L110" i="5"/>
  <c r="J111" i="5"/>
  <c r="L111" i="5"/>
  <c r="J112" i="5"/>
  <c r="L112" i="5"/>
  <c r="J113" i="5"/>
  <c r="L113" i="5"/>
  <c r="J114" i="5"/>
  <c r="L114" i="5"/>
  <c r="J115" i="5"/>
  <c r="L115" i="5"/>
  <c r="J116" i="5"/>
  <c r="L116" i="5"/>
  <c r="J117" i="5"/>
  <c r="L117" i="5"/>
  <c r="J118" i="5"/>
  <c r="L118" i="5"/>
  <c r="J119" i="5"/>
  <c r="L119" i="5"/>
  <c r="J120" i="5"/>
  <c r="L120" i="5"/>
  <c r="J121" i="5"/>
  <c r="L121" i="5"/>
  <c r="J122" i="5"/>
  <c r="L122" i="5"/>
  <c r="J123" i="5"/>
  <c r="L123" i="5"/>
  <c r="J124" i="5"/>
  <c r="L124" i="5"/>
  <c r="J125" i="5"/>
  <c r="L125" i="5"/>
  <c r="J126" i="5"/>
  <c r="L126" i="5"/>
  <c r="J127" i="5"/>
  <c r="L127" i="5"/>
  <c r="J128" i="5"/>
  <c r="L128" i="5"/>
  <c r="J129" i="5"/>
  <c r="L129" i="5"/>
  <c r="J130" i="5"/>
  <c r="L130" i="5"/>
  <c r="J131" i="5"/>
  <c r="L131" i="5"/>
  <c r="J132" i="5"/>
  <c r="L132" i="5"/>
  <c r="J133" i="5"/>
  <c r="L133" i="5"/>
  <c r="J134" i="5"/>
  <c r="L134" i="5"/>
  <c r="J135" i="5"/>
  <c r="L135" i="5"/>
  <c r="J136" i="5"/>
  <c r="L136" i="5"/>
  <c r="J137" i="5"/>
  <c r="L137" i="5"/>
  <c r="J138" i="5"/>
  <c r="L138" i="5"/>
  <c r="J139" i="5"/>
  <c r="L139" i="5"/>
  <c r="J140" i="5"/>
  <c r="L140" i="5"/>
  <c r="J141" i="5"/>
  <c r="L141" i="5"/>
  <c r="J142" i="5"/>
  <c r="L142" i="5"/>
  <c r="J143" i="5"/>
  <c r="L143" i="5"/>
  <c r="J144" i="5"/>
  <c r="L144" i="5"/>
  <c r="J145" i="5"/>
  <c r="L145" i="5"/>
  <c r="J146" i="5"/>
  <c r="L146" i="5"/>
  <c r="J147" i="5"/>
  <c r="L147" i="5"/>
  <c r="J148" i="5"/>
  <c r="L148" i="5"/>
  <c r="J149" i="5"/>
  <c r="L149" i="5"/>
  <c r="J150" i="5"/>
  <c r="L150" i="5"/>
  <c r="J151" i="5"/>
  <c r="L151" i="5"/>
  <c r="J152" i="5"/>
  <c r="L152" i="5"/>
  <c r="J153" i="5"/>
  <c r="L153" i="5"/>
  <c r="J154" i="5"/>
  <c r="L154" i="5"/>
  <c r="J155" i="5"/>
  <c r="L155" i="5"/>
  <c r="J156" i="5"/>
  <c r="L156" i="5"/>
  <c r="J157" i="5"/>
  <c r="L157" i="5"/>
  <c r="J158" i="5"/>
  <c r="L158" i="5"/>
  <c r="J159" i="5"/>
  <c r="L159" i="5"/>
  <c r="J160" i="5"/>
  <c r="L160" i="5"/>
  <c r="J161" i="5"/>
  <c r="L161" i="5"/>
  <c r="J162" i="5"/>
  <c r="L162" i="5"/>
  <c r="J163" i="5"/>
  <c r="L163" i="5"/>
  <c r="J164" i="5"/>
  <c r="L164" i="5"/>
  <c r="J165" i="5"/>
  <c r="L165" i="5"/>
  <c r="J166" i="5"/>
  <c r="L166" i="5"/>
  <c r="J167" i="5"/>
  <c r="L167" i="5"/>
  <c r="J168" i="5"/>
  <c r="L168" i="5"/>
  <c r="J169" i="5"/>
  <c r="L169" i="5"/>
  <c r="J170" i="5"/>
  <c r="L170" i="5"/>
  <c r="J171" i="5"/>
  <c r="L171" i="5"/>
  <c r="J172" i="5"/>
  <c r="L172" i="5"/>
  <c r="J173" i="5"/>
  <c r="L173" i="5"/>
  <c r="J174" i="5"/>
  <c r="L174" i="5"/>
  <c r="J175" i="5"/>
  <c r="L175" i="5"/>
  <c r="J176" i="5"/>
  <c r="L176" i="5"/>
  <c r="J177" i="5"/>
  <c r="L177" i="5"/>
  <c r="J178" i="5"/>
  <c r="L178" i="5"/>
  <c r="J179" i="5"/>
  <c r="L179" i="5"/>
  <c r="J180" i="5"/>
  <c r="L180" i="5"/>
  <c r="J181" i="5"/>
  <c r="L181" i="5"/>
  <c r="J182" i="5"/>
  <c r="L182" i="5"/>
  <c r="J183" i="5"/>
  <c r="L183" i="5"/>
  <c r="J184" i="5"/>
  <c r="L184" i="5"/>
  <c r="J185" i="5"/>
  <c r="L185" i="5"/>
  <c r="J186" i="5"/>
  <c r="L186" i="5"/>
  <c r="J187" i="5"/>
  <c r="L187" i="5"/>
  <c r="J188" i="5"/>
  <c r="L188" i="5"/>
  <c r="J189" i="5"/>
  <c r="L189" i="5"/>
  <c r="J190" i="5"/>
  <c r="L190" i="5"/>
  <c r="J191" i="5"/>
  <c r="L191" i="5"/>
  <c r="J192" i="5"/>
  <c r="L192" i="5"/>
  <c r="J193" i="5"/>
  <c r="L193" i="5"/>
  <c r="J194" i="5"/>
  <c r="L194" i="5"/>
  <c r="J195" i="5"/>
  <c r="L195" i="5"/>
  <c r="J196" i="5"/>
  <c r="L196" i="5"/>
  <c r="J197" i="5"/>
  <c r="L197" i="5"/>
  <c r="J198" i="5"/>
  <c r="L198" i="5"/>
  <c r="J199" i="5"/>
  <c r="L199" i="5"/>
  <c r="J200" i="5"/>
  <c r="L200" i="5"/>
  <c r="J201" i="5"/>
  <c r="L201" i="5"/>
  <c r="J202" i="5"/>
  <c r="L202" i="5"/>
  <c r="J203" i="5"/>
  <c r="L203" i="5"/>
  <c r="J204" i="5"/>
  <c r="L204" i="5"/>
  <c r="J205" i="5"/>
  <c r="L205" i="5"/>
  <c r="J206" i="5"/>
  <c r="L206" i="5"/>
  <c r="J207" i="5"/>
  <c r="L207" i="5"/>
  <c r="J208" i="5"/>
  <c r="L208" i="5"/>
  <c r="J209" i="5"/>
  <c r="L209" i="5"/>
  <c r="J210" i="5"/>
  <c r="L210" i="5"/>
  <c r="J211" i="5"/>
  <c r="L211" i="5"/>
  <c r="J212" i="5"/>
  <c r="L212" i="5"/>
  <c r="J213" i="5"/>
  <c r="L213" i="5"/>
  <c r="J214" i="5"/>
  <c r="L214" i="5"/>
  <c r="J215" i="5"/>
  <c r="L215" i="5"/>
  <c r="J216" i="5"/>
  <c r="L216" i="5"/>
  <c r="J217" i="5"/>
  <c r="L217" i="5"/>
  <c r="J218" i="5"/>
  <c r="L218" i="5"/>
  <c r="J219" i="5"/>
  <c r="L219" i="5"/>
  <c r="J220" i="5"/>
  <c r="L220" i="5"/>
  <c r="J221" i="5"/>
  <c r="L221" i="5"/>
  <c r="J222" i="5"/>
  <c r="L222" i="5"/>
  <c r="J223" i="5"/>
  <c r="L223" i="5"/>
  <c r="J224" i="5"/>
  <c r="L224" i="5"/>
  <c r="J225" i="5"/>
  <c r="L225" i="5"/>
  <c r="J226" i="5"/>
  <c r="L226" i="5"/>
  <c r="J227" i="5"/>
  <c r="L227" i="5"/>
  <c r="J228" i="5"/>
  <c r="L228" i="5"/>
  <c r="J229" i="5"/>
  <c r="L229" i="5"/>
  <c r="J230" i="5"/>
  <c r="L230" i="5"/>
  <c r="J231" i="5"/>
  <c r="L231" i="5"/>
  <c r="J232" i="5"/>
  <c r="L232" i="5"/>
  <c r="J233" i="5"/>
  <c r="L233" i="5"/>
  <c r="J234" i="5"/>
  <c r="L234" i="5"/>
  <c r="J235" i="5"/>
  <c r="L235" i="5"/>
  <c r="J236" i="5"/>
  <c r="L236" i="5"/>
  <c r="J237" i="5"/>
  <c r="L237" i="5"/>
  <c r="J238" i="5"/>
  <c r="L238" i="5"/>
  <c r="J239" i="5"/>
  <c r="L239" i="5"/>
  <c r="J240" i="5"/>
  <c r="L240" i="5"/>
  <c r="J241" i="5"/>
  <c r="L241" i="5"/>
  <c r="J242" i="5"/>
  <c r="L242" i="5"/>
  <c r="J243" i="5"/>
  <c r="L243" i="5"/>
  <c r="J244" i="5"/>
  <c r="L244" i="5"/>
  <c r="J245" i="5"/>
  <c r="L245" i="5"/>
  <c r="J246" i="5"/>
  <c r="L246" i="5"/>
  <c r="J247" i="5"/>
  <c r="L247" i="5"/>
  <c r="J248" i="5"/>
  <c r="L248" i="5"/>
  <c r="J249" i="5"/>
  <c r="L249" i="5"/>
  <c r="J250" i="5"/>
  <c r="L250" i="5"/>
  <c r="J251" i="5"/>
  <c r="L251" i="5"/>
  <c r="J252" i="5"/>
  <c r="L252" i="5"/>
  <c r="J253" i="5"/>
  <c r="L253" i="5"/>
  <c r="J254" i="5"/>
  <c r="L254" i="5"/>
  <c r="J255" i="5"/>
  <c r="L255" i="5"/>
  <c r="J256" i="5"/>
  <c r="L256" i="5"/>
  <c r="J257" i="5"/>
  <c r="L257" i="5"/>
  <c r="J258" i="5"/>
  <c r="L258" i="5"/>
  <c r="J259" i="5"/>
  <c r="L259" i="5"/>
  <c r="J260" i="5"/>
  <c r="L260" i="5"/>
  <c r="J261" i="5"/>
  <c r="L261" i="5"/>
  <c r="J262" i="5"/>
  <c r="L262" i="5"/>
  <c r="J263" i="5"/>
  <c r="L263" i="5"/>
  <c r="J264" i="5"/>
  <c r="L264" i="5"/>
  <c r="J265" i="5"/>
  <c r="L265" i="5"/>
  <c r="J266" i="5"/>
  <c r="L266" i="5"/>
  <c r="J267" i="5"/>
  <c r="L267" i="5"/>
  <c r="J268" i="5"/>
  <c r="L268" i="5"/>
  <c r="J269" i="5"/>
  <c r="L269" i="5"/>
  <c r="J270" i="5"/>
  <c r="L270" i="5"/>
  <c r="J271" i="5"/>
  <c r="L271" i="5"/>
  <c r="J272" i="5"/>
  <c r="L272" i="5"/>
  <c r="J273" i="5"/>
  <c r="L273" i="5"/>
  <c r="J274" i="5"/>
  <c r="L274" i="5"/>
  <c r="J275" i="5"/>
  <c r="L275" i="5"/>
  <c r="J276" i="5"/>
  <c r="L276" i="5"/>
  <c r="J277" i="5"/>
  <c r="L277" i="5"/>
  <c r="J278" i="5"/>
  <c r="L278" i="5"/>
  <c r="J279" i="5"/>
  <c r="L279" i="5"/>
  <c r="J280" i="5"/>
  <c r="L280" i="5"/>
  <c r="J281" i="5"/>
  <c r="L281" i="5"/>
  <c r="J282" i="5"/>
  <c r="L282" i="5"/>
  <c r="J283" i="5"/>
  <c r="L283" i="5"/>
  <c r="J284" i="5"/>
  <c r="L284" i="5"/>
  <c r="J285" i="5"/>
  <c r="L285" i="5"/>
  <c r="J286" i="5"/>
  <c r="L286" i="5"/>
  <c r="J287" i="5"/>
  <c r="L287" i="5"/>
  <c r="J288" i="5"/>
  <c r="L288" i="5"/>
  <c r="J289" i="5"/>
  <c r="L289" i="5"/>
  <c r="J290" i="5"/>
  <c r="L290" i="5"/>
  <c r="J291" i="5"/>
  <c r="L291" i="5"/>
  <c r="J292" i="5"/>
  <c r="L292" i="5"/>
  <c r="J293" i="5"/>
  <c r="L293" i="5"/>
  <c r="J294" i="5"/>
  <c r="L294" i="5"/>
  <c r="J295" i="5"/>
  <c r="L295" i="5"/>
  <c r="J296" i="5"/>
  <c r="L296" i="5"/>
  <c r="J297" i="5"/>
  <c r="L297" i="5"/>
  <c r="J298" i="5"/>
  <c r="L298" i="5"/>
  <c r="J299" i="5"/>
  <c r="L299" i="5"/>
  <c r="J300" i="5"/>
  <c r="L300" i="5"/>
  <c r="J301" i="5"/>
  <c r="L301" i="5"/>
  <c r="J302" i="5"/>
  <c r="L302" i="5"/>
  <c r="J303" i="5"/>
  <c r="L303" i="5"/>
  <c r="J304" i="5"/>
  <c r="L304" i="5"/>
  <c r="J305" i="5"/>
  <c r="L305" i="5"/>
  <c r="J306" i="5"/>
  <c r="L306" i="5"/>
  <c r="J307" i="5"/>
  <c r="L307" i="5"/>
  <c r="J308" i="5"/>
  <c r="L308" i="5"/>
  <c r="J309" i="5"/>
  <c r="L309" i="5"/>
  <c r="J310" i="5"/>
  <c r="L310" i="5"/>
  <c r="J311" i="5"/>
  <c r="L311" i="5"/>
  <c r="J312" i="5"/>
  <c r="L312" i="5"/>
  <c r="J313" i="5"/>
  <c r="L313" i="5"/>
  <c r="J314" i="5"/>
  <c r="L314" i="5"/>
  <c r="J315" i="5"/>
  <c r="L315" i="5"/>
  <c r="J316" i="5"/>
  <c r="L316" i="5"/>
  <c r="J317" i="5"/>
  <c r="L317" i="5"/>
  <c r="J318" i="5"/>
  <c r="L318" i="5"/>
  <c r="J319" i="5"/>
  <c r="L319" i="5"/>
  <c r="J320" i="5"/>
  <c r="L320" i="5"/>
  <c r="J321" i="5"/>
  <c r="L321" i="5"/>
  <c r="J322" i="5"/>
  <c r="L322" i="5"/>
  <c r="J323" i="5"/>
  <c r="L323" i="5"/>
  <c r="J324" i="5"/>
  <c r="L324" i="5"/>
  <c r="J325" i="5"/>
  <c r="L325" i="5"/>
  <c r="J326" i="5"/>
  <c r="L326" i="5"/>
  <c r="J327" i="5"/>
  <c r="L327" i="5"/>
  <c r="J328" i="5"/>
  <c r="L328" i="5"/>
  <c r="J329" i="5"/>
  <c r="L329" i="5"/>
  <c r="J330" i="5"/>
  <c r="L330" i="5"/>
  <c r="J331" i="5"/>
  <c r="L331" i="5"/>
  <c r="J332" i="5"/>
  <c r="L332" i="5"/>
  <c r="J333" i="5"/>
  <c r="L333" i="5"/>
  <c r="J334" i="5"/>
  <c r="L334" i="5"/>
  <c r="J335" i="5"/>
  <c r="L335" i="5"/>
  <c r="J336" i="5"/>
  <c r="L336" i="5"/>
  <c r="J337" i="5"/>
  <c r="L337" i="5"/>
  <c r="J338" i="5"/>
  <c r="L338" i="5"/>
  <c r="J339" i="5"/>
  <c r="L339" i="5"/>
  <c r="J340" i="5"/>
  <c r="L340" i="5"/>
  <c r="J341" i="5"/>
  <c r="L341" i="5"/>
  <c r="J342" i="5"/>
  <c r="L342" i="5"/>
  <c r="J343" i="5"/>
  <c r="L343" i="5"/>
  <c r="J344" i="5"/>
  <c r="L344" i="5"/>
  <c r="J345" i="5"/>
  <c r="L345" i="5"/>
  <c r="J346" i="5"/>
  <c r="L346" i="5"/>
  <c r="J347" i="5"/>
  <c r="L347" i="5"/>
  <c r="J348" i="5"/>
  <c r="L348" i="5"/>
  <c r="J349" i="5"/>
  <c r="L349" i="5"/>
  <c r="J350" i="5"/>
  <c r="L350" i="5"/>
  <c r="J351" i="5"/>
  <c r="L351" i="5"/>
  <c r="J352" i="5"/>
  <c r="L352" i="5"/>
  <c r="J353" i="5"/>
  <c r="L353" i="5"/>
  <c r="J354" i="5"/>
  <c r="L354" i="5"/>
  <c r="J355" i="5"/>
  <c r="L355" i="5"/>
  <c r="J356" i="5"/>
  <c r="L356" i="5"/>
  <c r="J357" i="5"/>
  <c r="L357" i="5"/>
  <c r="J358" i="5"/>
  <c r="L358" i="5"/>
  <c r="J359" i="5"/>
  <c r="L359" i="5"/>
  <c r="J360" i="5"/>
  <c r="L360" i="5"/>
  <c r="J361" i="5"/>
  <c r="L361" i="5"/>
  <c r="J362" i="5"/>
  <c r="L362" i="5"/>
  <c r="J363" i="5"/>
  <c r="L363" i="5"/>
  <c r="J364" i="5"/>
  <c r="L364" i="5"/>
  <c r="J365" i="5"/>
  <c r="L365" i="5"/>
  <c r="J366" i="5"/>
  <c r="L366" i="5"/>
  <c r="J367" i="5"/>
  <c r="L367" i="5"/>
  <c r="J368" i="5"/>
  <c r="L368" i="5"/>
  <c r="J369" i="5"/>
  <c r="L369" i="5"/>
  <c r="J370" i="5"/>
  <c r="L370" i="5"/>
  <c r="J371" i="5"/>
  <c r="L371" i="5"/>
  <c r="J372" i="5"/>
  <c r="L372" i="5"/>
  <c r="J373" i="5"/>
  <c r="L373" i="5"/>
  <c r="J374" i="5"/>
  <c r="L374" i="5"/>
  <c r="J375" i="5"/>
  <c r="L375" i="5"/>
  <c r="J376" i="5"/>
  <c r="L376" i="5"/>
  <c r="J377" i="5"/>
  <c r="L377" i="5"/>
  <c r="J378" i="5"/>
  <c r="L378" i="5"/>
  <c r="J379" i="5"/>
  <c r="L379" i="5"/>
  <c r="J380" i="5"/>
  <c r="L380" i="5"/>
  <c r="J381" i="5"/>
  <c r="L381" i="5"/>
  <c r="J382" i="5"/>
  <c r="L382" i="5"/>
  <c r="J383" i="5"/>
  <c r="L383" i="5"/>
  <c r="J384" i="5"/>
  <c r="L384" i="5"/>
  <c r="J385" i="5"/>
  <c r="L385" i="5"/>
  <c r="J386" i="5"/>
  <c r="L386" i="5"/>
  <c r="J387" i="5"/>
  <c r="L387" i="5"/>
  <c r="J388" i="5"/>
  <c r="L388" i="5"/>
  <c r="J389" i="5"/>
  <c r="L389" i="5"/>
  <c r="J390" i="5"/>
  <c r="L390" i="5"/>
  <c r="J391" i="5"/>
  <c r="L391" i="5"/>
  <c r="J392" i="5"/>
  <c r="L392" i="5"/>
  <c r="J393" i="5"/>
  <c r="L393" i="5"/>
  <c r="J394" i="5"/>
  <c r="L394" i="5"/>
  <c r="J395" i="5"/>
  <c r="L395" i="5"/>
  <c r="J396" i="5"/>
  <c r="L396" i="5"/>
  <c r="J397" i="5"/>
  <c r="L397" i="5"/>
  <c r="J398" i="5"/>
  <c r="L398" i="5"/>
  <c r="J399" i="5"/>
  <c r="L399" i="5"/>
  <c r="J400" i="5"/>
  <c r="L400" i="5"/>
  <c r="J401" i="5"/>
  <c r="L401" i="5"/>
  <c r="J402" i="5"/>
  <c r="L402" i="5"/>
  <c r="J403" i="5"/>
  <c r="L403" i="5"/>
  <c r="J404" i="5"/>
  <c r="L404" i="5"/>
  <c r="J405" i="5"/>
  <c r="L405" i="5"/>
  <c r="J406" i="5"/>
  <c r="L406" i="5"/>
  <c r="J407" i="5"/>
  <c r="L407" i="5"/>
  <c r="J408" i="5"/>
  <c r="L408" i="5"/>
  <c r="J409" i="5"/>
  <c r="L409" i="5"/>
  <c r="J410" i="5"/>
  <c r="L410" i="5"/>
  <c r="J411" i="5"/>
  <c r="L411" i="5"/>
  <c r="J412" i="5"/>
  <c r="L412" i="5"/>
  <c r="J413" i="5"/>
  <c r="L413" i="5"/>
  <c r="J414" i="5"/>
  <c r="L414" i="5"/>
  <c r="J415" i="5"/>
  <c r="L415" i="5"/>
  <c r="J416" i="5"/>
  <c r="L416" i="5"/>
  <c r="J417" i="5"/>
  <c r="L417" i="5"/>
  <c r="J418" i="5"/>
  <c r="L418" i="5"/>
  <c r="J419" i="5"/>
  <c r="L419" i="5"/>
  <c r="J420" i="5"/>
  <c r="L420" i="5"/>
  <c r="J421" i="5"/>
  <c r="L421" i="5"/>
  <c r="J422" i="5"/>
  <c r="L422" i="5"/>
  <c r="J423" i="5"/>
  <c r="L423" i="5"/>
  <c r="J424" i="5"/>
  <c r="L424" i="5"/>
  <c r="J425" i="5"/>
  <c r="L425" i="5"/>
  <c r="J426" i="5"/>
  <c r="L426" i="5"/>
  <c r="J427" i="5"/>
  <c r="L427" i="5"/>
  <c r="J428" i="5"/>
  <c r="L428" i="5"/>
  <c r="J429" i="5"/>
  <c r="L429" i="5"/>
  <c r="J430" i="5"/>
  <c r="L430" i="5"/>
  <c r="J431" i="5"/>
  <c r="L431" i="5"/>
  <c r="J432" i="5"/>
  <c r="L432" i="5"/>
  <c r="J433" i="5"/>
  <c r="L433" i="5"/>
  <c r="J434" i="5"/>
  <c r="L434" i="5"/>
  <c r="J435" i="5"/>
  <c r="L435" i="5"/>
  <c r="J436" i="5"/>
  <c r="L436" i="5"/>
  <c r="J437" i="5"/>
  <c r="L437" i="5"/>
  <c r="J438" i="5"/>
  <c r="L438" i="5"/>
  <c r="J439" i="5"/>
  <c r="L439" i="5"/>
  <c r="J440" i="5"/>
  <c r="L440" i="5"/>
  <c r="J441" i="5"/>
  <c r="L441" i="5"/>
  <c r="J442" i="5"/>
  <c r="L442" i="5"/>
  <c r="J443" i="5"/>
  <c r="L443" i="5"/>
  <c r="J444" i="5"/>
  <c r="L444" i="5"/>
  <c r="J445" i="5"/>
  <c r="L445" i="5"/>
  <c r="J446" i="5"/>
  <c r="L446" i="5"/>
  <c r="J447" i="5"/>
  <c r="L447" i="5"/>
  <c r="J448" i="5"/>
  <c r="L448" i="5"/>
  <c r="J449" i="5"/>
  <c r="L449" i="5"/>
  <c r="J450" i="5"/>
  <c r="L450" i="5"/>
  <c r="J451" i="5"/>
  <c r="L451" i="5"/>
  <c r="J452" i="5"/>
  <c r="L452" i="5"/>
  <c r="J453" i="5"/>
  <c r="L453" i="5"/>
  <c r="J454" i="5"/>
  <c r="L454" i="5"/>
  <c r="J455" i="5"/>
  <c r="L455" i="5"/>
  <c r="J456" i="5"/>
  <c r="L456" i="5"/>
  <c r="J457" i="5"/>
  <c r="L457" i="5"/>
  <c r="J458" i="5"/>
  <c r="L458" i="5"/>
  <c r="J459" i="5"/>
  <c r="L459" i="5"/>
  <c r="J460" i="5"/>
  <c r="L460" i="5"/>
  <c r="J461" i="5"/>
  <c r="L461" i="5"/>
  <c r="J462" i="5"/>
  <c r="L462" i="5"/>
  <c r="J463" i="5"/>
  <c r="L463" i="5"/>
  <c r="J464" i="5"/>
  <c r="L464" i="5"/>
  <c r="J465" i="5"/>
  <c r="L465" i="5"/>
  <c r="J466" i="5"/>
  <c r="L466" i="5"/>
  <c r="J467" i="5"/>
  <c r="L467" i="5"/>
  <c r="J468" i="5"/>
  <c r="L468" i="5"/>
  <c r="J469" i="5"/>
  <c r="L469" i="5"/>
  <c r="J470" i="5"/>
  <c r="L470" i="5"/>
  <c r="J471" i="5"/>
  <c r="L471" i="5"/>
  <c r="J472" i="5"/>
  <c r="L472" i="5"/>
  <c r="J473" i="5"/>
  <c r="L473" i="5"/>
  <c r="J474" i="5"/>
  <c r="L474" i="5"/>
  <c r="J475" i="5"/>
  <c r="L475" i="5"/>
  <c r="J476" i="5"/>
  <c r="L476" i="5"/>
  <c r="J477" i="5"/>
  <c r="L477" i="5"/>
  <c r="J478" i="5"/>
  <c r="L478" i="5"/>
  <c r="J479" i="5"/>
  <c r="L479" i="5"/>
  <c r="J480" i="5"/>
  <c r="L480" i="5"/>
  <c r="J481" i="5"/>
  <c r="L481" i="5"/>
  <c r="J482" i="5"/>
  <c r="L482" i="5"/>
  <c r="J483" i="5"/>
  <c r="L483" i="5"/>
  <c r="J484" i="5"/>
  <c r="L484" i="5"/>
  <c r="J485" i="5"/>
  <c r="L485" i="5"/>
  <c r="J486" i="5"/>
  <c r="L486" i="5"/>
  <c r="J487" i="5"/>
  <c r="L487" i="5"/>
  <c r="J488" i="5"/>
  <c r="L488" i="5"/>
  <c r="J489" i="5"/>
  <c r="L489" i="5"/>
  <c r="J490" i="5"/>
  <c r="L490" i="5"/>
  <c r="J491" i="5"/>
  <c r="L491" i="5"/>
  <c r="J492" i="5"/>
  <c r="L492" i="5"/>
  <c r="J493" i="5"/>
  <c r="L493" i="5"/>
  <c r="J494" i="5"/>
  <c r="L494" i="5"/>
  <c r="J495" i="5"/>
  <c r="L495" i="5"/>
  <c r="J496" i="5"/>
  <c r="L496" i="5"/>
  <c r="J497" i="5"/>
  <c r="L497" i="5"/>
  <c r="J498" i="5"/>
  <c r="L498" i="5"/>
  <c r="J499" i="5"/>
  <c r="L499" i="5"/>
  <c r="J500" i="5"/>
  <c r="L500" i="5"/>
  <c r="J501" i="5"/>
  <c r="L501" i="5"/>
  <c r="J502" i="5"/>
  <c r="L502" i="5"/>
  <c r="J503" i="5"/>
  <c r="L503" i="5"/>
  <c r="J504" i="5"/>
  <c r="L504" i="5"/>
  <c r="J505" i="5"/>
  <c r="L505" i="5"/>
  <c r="J506" i="5"/>
  <c r="L506" i="5"/>
  <c r="J507" i="5"/>
  <c r="L507" i="5"/>
  <c r="J508" i="5"/>
  <c r="L508" i="5"/>
  <c r="J509" i="5"/>
  <c r="L509" i="5"/>
  <c r="J510" i="5"/>
  <c r="L510" i="5"/>
  <c r="J511" i="5"/>
  <c r="L511" i="5"/>
  <c r="J512" i="5"/>
  <c r="L512" i="5"/>
  <c r="J513" i="5"/>
  <c r="L513" i="5"/>
  <c r="J514" i="5"/>
  <c r="L514" i="5"/>
  <c r="J515" i="5"/>
  <c r="L515" i="5"/>
  <c r="J516" i="5"/>
  <c r="L516" i="5"/>
  <c r="J517" i="5"/>
  <c r="L517" i="5"/>
  <c r="J518" i="5"/>
  <c r="L518" i="5"/>
  <c r="J519" i="5"/>
  <c r="L519" i="5"/>
  <c r="J520" i="5"/>
  <c r="L520" i="5"/>
  <c r="J521" i="5"/>
  <c r="L521" i="5"/>
  <c r="J522" i="5"/>
  <c r="L522" i="5"/>
  <c r="J523" i="5"/>
  <c r="L523" i="5"/>
  <c r="J524" i="5"/>
  <c r="L524" i="5"/>
  <c r="J525" i="5"/>
  <c r="L525" i="5"/>
  <c r="J526" i="5"/>
  <c r="L526" i="5"/>
  <c r="J527" i="5"/>
  <c r="L527" i="5"/>
  <c r="J528" i="5"/>
  <c r="L528" i="5"/>
  <c r="J529" i="5"/>
  <c r="L529" i="5"/>
  <c r="J530" i="5"/>
  <c r="L530" i="5"/>
  <c r="J531" i="5"/>
  <c r="L531" i="5"/>
  <c r="J532" i="5"/>
  <c r="L532" i="5"/>
  <c r="J533" i="5"/>
  <c r="L533" i="5"/>
  <c r="J534" i="5"/>
  <c r="L534" i="5"/>
  <c r="J535" i="5"/>
  <c r="L535" i="5"/>
  <c r="J536" i="5"/>
  <c r="L536" i="5"/>
  <c r="J537" i="5"/>
  <c r="L537" i="5"/>
  <c r="J538" i="5"/>
  <c r="L538" i="5"/>
  <c r="J539" i="5"/>
  <c r="L539" i="5"/>
  <c r="J540" i="5"/>
  <c r="L540" i="5"/>
  <c r="J541" i="5"/>
  <c r="L541" i="5"/>
  <c r="J542" i="5"/>
  <c r="L542" i="5"/>
  <c r="J543" i="5"/>
  <c r="L543" i="5"/>
  <c r="J544" i="5"/>
  <c r="L544" i="5"/>
  <c r="J545" i="5"/>
  <c r="L545" i="5"/>
  <c r="J546" i="5"/>
  <c r="L546" i="5"/>
  <c r="J547" i="5"/>
  <c r="L547" i="5"/>
  <c r="J548" i="5"/>
  <c r="L548" i="5"/>
  <c r="J549" i="5"/>
  <c r="L549" i="5"/>
  <c r="J550" i="5"/>
  <c r="L550" i="5"/>
  <c r="J551" i="5"/>
  <c r="L551" i="5"/>
  <c r="J552" i="5"/>
  <c r="L552" i="5"/>
  <c r="J553" i="5"/>
  <c r="L553" i="5"/>
  <c r="J554" i="5"/>
  <c r="L554" i="5"/>
  <c r="J555" i="5"/>
  <c r="L555" i="5"/>
  <c r="J556" i="5"/>
  <c r="L556" i="5"/>
  <c r="J557" i="5"/>
  <c r="L557" i="5"/>
  <c r="J558" i="5"/>
  <c r="L558" i="5"/>
  <c r="J559" i="5"/>
  <c r="L559" i="5"/>
  <c r="J560" i="5"/>
  <c r="L560" i="5"/>
  <c r="J561" i="5"/>
  <c r="L561" i="5"/>
  <c r="J562" i="5"/>
  <c r="L562" i="5"/>
  <c r="J563" i="5"/>
  <c r="L563" i="5"/>
  <c r="J564" i="5"/>
  <c r="L564" i="5"/>
  <c r="J565" i="5"/>
  <c r="L565" i="5"/>
  <c r="J566" i="5"/>
  <c r="L566" i="5"/>
  <c r="J567" i="5"/>
  <c r="L567" i="5"/>
  <c r="J568" i="5"/>
  <c r="L568" i="5"/>
  <c r="J569" i="5"/>
  <c r="L569" i="5"/>
  <c r="J570" i="5"/>
  <c r="L570" i="5"/>
  <c r="J571" i="5"/>
  <c r="L571" i="5"/>
  <c r="J572" i="5"/>
  <c r="L572" i="5"/>
  <c r="J573" i="5"/>
  <c r="L573" i="5"/>
  <c r="J574" i="5"/>
  <c r="L574" i="5"/>
  <c r="J575" i="5"/>
  <c r="L575" i="5"/>
  <c r="J576" i="5"/>
  <c r="L576" i="5"/>
  <c r="J577" i="5"/>
  <c r="L577" i="5"/>
  <c r="J578" i="5"/>
  <c r="L578" i="5"/>
  <c r="J579" i="5"/>
  <c r="L579" i="5"/>
  <c r="J580" i="5"/>
  <c r="L580" i="5"/>
  <c r="J581" i="5"/>
  <c r="L581" i="5"/>
  <c r="J582" i="5"/>
  <c r="L582" i="5"/>
  <c r="J583" i="5"/>
  <c r="L583" i="5"/>
  <c r="J584" i="5"/>
  <c r="L584" i="5"/>
  <c r="J585" i="5"/>
  <c r="L585" i="5"/>
  <c r="J586" i="5"/>
  <c r="L586" i="5"/>
  <c r="J587" i="5"/>
  <c r="L587" i="5"/>
  <c r="J588" i="5"/>
  <c r="L588" i="5"/>
  <c r="J589" i="5"/>
  <c r="L589" i="5"/>
  <c r="J590" i="5"/>
  <c r="L590" i="5"/>
  <c r="J591" i="5"/>
  <c r="L591" i="5"/>
  <c r="J592" i="5"/>
  <c r="L592" i="5"/>
  <c r="J593" i="5"/>
  <c r="L593" i="5"/>
  <c r="J594" i="5"/>
  <c r="L594" i="5"/>
  <c r="J595" i="5"/>
  <c r="L595" i="5"/>
  <c r="J596" i="5"/>
  <c r="L596" i="5"/>
  <c r="J597" i="5"/>
  <c r="L597" i="5"/>
  <c r="J598" i="5"/>
  <c r="L598" i="5"/>
  <c r="J599" i="5"/>
  <c r="L599" i="5"/>
  <c r="J600" i="5"/>
  <c r="L600" i="5"/>
  <c r="J601" i="5"/>
  <c r="L601" i="5"/>
  <c r="J602" i="5"/>
  <c r="L602" i="5"/>
  <c r="J603" i="5"/>
  <c r="L603" i="5"/>
  <c r="J604" i="5"/>
  <c r="L604" i="5"/>
  <c r="J605" i="5"/>
  <c r="L605" i="5"/>
  <c r="J606" i="5"/>
  <c r="L606" i="5"/>
  <c r="J607" i="5"/>
  <c r="L607" i="5"/>
  <c r="J608" i="5"/>
  <c r="L608" i="5"/>
  <c r="J609" i="5"/>
  <c r="L609" i="5"/>
  <c r="J610" i="5"/>
  <c r="L610" i="5"/>
  <c r="J611" i="5"/>
  <c r="L611" i="5"/>
  <c r="J612" i="5"/>
  <c r="L612" i="5"/>
  <c r="J613" i="5"/>
  <c r="L613" i="5"/>
  <c r="J614" i="5"/>
  <c r="L614" i="5"/>
  <c r="J615" i="5"/>
  <c r="L615" i="5"/>
  <c r="J616" i="5"/>
  <c r="L616" i="5"/>
  <c r="J617" i="5"/>
  <c r="L617" i="5"/>
  <c r="J618" i="5"/>
  <c r="L618" i="5"/>
  <c r="J619" i="5"/>
  <c r="L619" i="5"/>
  <c r="J620" i="5"/>
  <c r="L620" i="5"/>
  <c r="J621" i="5"/>
  <c r="L621" i="5"/>
  <c r="J622" i="5"/>
  <c r="L622" i="5"/>
  <c r="J623" i="5"/>
  <c r="L623" i="5"/>
  <c r="J624" i="5"/>
  <c r="L624" i="5"/>
  <c r="J625" i="5"/>
  <c r="L625" i="5"/>
  <c r="J626" i="5"/>
  <c r="L626" i="5"/>
  <c r="J627" i="5"/>
  <c r="L627" i="5"/>
  <c r="J628" i="5"/>
  <c r="L628" i="5"/>
  <c r="J629" i="5"/>
  <c r="L629" i="5"/>
  <c r="J630" i="5"/>
  <c r="L630" i="5"/>
  <c r="J631" i="5"/>
  <c r="L631" i="5"/>
  <c r="J632" i="5"/>
  <c r="L632" i="5"/>
  <c r="J633" i="5"/>
  <c r="L633" i="5"/>
  <c r="J634" i="5"/>
  <c r="L634" i="5"/>
  <c r="J635" i="5"/>
  <c r="L635" i="5"/>
  <c r="J636" i="5"/>
  <c r="L636" i="5"/>
  <c r="J637" i="5"/>
  <c r="L637" i="5"/>
  <c r="J638" i="5"/>
  <c r="L638" i="5"/>
  <c r="J639" i="5"/>
  <c r="L639" i="5"/>
  <c r="J640" i="5"/>
  <c r="L640" i="5"/>
  <c r="J641" i="5"/>
  <c r="L641" i="5"/>
  <c r="J642" i="5"/>
  <c r="L642" i="5"/>
  <c r="J643" i="5"/>
  <c r="L643" i="5"/>
  <c r="J644" i="5"/>
  <c r="L644" i="5"/>
  <c r="J645" i="5"/>
  <c r="L645" i="5"/>
  <c r="J646" i="5"/>
  <c r="L646" i="5"/>
  <c r="J647" i="5"/>
  <c r="L647" i="5"/>
  <c r="J648" i="5"/>
  <c r="L648" i="5"/>
  <c r="J649" i="5"/>
  <c r="L649" i="5"/>
  <c r="J650" i="5"/>
  <c r="L650" i="5"/>
  <c r="J651" i="5"/>
  <c r="L651" i="5"/>
  <c r="J652" i="5"/>
  <c r="L652" i="5"/>
  <c r="J653" i="5"/>
  <c r="L653" i="5"/>
  <c r="J654" i="5"/>
  <c r="L654" i="5"/>
  <c r="J655" i="5"/>
  <c r="L655" i="5"/>
  <c r="J656" i="5"/>
  <c r="L656" i="5"/>
  <c r="J657" i="5"/>
  <c r="L657" i="5"/>
  <c r="J658" i="5"/>
  <c r="L658" i="5"/>
  <c r="J659" i="5"/>
  <c r="L659" i="5"/>
  <c r="J660" i="5"/>
  <c r="L660" i="5"/>
  <c r="J661" i="5"/>
  <c r="L661" i="5"/>
  <c r="J662" i="5"/>
  <c r="L662" i="5"/>
  <c r="J663" i="5"/>
  <c r="L663" i="5"/>
  <c r="J664" i="5"/>
  <c r="L664" i="5"/>
  <c r="J665" i="5"/>
  <c r="L665" i="5"/>
  <c r="J666" i="5"/>
  <c r="L666" i="5"/>
  <c r="J667" i="5"/>
  <c r="L667" i="5"/>
  <c r="J668" i="5"/>
  <c r="L668" i="5"/>
  <c r="J669" i="5"/>
  <c r="L669" i="5"/>
  <c r="J670" i="5"/>
  <c r="L670" i="5"/>
  <c r="J671" i="5"/>
  <c r="L671" i="5"/>
  <c r="J672" i="5"/>
  <c r="L672" i="5"/>
  <c r="J673" i="5"/>
  <c r="L673" i="5"/>
  <c r="J674" i="5"/>
  <c r="L674" i="5"/>
  <c r="J675" i="5"/>
  <c r="L675" i="5"/>
  <c r="J676" i="5"/>
  <c r="L676" i="5"/>
  <c r="J677" i="5"/>
  <c r="L677" i="5"/>
  <c r="J678" i="5"/>
  <c r="L678" i="5"/>
  <c r="J679" i="5"/>
  <c r="L679" i="5"/>
  <c r="J680" i="5"/>
  <c r="L680" i="5"/>
  <c r="J681" i="5"/>
  <c r="L681" i="5"/>
  <c r="J682" i="5"/>
  <c r="L682" i="5"/>
  <c r="J683" i="5"/>
  <c r="L683" i="5"/>
  <c r="J684" i="5"/>
  <c r="L684" i="5"/>
  <c r="J685" i="5"/>
  <c r="L685" i="5"/>
  <c r="J686" i="5"/>
  <c r="L686" i="5"/>
  <c r="J687" i="5"/>
  <c r="L687" i="5"/>
  <c r="J688" i="5"/>
  <c r="L688" i="5"/>
  <c r="J689" i="5"/>
  <c r="L689" i="5"/>
  <c r="J690" i="5"/>
  <c r="L690" i="5"/>
  <c r="J691" i="5"/>
  <c r="L691" i="5"/>
  <c r="J692" i="5"/>
  <c r="L692" i="5"/>
  <c r="J693" i="5"/>
  <c r="L693" i="5"/>
  <c r="J694" i="5"/>
  <c r="L694" i="5"/>
  <c r="J695" i="5"/>
  <c r="L695" i="5"/>
  <c r="J696" i="5"/>
  <c r="L696" i="5"/>
  <c r="J697" i="5"/>
  <c r="L697" i="5"/>
  <c r="J698" i="5"/>
  <c r="L698" i="5"/>
  <c r="J699" i="5"/>
  <c r="L699" i="5"/>
  <c r="J700" i="5"/>
  <c r="L700" i="5"/>
  <c r="J701" i="5"/>
  <c r="L701" i="5"/>
  <c r="J702" i="5"/>
  <c r="L702" i="5"/>
  <c r="J703" i="5"/>
  <c r="L703" i="5"/>
  <c r="J704" i="5"/>
  <c r="L704" i="5"/>
  <c r="J705" i="5"/>
  <c r="L705" i="5"/>
  <c r="J706" i="5"/>
  <c r="L706" i="5"/>
  <c r="J707" i="5"/>
  <c r="L707" i="5"/>
  <c r="J708" i="5"/>
  <c r="L708" i="5"/>
  <c r="J709" i="5"/>
  <c r="L709" i="5"/>
  <c r="J710" i="5"/>
  <c r="L710" i="5"/>
  <c r="J711" i="5"/>
  <c r="L711" i="5"/>
  <c r="J712" i="5"/>
  <c r="L712" i="5"/>
  <c r="J713" i="5"/>
  <c r="L713" i="5"/>
  <c r="J714" i="5"/>
  <c r="L714" i="5"/>
  <c r="J715" i="5"/>
  <c r="L715" i="5"/>
  <c r="J716" i="5"/>
  <c r="L716" i="5"/>
  <c r="J717" i="5"/>
  <c r="L717" i="5"/>
  <c r="J718" i="5"/>
  <c r="L718" i="5"/>
  <c r="J719" i="5"/>
  <c r="L719" i="5"/>
  <c r="J720" i="5"/>
  <c r="L720" i="5"/>
  <c r="J721" i="5"/>
  <c r="L721" i="5"/>
  <c r="J722" i="5"/>
  <c r="L722" i="5"/>
  <c r="J723" i="5"/>
  <c r="L723" i="5"/>
  <c r="J724" i="5"/>
  <c r="L724" i="5"/>
  <c r="J725" i="5"/>
  <c r="L725" i="5"/>
  <c r="J726" i="5"/>
  <c r="L726" i="5"/>
  <c r="J727" i="5"/>
  <c r="L727" i="5"/>
  <c r="J728" i="5"/>
  <c r="L728" i="5"/>
  <c r="J729" i="5"/>
  <c r="L729" i="5"/>
  <c r="J730" i="5"/>
  <c r="L730" i="5"/>
  <c r="J731" i="5"/>
  <c r="L731" i="5"/>
  <c r="J732" i="5"/>
  <c r="L732" i="5"/>
  <c r="J733" i="5"/>
  <c r="L733" i="5"/>
  <c r="J734" i="5"/>
  <c r="L734" i="5"/>
  <c r="J735" i="5"/>
  <c r="L735" i="5"/>
  <c r="J736" i="5"/>
  <c r="L736" i="5"/>
  <c r="J737" i="5"/>
  <c r="L737" i="5"/>
  <c r="J738" i="5"/>
  <c r="L738" i="5"/>
  <c r="J739" i="5"/>
  <c r="L739" i="5"/>
  <c r="J740" i="5"/>
  <c r="L740" i="5"/>
  <c r="J741" i="5"/>
  <c r="L741" i="5"/>
  <c r="J742" i="5"/>
  <c r="L742" i="5"/>
  <c r="J743" i="5"/>
  <c r="L743" i="5"/>
  <c r="J744" i="5"/>
  <c r="L744" i="5"/>
  <c r="J745" i="5"/>
  <c r="L745" i="5"/>
  <c r="J746" i="5"/>
  <c r="L746" i="5"/>
  <c r="J747" i="5"/>
  <c r="L747" i="5"/>
  <c r="J748" i="5"/>
  <c r="L748" i="5"/>
  <c r="J749" i="5"/>
  <c r="L749" i="5"/>
  <c r="J750" i="5"/>
  <c r="L750" i="5"/>
  <c r="J751" i="5"/>
  <c r="L751" i="5"/>
  <c r="J752" i="5"/>
  <c r="L752" i="5"/>
  <c r="J753" i="5"/>
  <c r="L753" i="5"/>
  <c r="J754" i="5"/>
  <c r="L754" i="5"/>
  <c r="J755" i="5"/>
  <c r="L755" i="5"/>
  <c r="J756" i="5"/>
  <c r="L756" i="5"/>
  <c r="J757" i="5"/>
  <c r="L757" i="5"/>
  <c r="J758" i="5"/>
  <c r="L758" i="5"/>
  <c r="J759" i="5"/>
  <c r="L759" i="5"/>
  <c r="J760" i="5"/>
  <c r="L760" i="5"/>
  <c r="J761" i="5"/>
  <c r="L761" i="5"/>
  <c r="J762" i="5"/>
  <c r="L762" i="5"/>
  <c r="J763" i="5"/>
  <c r="L763" i="5"/>
  <c r="J764" i="5"/>
  <c r="L764" i="5"/>
  <c r="J765" i="5"/>
  <c r="L765" i="5"/>
  <c r="J766" i="5"/>
  <c r="L766" i="5"/>
  <c r="J767" i="5"/>
  <c r="L767" i="5"/>
  <c r="J768" i="5"/>
  <c r="L768" i="5"/>
  <c r="J769" i="5"/>
  <c r="L769" i="5"/>
  <c r="J770" i="5"/>
  <c r="L770" i="5"/>
  <c r="J771" i="5"/>
  <c r="L771" i="5"/>
  <c r="J772" i="5"/>
  <c r="L772" i="5"/>
  <c r="J773" i="5"/>
  <c r="L773" i="5"/>
  <c r="J774" i="5"/>
  <c r="L774" i="5"/>
  <c r="J775" i="5"/>
  <c r="L775" i="5"/>
  <c r="J776" i="5"/>
  <c r="L776" i="5"/>
  <c r="J777" i="5"/>
  <c r="L777" i="5"/>
  <c r="J778" i="5"/>
  <c r="L778" i="5"/>
  <c r="J779" i="5"/>
  <c r="L779" i="5"/>
  <c r="J780" i="5"/>
  <c r="L780" i="5"/>
  <c r="J781" i="5"/>
  <c r="L781" i="5"/>
  <c r="J782" i="5"/>
  <c r="L782" i="5"/>
  <c r="J783" i="5"/>
  <c r="L783" i="5"/>
  <c r="O783" i="5"/>
  <c r="O14" i="1"/>
  <c r="E4" i="4"/>
  <c r="O3" i="1"/>
  <c r="O6" i="1"/>
  <c r="D73" i="1"/>
  <c r="O4" i="1"/>
  <c r="P4" i="1"/>
  <c r="O5" i="1"/>
  <c r="P5" i="1"/>
  <c r="B5" i="4"/>
  <c r="B4" i="4"/>
  <c r="C5" i="4"/>
  <c r="C4" i="4"/>
  <c r="D5" i="4"/>
  <c r="D4" i="4"/>
  <c r="F5" i="4"/>
  <c r="F4" i="4"/>
  <c r="B776" i="6"/>
  <c r="O775" i="5"/>
  <c r="B752" i="6"/>
  <c r="O751" i="5"/>
  <c r="B608" i="6"/>
  <c r="O607" i="5"/>
  <c r="B781" i="6"/>
  <c r="O780" i="5"/>
  <c r="B775" i="6"/>
  <c r="O774" i="5"/>
  <c r="B769" i="6"/>
  <c r="O768" i="5"/>
  <c r="B763" i="6"/>
  <c r="O762" i="5"/>
  <c r="B757" i="6"/>
  <c r="O756" i="5"/>
  <c r="B751" i="6"/>
  <c r="O750" i="5"/>
  <c r="B745" i="6"/>
  <c r="O744" i="5"/>
  <c r="B739" i="6"/>
  <c r="O738" i="5"/>
  <c r="B733" i="6"/>
  <c r="O732" i="5"/>
  <c r="B727" i="6"/>
  <c r="O726" i="5"/>
  <c r="B721" i="6"/>
  <c r="O720" i="5"/>
  <c r="B715" i="6"/>
  <c r="O714" i="5"/>
  <c r="B709" i="6"/>
  <c r="O708" i="5"/>
  <c r="B703" i="6"/>
  <c r="O702" i="5"/>
  <c r="B697" i="6"/>
  <c r="O696" i="5"/>
  <c r="B691" i="6"/>
  <c r="O690" i="5"/>
  <c r="B685" i="6"/>
  <c r="O684" i="5"/>
  <c r="B679" i="6"/>
  <c r="O678" i="5"/>
  <c r="B673" i="6"/>
  <c r="O672" i="5"/>
  <c r="B667" i="6"/>
  <c r="O666" i="5"/>
  <c r="B661" i="6"/>
  <c r="O660" i="5"/>
  <c r="B655" i="6"/>
  <c r="O654" i="5"/>
  <c r="B649" i="6"/>
  <c r="O648" i="5"/>
  <c r="B643" i="6"/>
  <c r="O642" i="5"/>
  <c r="B637" i="6"/>
  <c r="O636" i="5"/>
  <c r="B631" i="6"/>
  <c r="O630" i="5"/>
  <c r="B625" i="6"/>
  <c r="O624" i="5"/>
  <c r="B619" i="6"/>
  <c r="O618" i="5"/>
  <c r="B613" i="6"/>
  <c r="O612" i="5"/>
  <c r="B607" i="6"/>
  <c r="O606" i="5"/>
  <c r="B601" i="6"/>
  <c r="O600" i="5"/>
  <c r="B595" i="6"/>
  <c r="O594" i="5"/>
  <c r="B589" i="6"/>
  <c r="O588" i="5"/>
  <c r="B583" i="6"/>
  <c r="O582" i="5"/>
  <c r="B577" i="6"/>
  <c r="O576" i="5"/>
  <c r="B571" i="6"/>
  <c r="O570" i="5"/>
  <c r="B565" i="6"/>
  <c r="O564" i="5"/>
  <c r="B559" i="6"/>
  <c r="O558" i="5"/>
  <c r="B553" i="6"/>
  <c r="O552" i="5"/>
  <c r="B547" i="6"/>
  <c r="O546" i="5"/>
  <c r="B541" i="6"/>
  <c r="O540" i="5"/>
  <c r="B535" i="6"/>
  <c r="O534" i="5"/>
  <c r="B529" i="6"/>
  <c r="O528" i="5"/>
  <c r="B523" i="6"/>
  <c r="O522" i="5"/>
  <c r="B517" i="6"/>
  <c r="O516" i="5"/>
  <c r="B511" i="6"/>
  <c r="O510" i="5"/>
  <c r="B505" i="6"/>
  <c r="O504" i="5"/>
  <c r="B499" i="6"/>
  <c r="O498" i="5"/>
  <c r="B493" i="6"/>
  <c r="O492" i="5"/>
  <c r="B487" i="6"/>
  <c r="O486" i="5"/>
  <c r="B481" i="6"/>
  <c r="O480" i="5"/>
  <c r="B475" i="6"/>
  <c r="O474" i="5"/>
  <c r="B469" i="6"/>
  <c r="O468" i="5"/>
  <c r="B463" i="6"/>
  <c r="O462" i="5"/>
  <c r="B457" i="6"/>
  <c r="O456" i="5"/>
  <c r="B451" i="6"/>
  <c r="O450" i="5"/>
  <c r="B445" i="6"/>
  <c r="O444" i="5"/>
  <c r="B439" i="6"/>
  <c r="O438" i="5"/>
  <c r="B433" i="6"/>
  <c r="O432" i="5"/>
  <c r="B427" i="6"/>
  <c r="O426" i="5"/>
  <c r="B421" i="6"/>
  <c r="O420" i="5"/>
  <c r="B415" i="6"/>
  <c r="O414" i="5"/>
  <c r="B409" i="6"/>
  <c r="O408" i="5"/>
  <c r="B403" i="6"/>
  <c r="O402" i="5"/>
  <c r="B397" i="6"/>
  <c r="O396" i="5"/>
  <c r="B391" i="6"/>
  <c r="O390" i="5"/>
  <c r="B385" i="6"/>
  <c r="O384" i="5"/>
  <c r="B379" i="6"/>
  <c r="O378" i="5"/>
  <c r="B373" i="6"/>
  <c r="O372" i="5"/>
  <c r="B367" i="6"/>
  <c r="O366" i="5"/>
  <c r="B361" i="6"/>
  <c r="O360" i="5"/>
  <c r="B355" i="6"/>
  <c r="O354" i="5"/>
  <c r="B349" i="6"/>
  <c r="O348" i="5"/>
  <c r="B343" i="6"/>
  <c r="O342" i="5"/>
  <c r="B337" i="6"/>
  <c r="O336" i="5"/>
  <c r="B331" i="6"/>
  <c r="O330" i="5"/>
  <c r="B325" i="6"/>
  <c r="O324" i="5"/>
  <c r="B319" i="6"/>
  <c r="O318" i="5"/>
  <c r="B313" i="6"/>
  <c r="O312" i="5"/>
  <c r="B307" i="6"/>
  <c r="O306" i="5"/>
  <c r="B301" i="6"/>
  <c r="O300" i="5"/>
  <c r="B295" i="6"/>
  <c r="O294" i="5"/>
  <c r="B289" i="6"/>
  <c r="O288" i="5"/>
  <c r="B283" i="6"/>
  <c r="O282" i="5"/>
  <c r="B277" i="6"/>
  <c r="O276" i="5"/>
  <c r="B271" i="6"/>
  <c r="O270" i="5"/>
  <c r="B265" i="6"/>
  <c r="O264" i="5"/>
  <c r="B259" i="6"/>
  <c r="O258" i="5"/>
  <c r="B253" i="6"/>
  <c r="O252" i="5"/>
  <c r="B247" i="6"/>
  <c r="O246" i="5"/>
  <c r="B241" i="6"/>
  <c r="O240" i="5"/>
  <c r="B235" i="6"/>
  <c r="O234" i="5"/>
  <c r="B229" i="6"/>
  <c r="O228" i="5"/>
  <c r="B223" i="6"/>
  <c r="O222" i="5"/>
  <c r="B217" i="6"/>
  <c r="O216" i="5"/>
  <c r="B211" i="6"/>
  <c r="O210" i="5"/>
  <c r="B205" i="6"/>
  <c r="O204" i="5"/>
  <c r="B199" i="6"/>
  <c r="O198" i="5"/>
  <c r="B193" i="6"/>
  <c r="O192" i="5"/>
  <c r="B187" i="6"/>
  <c r="O186" i="5"/>
  <c r="B181" i="6"/>
  <c r="O180" i="5"/>
  <c r="B175" i="6"/>
  <c r="O174" i="5"/>
  <c r="B169" i="6"/>
  <c r="O168" i="5"/>
  <c r="B163" i="6"/>
  <c r="O162" i="5"/>
  <c r="B157" i="6"/>
  <c r="O156" i="5"/>
  <c r="B151" i="6"/>
  <c r="O150" i="5"/>
  <c r="B145" i="6"/>
  <c r="O144" i="5"/>
  <c r="B139" i="6"/>
  <c r="O138" i="5"/>
  <c r="B133" i="6"/>
  <c r="O132" i="5"/>
  <c r="B127" i="6"/>
  <c r="O126" i="5"/>
  <c r="B121" i="6"/>
  <c r="O120" i="5"/>
  <c r="B115" i="6"/>
  <c r="O114" i="5"/>
  <c r="B109" i="6"/>
  <c r="O108" i="5"/>
  <c r="B103" i="6"/>
  <c r="O102" i="5"/>
  <c r="B97" i="6"/>
  <c r="O96" i="5"/>
  <c r="B91" i="6"/>
  <c r="O90" i="5"/>
  <c r="B85" i="6"/>
  <c r="O84" i="5"/>
  <c r="B79" i="6"/>
  <c r="O78" i="5"/>
  <c r="B73" i="6"/>
  <c r="O72" i="5"/>
  <c r="B67" i="6"/>
  <c r="O66" i="5"/>
  <c r="B61" i="6"/>
  <c r="O60" i="5"/>
  <c r="B55" i="6"/>
  <c r="O54" i="5"/>
  <c r="B49" i="6"/>
  <c r="O48" i="5"/>
  <c r="B43" i="6"/>
  <c r="O42" i="5"/>
  <c r="B37" i="6"/>
  <c r="O36" i="5"/>
  <c r="B31" i="6"/>
  <c r="O30" i="5"/>
  <c r="B25" i="6"/>
  <c r="O24" i="5"/>
  <c r="B19" i="6"/>
  <c r="O18" i="5"/>
  <c r="B13" i="6"/>
  <c r="O12" i="5"/>
  <c r="B7" i="6"/>
  <c r="O6" i="5"/>
  <c r="B780" i="6"/>
  <c r="O779" i="5"/>
  <c r="B774" i="6"/>
  <c r="O773" i="5"/>
  <c r="B768" i="6"/>
  <c r="O767" i="5"/>
  <c r="B762" i="6"/>
  <c r="O761" i="5"/>
  <c r="B756" i="6"/>
  <c r="O755" i="5"/>
  <c r="B750" i="6"/>
  <c r="O749" i="5"/>
  <c r="B744" i="6"/>
  <c r="O743" i="5"/>
  <c r="B738" i="6"/>
  <c r="O737" i="5"/>
  <c r="B732" i="6"/>
  <c r="O731" i="5"/>
  <c r="B726" i="6"/>
  <c r="O725" i="5"/>
  <c r="B720" i="6"/>
  <c r="O719" i="5"/>
  <c r="B714" i="6"/>
  <c r="O713" i="5"/>
  <c r="B708" i="6"/>
  <c r="O707" i="5"/>
  <c r="B702" i="6"/>
  <c r="O701" i="5"/>
  <c r="B696" i="6"/>
  <c r="O695" i="5"/>
  <c r="B690" i="6"/>
  <c r="O689" i="5"/>
  <c r="B684" i="6"/>
  <c r="O683" i="5"/>
  <c r="B678" i="6"/>
  <c r="O677" i="5"/>
  <c r="B672" i="6"/>
  <c r="O671" i="5"/>
  <c r="B666" i="6"/>
  <c r="O665" i="5"/>
  <c r="B660" i="6"/>
  <c r="O659" i="5"/>
  <c r="B654" i="6"/>
  <c r="O653" i="5"/>
  <c r="B648" i="6"/>
  <c r="O647" i="5"/>
  <c r="B642" i="6"/>
  <c r="O641" i="5"/>
  <c r="B636" i="6"/>
  <c r="O635" i="5"/>
  <c r="B630" i="6"/>
  <c r="O629" i="5"/>
  <c r="B624" i="6"/>
  <c r="O623" i="5"/>
  <c r="B618" i="6"/>
  <c r="O617" i="5"/>
  <c r="B612" i="6"/>
  <c r="O611" i="5"/>
  <c r="B606" i="6"/>
  <c r="O605" i="5"/>
  <c r="B600" i="6"/>
  <c r="O599" i="5"/>
  <c r="B594" i="6"/>
  <c r="O593" i="5"/>
  <c r="B588" i="6"/>
  <c r="O587" i="5"/>
  <c r="B582" i="6"/>
  <c r="O581" i="5"/>
  <c r="B576" i="6"/>
  <c r="O575" i="5"/>
  <c r="B570" i="6"/>
  <c r="O569" i="5"/>
  <c r="B564" i="6"/>
  <c r="O563" i="5"/>
  <c r="B558" i="6"/>
  <c r="O557" i="5"/>
  <c r="B552" i="6"/>
  <c r="O551" i="5"/>
  <c r="B546" i="6"/>
  <c r="O545" i="5"/>
  <c r="B540" i="6"/>
  <c r="O539" i="5"/>
  <c r="B534" i="6"/>
  <c r="O533" i="5"/>
  <c r="B528" i="6"/>
  <c r="O527" i="5"/>
  <c r="B522" i="6"/>
  <c r="O521" i="5"/>
  <c r="B516" i="6"/>
  <c r="O515" i="5"/>
  <c r="B510" i="6"/>
  <c r="O509" i="5"/>
  <c r="B504" i="6"/>
  <c r="O503" i="5"/>
  <c r="B498" i="6"/>
  <c r="O497" i="5"/>
  <c r="B492" i="6"/>
  <c r="O491" i="5"/>
  <c r="B486" i="6"/>
  <c r="O485" i="5"/>
  <c r="B480" i="6"/>
  <c r="O479" i="5"/>
  <c r="B474" i="6"/>
  <c r="O473" i="5"/>
  <c r="B468" i="6"/>
  <c r="O467" i="5"/>
  <c r="B462" i="6"/>
  <c r="O461" i="5"/>
  <c r="B456" i="6"/>
  <c r="O455" i="5"/>
  <c r="B450" i="6"/>
  <c r="O449" i="5"/>
  <c r="B444" i="6"/>
  <c r="O443" i="5"/>
  <c r="B438" i="6"/>
  <c r="O437" i="5"/>
  <c r="B432" i="6"/>
  <c r="O431" i="5"/>
  <c r="B426" i="6"/>
  <c r="O425" i="5"/>
  <c r="B420" i="6"/>
  <c r="O419" i="5"/>
  <c r="B414" i="6"/>
  <c r="O413" i="5"/>
  <c r="B408" i="6"/>
  <c r="O407" i="5"/>
  <c r="B402" i="6"/>
  <c r="O401" i="5"/>
  <c r="B396" i="6"/>
  <c r="O395" i="5"/>
  <c r="B390" i="6"/>
  <c r="O389" i="5"/>
  <c r="B384" i="6"/>
  <c r="O383" i="5"/>
  <c r="B378" i="6"/>
  <c r="O377" i="5"/>
  <c r="B372" i="6"/>
  <c r="O371" i="5"/>
  <c r="B366" i="6"/>
  <c r="O365" i="5"/>
  <c r="B360" i="6"/>
  <c r="O359" i="5"/>
  <c r="B354" i="6"/>
  <c r="O353" i="5"/>
  <c r="B348" i="6"/>
  <c r="O347" i="5"/>
  <c r="B342" i="6"/>
  <c r="O341" i="5"/>
  <c r="B336" i="6"/>
  <c r="O335" i="5"/>
  <c r="B330" i="6"/>
  <c r="O329" i="5"/>
  <c r="B324" i="6"/>
  <c r="O323" i="5"/>
  <c r="B318" i="6"/>
  <c r="O317" i="5"/>
  <c r="B312" i="6"/>
  <c r="O311" i="5"/>
  <c r="B306" i="6"/>
  <c r="O305" i="5"/>
  <c r="B300" i="6"/>
  <c r="O299" i="5"/>
  <c r="B294" i="6"/>
  <c r="O293" i="5"/>
  <c r="B288" i="6"/>
  <c r="O287" i="5"/>
  <c r="B282" i="6"/>
  <c r="O281" i="5"/>
  <c r="B276" i="6"/>
  <c r="O275" i="5"/>
  <c r="B270" i="6"/>
  <c r="O269" i="5"/>
  <c r="B264" i="6"/>
  <c r="O263" i="5"/>
  <c r="B258" i="6"/>
  <c r="O257" i="5"/>
  <c r="B252" i="6"/>
  <c r="O251" i="5"/>
  <c r="B246" i="6"/>
  <c r="O245" i="5"/>
  <c r="B240" i="6"/>
  <c r="O239" i="5"/>
  <c r="B234" i="6"/>
  <c r="O233" i="5"/>
  <c r="B228" i="6"/>
  <c r="O227" i="5"/>
  <c r="B222" i="6"/>
  <c r="O221" i="5"/>
  <c r="B216" i="6"/>
  <c r="O215" i="5"/>
  <c r="B210" i="6"/>
  <c r="O209" i="5"/>
  <c r="B204" i="6"/>
  <c r="O203" i="5"/>
  <c r="B198" i="6"/>
  <c r="O197" i="5"/>
  <c r="B192" i="6"/>
  <c r="O191" i="5"/>
  <c r="B186" i="6"/>
  <c r="O185" i="5"/>
  <c r="B779" i="6"/>
  <c r="O778" i="5"/>
  <c r="B773" i="6"/>
  <c r="O772" i="5"/>
  <c r="B767" i="6"/>
  <c r="O766" i="5"/>
  <c r="B761" i="6"/>
  <c r="O760" i="5"/>
  <c r="B755" i="6"/>
  <c r="O754" i="5"/>
  <c r="B749" i="6"/>
  <c r="O748" i="5"/>
  <c r="B743" i="6"/>
  <c r="O742" i="5"/>
  <c r="B737" i="6"/>
  <c r="O736" i="5"/>
  <c r="B731" i="6"/>
  <c r="O730" i="5"/>
  <c r="B725" i="6"/>
  <c r="O724" i="5"/>
  <c r="B719" i="6"/>
  <c r="O718" i="5"/>
  <c r="B713" i="6"/>
  <c r="O712" i="5"/>
  <c r="B707" i="6"/>
  <c r="O706" i="5"/>
  <c r="B701" i="6"/>
  <c r="O700" i="5"/>
  <c r="B695" i="6"/>
  <c r="O694" i="5"/>
  <c r="B689" i="6"/>
  <c r="O688" i="5"/>
  <c r="B683" i="6"/>
  <c r="O682" i="5"/>
  <c r="B677" i="6"/>
  <c r="O676" i="5"/>
  <c r="B671" i="6"/>
  <c r="O670" i="5"/>
  <c r="B665" i="6"/>
  <c r="O664" i="5"/>
  <c r="B659" i="6"/>
  <c r="O658" i="5"/>
  <c r="B653" i="6"/>
  <c r="O652" i="5"/>
  <c r="B647" i="6"/>
  <c r="O646" i="5"/>
  <c r="B641" i="6"/>
  <c r="O640" i="5"/>
  <c r="B635" i="6"/>
  <c r="O634" i="5"/>
  <c r="B629" i="6"/>
  <c r="O628" i="5"/>
  <c r="B623" i="6"/>
  <c r="O622" i="5"/>
  <c r="B617" i="6"/>
  <c r="O616" i="5"/>
  <c r="B611" i="6"/>
  <c r="O610" i="5"/>
  <c r="B605" i="6"/>
  <c r="O604" i="5"/>
  <c r="B599" i="6"/>
  <c r="O598" i="5"/>
  <c r="B593" i="6"/>
  <c r="O592" i="5"/>
  <c r="B587" i="6"/>
  <c r="O586" i="5"/>
  <c r="B581" i="6"/>
  <c r="O580" i="5"/>
  <c r="B575" i="6"/>
  <c r="O574" i="5"/>
  <c r="B569" i="6"/>
  <c r="O568" i="5"/>
  <c r="B563" i="6"/>
  <c r="O562" i="5"/>
  <c r="B557" i="6"/>
  <c r="O556" i="5"/>
  <c r="B551" i="6"/>
  <c r="O550" i="5"/>
  <c r="B545" i="6"/>
  <c r="O544" i="5"/>
  <c r="B539" i="6"/>
  <c r="O538" i="5"/>
  <c r="B533" i="6"/>
  <c r="O532" i="5"/>
  <c r="B527" i="6"/>
  <c r="O526" i="5"/>
  <c r="B521" i="6"/>
  <c r="O520" i="5"/>
  <c r="B515" i="6"/>
  <c r="O514" i="5"/>
  <c r="B509" i="6"/>
  <c r="O508" i="5"/>
  <c r="B503" i="6"/>
  <c r="O502" i="5"/>
  <c r="B497" i="6"/>
  <c r="O496" i="5"/>
  <c r="B491" i="6"/>
  <c r="O490" i="5"/>
  <c r="B485" i="6"/>
  <c r="O484" i="5"/>
  <c r="B479" i="6"/>
  <c r="O478" i="5"/>
  <c r="B473" i="6"/>
  <c r="O472" i="5"/>
  <c r="B467" i="6"/>
  <c r="O466" i="5"/>
  <c r="B461" i="6"/>
  <c r="O460" i="5"/>
  <c r="B455" i="6"/>
  <c r="O454" i="5"/>
  <c r="B449" i="6"/>
  <c r="O448" i="5"/>
  <c r="B443" i="6"/>
  <c r="O442" i="5"/>
  <c r="B437" i="6"/>
  <c r="O436" i="5"/>
  <c r="B431" i="6"/>
  <c r="O430" i="5"/>
  <c r="B425" i="6"/>
  <c r="O424" i="5"/>
  <c r="B419" i="6"/>
  <c r="O418" i="5"/>
  <c r="B413" i="6"/>
  <c r="O412" i="5"/>
  <c r="B407" i="6"/>
  <c r="O406" i="5"/>
  <c r="B400" i="6"/>
  <c r="O400" i="5"/>
  <c r="B395" i="6"/>
  <c r="O394" i="5"/>
  <c r="B389" i="6"/>
  <c r="O388" i="5"/>
  <c r="B383" i="6"/>
  <c r="O382" i="5"/>
  <c r="B377" i="6"/>
  <c r="O376" i="5"/>
  <c r="B371" i="6"/>
  <c r="O370" i="5"/>
  <c r="B365" i="6"/>
  <c r="O364" i="5"/>
  <c r="B359" i="6"/>
  <c r="O358" i="5"/>
  <c r="B353" i="6"/>
  <c r="O352" i="5"/>
  <c r="B347" i="6"/>
  <c r="O346" i="5"/>
  <c r="B341" i="6"/>
  <c r="O340" i="5"/>
  <c r="B335" i="6"/>
  <c r="O334" i="5"/>
  <c r="B329" i="6"/>
  <c r="O328" i="5"/>
  <c r="B323" i="6"/>
  <c r="O322" i="5"/>
  <c r="B317" i="6"/>
  <c r="O316" i="5"/>
  <c r="B311" i="6"/>
  <c r="O310" i="5"/>
  <c r="B305" i="6"/>
  <c r="O304" i="5"/>
  <c r="B299" i="6"/>
  <c r="O298" i="5"/>
  <c r="B293" i="6"/>
  <c r="O292" i="5"/>
  <c r="B287" i="6"/>
  <c r="O286" i="5"/>
  <c r="B281" i="6"/>
  <c r="O280" i="5"/>
  <c r="B275" i="6"/>
  <c r="O274" i="5"/>
  <c r="B269" i="6"/>
  <c r="O268" i="5"/>
  <c r="B263" i="6"/>
  <c r="O262" i="5"/>
  <c r="B257" i="6"/>
  <c r="O256" i="5"/>
  <c r="B251" i="6"/>
  <c r="O250" i="5"/>
  <c r="B245" i="6"/>
  <c r="O244" i="5"/>
  <c r="B239" i="6"/>
  <c r="O238" i="5"/>
  <c r="B233" i="6"/>
  <c r="O232" i="5"/>
  <c r="B227" i="6"/>
  <c r="O226" i="5"/>
  <c r="B221" i="6"/>
  <c r="O220" i="5"/>
  <c r="B215" i="6"/>
  <c r="O214" i="5"/>
  <c r="B778" i="6"/>
  <c r="O777" i="5"/>
  <c r="B772" i="6"/>
  <c r="O771" i="5"/>
  <c r="B766" i="6"/>
  <c r="O765" i="5"/>
  <c r="B760" i="6"/>
  <c r="O759" i="5"/>
  <c r="B754" i="6"/>
  <c r="O753" i="5"/>
  <c r="B748" i="6"/>
  <c r="O747" i="5"/>
  <c r="B742" i="6"/>
  <c r="O741" i="5"/>
  <c r="B736" i="6"/>
  <c r="O735" i="5"/>
  <c r="B730" i="6"/>
  <c r="O729" i="5"/>
  <c r="B724" i="6"/>
  <c r="O723" i="5"/>
  <c r="B718" i="6"/>
  <c r="O717" i="5"/>
  <c r="B712" i="6"/>
  <c r="O711" i="5"/>
  <c r="B706" i="6"/>
  <c r="O705" i="5"/>
  <c r="B700" i="6"/>
  <c r="O699" i="5"/>
  <c r="B694" i="6"/>
  <c r="O693" i="5"/>
  <c r="B688" i="6"/>
  <c r="O687" i="5"/>
  <c r="B682" i="6"/>
  <c r="O681" i="5"/>
  <c r="B676" i="6"/>
  <c r="O675" i="5"/>
  <c r="B670" i="6"/>
  <c r="O669" i="5"/>
  <c r="B664" i="6"/>
  <c r="O663" i="5"/>
  <c r="B658" i="6"/>
  <c r="O657" i="5"/>
  <c r="B652" i="6"/>
  <c r="O651" i="5"/>
  <c r="B646" i="6"/>
  <c r="O645" i="5"/>
  <c r="B640" i="6"/>
  <c r="O639" i="5"/>
  <c r="B634" i="6"/>
  <c r="O633" i="5"/>
  <c r="B628" i="6"/>
  <c r="O627" i="5"/>
  <c r="B622" i="6"/>
  <c r="O621" i="5"/>
  <c r="B616" i="6"/>
  <c r="O615" i="5"/>
  <c r="B610" i="6"/>
  <c r="O609" i="5"/>
  <c r="B604" i="6"/>
  <c r="O603" i="5"/>
  <c r="B598" i="6"/>
  <c r="O597" i="5"/>
  <c r="B592" i="6"/>
  <c r="O591" i="5"/>
  <c r="B586" i="6"/>
  <c r="O585" i="5"/>
  <c r="B580" i="6"/>
  <c r="O579" i="5"/>
  <c r="B574" i="6"/>
  <c r="O573" i="5"/>
  <c r="B568" i="6"/>
  <c r="O567" i="5"/>
  <c r="B562" i="6"/>
  <c r="O561" i="5"/>
  <c r="B556" i="6"/>
  <c r="O555" i="5"/>
  <c r="B550" i="6"/>
  <c r="O549" i="5"/>
  <c r="B544" i="6"/>
  <c r="O543" i="5"/>
  <c r="B538" i="6"/>
  <c r="O537" i="5"/>
  <c r="B532" i="6"/>
  <c r="O531" i="5"/>
  <c r="B526" i="6"/>
  <c r="O525" i="5"/>
  <c r="B520" i="6"/>
  <c r="O519" i="5"/>
  <c r="B514" i="6"/>
  <c r="O513" i="5"/>
  <c r="B508" i="6"/>
  <c r="O507" i="5"/>
  <c r="B502" i="6"/>
  <c r="O501" i="5"/>
  <c r="B496" i="6"/>
  <c r="O495" i="5"/>
  <c r="B490" i="6"/>
  <c r="O489" i="5"/>
  <c r="B484" i="6"/>
  <c r="O483" i="5"/>
  <c r="B478" i="6"/>
  <c r="O477" i="5"/>
  <c r="B472" i="6"/>
  <c r="O471" i="5"/>
  <c r="B466" i="6"/>
  <c r="O465" i="5"/>
  <c r="B460" i="6"/>
  <c r="O459" i="5"/>
  <c r="B454" i="6"/>
  <c r="O453" i="5"/>
  <c r="B448" i="6"/>
  <c r="O447" i="5"/>
  <c r="B442" i="6"/>
  <c r="O441" i="5"/>
  <c r="B436" i="6"/>
  <c r="O435" i="5"/>
  <c r="B430" i="6"/>
  <c r="O429" i="5"/>
  <c r="B424" i="6"/>
  <c r="O423" i="5"/>
  <c r="B418" i="6"/>
  <c r="O417" i="5"/>
  <c r="B412" i="6"/>
  <c r="O411" i="5"/>
  <c r="B406" i="6"/>
  <c r="O405" i="5"/>
  <c r="B401" i="6"/>
  <c r="O399" i="5"/>
  <c r="B394" i="6"/>
  <c r="O393" i="5"/>
  <c r="B388" i="6"/>
  <c r="O387" i="5"/>
  <c r="B382" i="6"/>
  <c r="O381" i="5"/>
  <c r="B376" i="6"/>
  <c r="O375" i="5"/>
  <c r="B370" i="6"/>
  <c r="O369" i="5"/>
  <c r="B364" i="6"/>
  <c r="O363" i="5"/>
  <c r="B358" i="6"/>
  <c r="O357" i="5"/>
  <c r="B352" i="6"/>
  <c r="O351" i="5"/>
  <c r="B346" i="6"/>
  <c r="O345" i="5"/>
  <c r="B340" i="6"/>
  <c r="O339" i="5"/>
  <c r="B334" i="6"/>
  <c r="O333" i="5"/>
  <c r="B328" i="6"/>
  <c r="O327" i="5"/>
  <c r="B322" i="6"/>
  <c r="O321" i="5"/>
  <c r="B316" i="6"/>
  <c r="O315" i="5"/>
  <c r="B310" i="6"/>
  <c r="O309" i="5"/>
  <c r="B304" i="6"/>
  <c r="O303" i="5"/>
  <c r="B298" i="6"/>
  <c r="O297" i="5"/>
  <c r="B292" i="6"/>
  <c r="O291" i="5"/>
  <c r="B286" i="6"/>
  <c r="O285" i="5"/>
  <c r="B280" i="6"/>
  <c r="O279" i="5"/>
  <c r="B274" i="6"/>
  <c r="O273" i="5"/>
  <c r="B268" i="6"/>
  <c r="O267" i="5"/>
  <c r="B262" i="6"/>
  <c r="O261" i="5"/>
  <c r="B256" i="6"/>
  <c r="O255" i="5"/>
  <c r="B250" i="6"/>
  <c r="O249" i="5"/>
  <c r="B244" i="6"/>
  <c r="O243" i="5"/>
  <c r="B238" i="6"/>
  <c r="O237" i="5"/>
  <c r="B232" i="6"/>
  <c r="O231" i="5"/>
  <c r="B226" i="6"/>
  <c r="O225" i="5"/>
  <c r="B220" i="6"/>
  <c r="O219" i="5"/>
  <c r="B214" i="6"/>
  <c r="O213" i="5"/>
  <c r="B208" i="6"/>
  <c r="O207" i="5"/>
  <c r="B202" i="6"/>
  <c r="O201" i="5"/>
  <c r="B196" i="6"/>
  <c r="O195" i="5"/>
  <c r="B190" i="6"/>
  <c r="O189" i="5"/>
  <c r="B184" i="6"/>
  <c r="O183" i="5"/>
  <c r="B178" i="6"/>
  <c r="O177" i="5"/>
  <c r="B172" i="6"/>
  <c r="O171" i="5"/>
  <c r="B166" i="6"/>
  <c r="O165" i="5"/>
  <c r="B160" i="6"/>
  <c r="O159" i="5"/>
  <c r="B154" i="6"/>
  <c r="O153" i="5"/>
  <c r="B148" i="6"/>
  <c r="O147" i="5"/>
  <c r="B142" i="6"/>
  <c r="O141" i="5"/>
  <c r="B136" i="6"/>
  <c r="O135" i="5"/>
  <c r="B130" i="6"/>
  <c r="O129" i="5"/>
  <c r="B124" i="6"/>
  <c r="O123" i="5"/>
  <c r="B118" i="6"/>
  <c r="O117" i="5"/>
  <c r="B112" i="6"/>
  <c r="O111" i="5"/>
  <c r="B106" i="6"/>
  <c r="O105" i="5"/>
  <c r="B100" i="6"/>
  <c r="O99" i="5"/>
  <c r="B94" i="6"/>
  <c r="O93" i="5"/>
  <c r="B88" i="6"/>
  <c r="O87" i="5"/>
  <c r="B82" i="6"/>
  <c r="O81" i="5"/>
  <c r="B76" i="6"/>
  <c r="O75" i="5"/>
  <c r="B70" i="6"/>
  <c r="O69" i="5"/>
  <c r="B64" i="6"/>
  <c r="O63" i="5"/>
  <c r="B58" i="6"/>
  <c r="O57" i="5"/>
  <c r="B52" i="6"/>
  <c r="O51" i="5"/>
  <c r="B46" i="6"/>
  <c r="O45" i="5"/>
  <c r="B40" i="6"/>
  <c r="O39" i="5"/>
  <c r="B34" i="6"/>
  <c r="O33" i="5"/>
  <c r="B28" i="6"/>
  <c r="O27" i="5"/>
  <c r="B22" i="6"/>
  <c r="O21" i="5"/>
  <c r="B16" i="6"/>
  <c r="O15" i="5"/>
  <c r="B10" i="6"/>
  <c r="O9" i="5"/>
  <c r="B4" i="6"/>
  <c r="O3" i="5"/>
  <c r="B783" i="6"/>
  <c r="O782" i="5"/>
  <c r="B777" i="6"/>
  <c r="O776" i="5"/>
  <c r="B771" i="6"/>
  <c r="O770" i="5"/>
  <c r="B765" i="6"/>
  <c r="O764" i="5"/>
  <c r="B759" i="6"/>
  <c r="O758" i="5"/>
  <c r="B753" i="6"/>
  <c r="O752" i="5"/>
  <c r="B747" i="6"/>
  <c r="O746" i="5"/>
  <c r="B741" i="6"/>
  <c r="O740" i="5"/>
  <c r="B735" i="6"/>
  <c r="O734" i="5"/>
  <c r="B729" i="6"/>
  <c r="O728" i="5"/>
  <c r="B723" i="6"/>
  <c r="O722" i="5"/>
  <c r="B717" i="6"/>
  <c r="O716" i="5"/>
  <c r="B711" i="6"/>
  <c r="O710" i="5"/>
  <c r="B705" i="6"/>
  <c r="O704" i="5"/>
  <c r="B699" i="6"/>
  <c r="O698" i="5"/>
  <c r="B693" i="6"/>
  <c r="O692" i="5"/>
  <c r="B687" i="6"/>
  <c r="O686" i="5"/>
  <c r="B681" i="6"/>
  <c r="O680" i="5"/>
  <c r="B675" i="6"/>
  <c r="O674" i="5"/>
  <c r="B669" i="6"/>
  <c r="O668" i="5"/>
  <c r="B663" i="6"/>
  <c r="O662" i="5"/>
  <c r="B657" i="6"/>
  <c r="O656" i="5"/>
  <c r="B651" i="6"/>
  <c r="O650" i="5"/>
  <c r="B645" i="6"/>
  <c r="O644" i="5"/>
  <c r="B639" i="6"/>
  <c r="O638" i="5"/>
  <c r="B633" i="6"/>
  <c r="O632" i="5"/>
  <c r="B627" i="6"/>
  <c r="O626" i="5"/>
  <c r="B621" i="6"/>
  <c r="O620" i="5"/>
  <c r="B615" i="6"/>
  <c r="O614" i="5"/>
  <c r="B609" i="6"/>
  <c r="O608" i="5"/>
  <c r="B602" i="6"/>
  <c r="O602" i="5"/>
  <c r="B597" i="6"/>
  <c r="O596" i="5"/>
  <c r="B591" i="6"/>
  <c r="O590" i="5"/>
  <c r="B585" i="6"/>
  <c r="O584" i="5"/>
  <c r="B579" i="6"/>
  <c r="O578" i="5"/>
  <c r="B573" i="6"/>
  <c r="O572" i="5"/>
  <c r="B567" i="6"/>
  <c r="O566" i="5"/>
  <c r="B561" i="6"/>
  <c r="O560" i="5"/>
  <c r="B555" i="6"/>
  <c r="O554" i="5"/>
  <c r="B549" i="6"/>
  <c r="O548" i="5"/>
  <c r="B543" i="6"/>
  <c r="O542" i="5"/>
  <c r="B537" i="6"/>
  <c r="O536" i="5"/>
  <c r="B531" i="6"/>
  <c r="O530" i="5"/>
  <c r="B525" i="6"/>
  <c r="O524" i="5"/>
  <c r="B519" i="6"/>
  <c r="O518" i="5"/>
  <c r="B513" i="6"/>
  <c r="O512" i="5"/>
  <c r="B507" i="6"/>
  <c r="O506" i="5"/>
  <c r="B501" i="6"/>
  <c r="O500" i="5"/>
  <c r="B495" i="6"/>
  <c r="O494" i="5"/>
  <c r="B489" i="6"/>
  <c r="O488" i="5"/>
  <c r="B483" i="6"/>
  <c r="O482" i="5"/>
  <c r="B477" i="6"/>
  <c r="O476" i="5"/>
  <c r="B471" i="6"/>
  <c r="O470" i="5"/>
  <c r="B465" i="6"/>
  <c r="O464" i="5"/>
  <c r="B459" i="6"/>
  <c r="O458" i="5"/>
  <c r="B453" i="6"/>
  <c r="O452" i="5"/>
  <c r="B447" i="6"/>
  <c r="O446" i="5"/>
  <c r="B441" i="6"/>
  <c r="O440" i="5"/>
  <c r="B435" i="6"/>
  <c r="O434" i="5"/>
  <c r="B429" i="6"/>
  <c r="O428" i="5"/>
  <c r="B423" i="6"/>
  <c r="O422" i="5"/>
  <c r="B416" i="6"/>
  <c r="O416" i="5"/>
  <c r="B411" i="6"/>
  <c r="O410" i="5"/>
  <c r="B405" i="6"/>
  <c r="O404" i="5"/>
  <c r="B399" i="6"/>
  <c r="O398" i="5"/>
  <c r="B393" i="6"/>
  <c r="O392" i="5"/>
  <c r="B387" i="6"/>
  <c r="O386" i="5"/>
  <c r="B381" i="6"/>
  <c r="O380" i="5"/>
  <c r="B375" i="6"/>
  <c r="O374" i="5"/>
  <c r="B369" i="6"/>
  <c r="O368" i="5"/>
  <c r="B363" i="6"/>
  <c r="O362" i="5"/>
  <c r="B357" i="6"/>
  <c r="O356" i="5"/>
  <c r="B351" i="6"/>
  <c r="O350" i="5"/>
  <c r="B345" i="6"/>
  <c r="O344" i="5"/>
  <c r="B339" i="6"/>
  <c r="O338" i="5"/>
  <c r="B333" i="6"/>
  <c r="O332" i="5"/>
  <c r="B327" i="6"/>
  <c r="O326" i="5"/>
  <c r="B321" i="6"/>
  <c r="O320" i="5"/>
  <c r="B315" i="6"/>
  <c r="O314" i="5"/>
  <c r="B309" i="6"/>
  <c r="O308" i="5"/>
  <c r="B303" i="6"/>
  <c r="O302" i="5"/>
  <c r="B297" i="6"/>
  <c r="O296" i="5"/>
  <c r="B291" i="6"/>
  <c r="O290" i="5"/>
  <c r="B285" i="6"/>
  <c r="O284" i="5"/>
  <c r="B279" i="6"/>
  <c r="O278" i="5"/>
  <c r="B273" i="6"/>
  <c r="O272" i="5"/>
  <c r="B267" i="6"/>
  <c r="O266" i="5"/>
  <c r="B261" i="6"/>
  <c r="O260" i="5"/>
  <c r="B255" i="6"/>
  <c r="O254" i="5"/>
  <c r="B249" i="6"/>
  <c r="O248" i="5"/>
  <c r="B243" i="6"/>
  <c r="O242" i="5"/>
  <c r="B237" i="6"/>
  <c r="O236" i="5"/>
  <c r="B231" i="6"/>
  <c r="O230" i="5"/>
  <c r="B225" i="6"/>
  <c r="O224" i="5"/>
  <c r="B219" i="6"/>
  <c r="O218" i="5"/>
  <c r="B213" i="6"/>
  <c r="O212" i="5"/>
  <c r="B207" i="6"/>
  <c r="O206" i="5"/>
  <c r="B201" i="6"/>
  <c r="O200" i="5"/>
  <c r="B195" i="6"/>
  <c r="O194" i="5"/>
  <c r="B189" i="6"/>
  <c r="O188" i="5"/>
  <c r="B183" i="6"/>
  <c r="O182" i="5"/>
  <c r="B177" i="6"/>
  <c r="O176" i="5"/>
  <c r="B171" i="6"/>
  <c r="O170" i="5"/>
  <c r="B165" i="6"/>
  <c r="O164" i="5"/>
  <c r="B159" i="6"/>
  <c r="O158" i="5"/>
  <c r="B153" i="6"/>
  <c r="O152" i="5"/>
  <c r="B147" i="6"/>
  <c r="O146" i="5"/>
  <c r="B141" i="6"/>
  <c r="O140" i="5"/>
  <c r="B135" i="6"/>
  <c r="O134" i="5"/>
  <c r="B129" i="6"/>
  <c r="O128" i="5"/>
  <c r="B123" i="6"/>
  <c r="O122" i="5"/>
  <c r="B117" i="6"/>
  <c r="O116" i="5"/>
  <c r="B111" i="6"/>
  <c r="O110" i="5"/>
  <c r="B105" i="6"/>
  <c r="O104" i="5"/>
  <c r="B99" i="6"/>
  <c r="O98" i="5"/>
  <c r="B93" i="6"/>
  <c r="O92" i="5"/>
  <c r="B87" i="6"/>
  <c r="O86" i="5"/>
  <c r="B81" i="6"/>
  <c r="O80" i="5"/>
  <c r="B75" i="6"/>
  <c r="O74" i="5"/>
  <c r="B69" i="6"/>
  <c r="O68" i="5"/>
  <c r="B63" i="6"/>
  <c r="O62" i="5"/>
  <c r="B57" i="6"/>
  <c r="O56" i="5"/>
  <c r="B51" i="6"/>
  <c r="O50" i="5"/>
  <c r="B45" i="6"/>
  <c r="O44" i="5"/>
  <c r="B39" i="6"/>
  <c r="O38" i="5"/>
  <c r="B33" i="6"/>
  <c r="O32" i="5"/>
  <c r="B27" i="6"/>
  <c r="O26" i="5"/>
  <c r="B21" i="6"/>
  <c r="O20" i="5"/>
  <c r="B15" i="6"/>
  <c r="O14" i="5"/>
  <c r="B9" i="6"/>
  <c r="O8" i="5"/>
  <c r="B3" i="6"/>
  <c r="O2" i="5"/>
  <c r="B782" i="6"/>
  <c r="O781" i="5"/>
  <c r="B770" i="6"/>
  <c r="O769" i="5"/>
  <c r="B764" i="6"/>
  <c r="O763" i="5"/>
  <c r="B758" i="6"/>
  <c r="O757" i="5"/>
  <c r="B746" i="6"/>
  <c r="O745" i="5"/>
  <c r="B740" i="6"/>
  <c r="O739" i="5"/>
  <c r="B734" i="6"/>
  <c r="O733" i="5"/>
  <c r="B728" i="6"/>
  <c r="O727" i="5"/>
  <c r="B722" i="6"/>
  <c r="O721" i="5"/>
  <c r="B716" i="6"/>
  <c r="O715" i="5"/>
  <c r="B710" i="6"/>
  <c r="O709" i="5"/>
  <c r="B704" i="6"/>
  <c r="O703" i="5"/>
  <c r="B698" i="6"/>
  <c r="O697" i="5"/>
  <c r="B692" i="6"/>
  <c r="O691" i="5"/>
  <c r="B686" i="6"/>
  <c r="O685" i="5"/>
  <c r="B680" i="6"/>
  <c r="O679" i="5"/>
  <c r="B674" i="6"/>
  <c r="O673" i="5"/>
  <c r="B668" i="6"/>
  <c r="O667" i="5"/>
  <c r="B662" i="6"/>
  <c r="O661" i="5"/>
  <c r="B656" i="6"/>
  <c r="O655" i="5"/>
  <c r="B650" i="6"/>
  <c r="O649" i="5"/>
  <c r="B644" i="6"/>
  <c r="O643" i="5"/>
  <c r="B638" i="6"/>
  <c r="O637" i="5"/>
  <c r="B632" i="6"/>
  <c r="O631" i="5"/>
  <c r="B626" i="6"/>
  <c r="O625" i="5"/>
  <c r="B620" i="6"/>
  <c r="O619" i="5"/>
  <c r="B614" i="6"/>
  <c r="O613" i="5"/>
  <c r="B603" i="6"/>
  <c r="O601" i="5"/>
  <c r="B596" i="6"/>
  <c r="O595" i="5"/>
  <c r="B590" i="6"/>
  <c r="O589" i="5"/>
  <c r="B584" i="6"/>
  <c r="O583" i="5"/>
  <c r="B578" i="6"/>
  <c r="O577" i="5"/>
  <c r="B572" i="6"/>
  <c r="O571" i="5"/>
  <c r="B566" i="6"/>
  <c r="O565" i="5"/>
  <c r="B560" i="6"/>
  <c r="O559" i="5"/>
  <c r="B554" i="6"/>
  <c r="O553" i="5"/>
  <c r="B548" i="6"/>
  <c r="O547" i="5"/>
  <c r="B542" i="6"/>
  <c r="O541" i="5"/>
  <c r="B536" i="6"/>
  <c r="O535" i="5"/>
  <c r="B530" i="6"/>
  <c r="O529" i="5"/>
  <c r="B524" i="6"/>
  <c r="O523" i="5"/>
  <c r="B518" i="6"/>
  <c r="O517" i="5"/>
  <c r="B512" i="6"/>
  <c r="O511" i="5"/>
  <c r="B506" i="6"/>
  <c r="O505" i="5"/>
  <c r="B500" i="6"/>
  <c r="O499" i="5"/>
  <c r="B494" i="6"/>
  <c r="O493" i="5"/>
  <c r="B488" i="6"/>
  <c r="O487" i="5"/>
  <c r="B482" i="6"/>
  <c r="O481" i="5"/>
  <c r="B476" i="6"/>
  <c r="O475" i="5"/>
  <c r="B470" i="6"/>
  <c r="O469" i="5"/>
  <c r="B464" i="6"/>
  <c r="O463" i="5"/>
  <c r="B458" i="6"/>
  <c r="O457" i="5"/>
  <c r="B452" i="6"/>
  <c r="O451" i="5"/>
  <c r="B446" i="6"/>
  <c r="O445" i="5"/>
  <c r="B440" i="6"/>
  <c r="O439" i="5"/>
  <c r="B434" i="6"/>
  <c r="O433" i="5"/>
  <c r="B428" i="6"/>
  <c r="O427" i="5"/>
  <c r="B422" i="6"/>
  <c r="O421" i="5"/>
  <c r="B417" i="6"/>
  <c r="O415" i="5"/>
  <c r="B410" i="6"/>
  <c r="O409" i="5"/>
  <c r="B404" i="6"/>
  <c r="O403" i="5"/>
  <c r="B398" i="6"/>
  <c r="O397" i="5"/>
  <c r="B392" i="6"/>
  <c r="O391" i="5"/>
  <c r="B386" i="6"/>
  <c r="O385" i="5"/>
  <c r="B380" i="6"/>
  <c r="O379" i="5"/>
  <c r="B374" i="6"/>
  <c r="O373" i="5"/>
  <c r="B368" i="6"/>
  <c r="O367" i="5"/>
  <c r="B362" i="6"/>
  <c r="O361" i="5"/>
  <c r="B356" i="6"/>
  <c r="O355" i="5"/>
  <c r="B350" i="6"/>
  <c r="O349" i="5"/>
  <c r="B344" i="6"/>
  <c r="O343" i="5"/>
  <c r="B338" i="6"/>
  <c r="O337" i="5"/>
  <c r="B332" i="6"/>
  <c r="O331" i="5"/>
  <c r="B326" i="6"/>
  <c r="O325" i="5"/>
  <c r="B320" i="6"/>
  <c r="O319" i="5"/>
  <c r="B314" i="6"/>
  <c r="O313" i="5"/>
  <c r="B308" i="6"/>
  <c r="O307" i="5"/>
  <c r="B302" i="6"/>
  <c r="O301" i="5"/>
  <c r="B296" i="6"/>
  <c r="O295" i="5"/>
  <c r="B290" i="6"/>
  <c r="O289" i="5"/>
  <c r="B284" i="6"/>
  <c r="O283" i="5"/>
  <c r="B278" i="6"/>
  <c r="O277" i="5"/>
  <c r="B272" i="6"/>
  <c r="O271" i="5"/>
  <c r="B266" i="6"/>
  <c r="O265" i="5"/>
  <c r="B260" i="6"/>
  <c r="O259" i="5"/>
  <c r="B254" i="6"/>
  <c r="O253" i="5"/>
  <c r="B248" i="6"/>
  <c r="O247" i="5"/>
  <c r="B242" i="6"/>
  <c r="O241" i="5"/>
  <c r="B236" i="6"/>
  <c r="O235" i="5"/>
  <c r="B230" i="6"/>
  <c r="O229" i="5"/>
  <c r="B224" i="6"/>
  <c r="O223" i="5"/>
  <c r="B218" i="6"/>
  <c r="O217" i="5"/>
  <c r="B212" i="6"/>
  <c r="O211" i="5"/>
  <c r="B206" i="6"/>
  <c r="O205" i="5"/>
  <c r="B200" i="6"/>
  <c r="O199" i="5"/>
  <c r="B194" i="6"/>
  <c r="O193" i="5"/>
  <c r="B188" i="6"/>
  <c r="O187" i="5"/>
  <c r="B182" i="6"/>
  <c r="O181" i="5"/>
  <c r="B176" i="6"/>
  <c r="O175" i="5"/>
  <c r="B170" i="6"/>
  <c r="O169" i="5"/>
  <c r="B164" i="6"/>
  <c r="O163" i="5"/>
  <c r="B158" i="6"/>
  <c r="O157" i="5"/>
  <c r="B152" i="6"/>
  <c r="O151" i="5"/>
  <c r="B146" i="6"/>
  <c r="O145" i="5"/>
  <c r="B140" i="6"/>
  <c r="O139" i="5"/>
  <c r="B134" i="6"/>
  <c r="O133" i="5"/>
  <c r="B128" i="6"/>
  <c r="O127" i="5"/>
  <c r="B122" i="6"/>
  <c r="O121" i="5"/>
  <c r="B116" i="6"/>
  <c r="O115" i="5"/>
  <c r="B110" i="6"/>
  <c r="O109" i="5"/>
  <c r="B104" i="6"/>
  <c r="O103" i="5"/>
  <c r="B98" i="6"/>
  <c r="O97" i="5"/>
  <c r="B92" i="6"/>
  <c r="O91" i="5"/>
  <c r="B86" i="6"/>
  <c r="O85" i="5"/>
  <c r="B80" i="6"/>
  <c r="O79" i="5"/>
  <c r="B74" i="6"/>
  <c r="O73" i="5"/>
  <c r="B68" i="6"/>
  <c r="O67" i="5"/>
  <c r="B62" i="6"/>
  <c r="O61" i="5"/>
  <c r="B56" i="6"/>
  <c r="O55" i="5"/>
  <c r="B50" i="6"/>
  <c r="O49" i="5"/>
  <c r="B44" i="6"/>
  <c r="O43" i="5"/>
  <c r="B38" i="6"/>
  <c r="O37" i="5"/>
  <c r="B32" i="6"/>
  <c r="O31" i="5"/>
  <c r="B26" i="6"/>
  <c r="O25" i="5"/>
  <c r="B20" i="6"/>
  <c r="O19" i="5"/>
  <c r="B14" i="6"/>
  <c r="O13" i="5"/>
  <c r="B8" i="6"/>
  <c r="O7" i="5"/>
  <c r="N779" i="5"/>
  <c r="N773" i="5"/>
  <c r="N767" i="5"/>
  <c r="N761" i="5"/>
  <c r="N755" i="5"/>
  <c r="N749" i="5"/>
  <c r="N743" i="5"/>
  <c r="N737" i="5"/>
  <c r="N731" i="5"/>
  <c r="N725" i="5"/>
  <c r="N719" i="5"/>
  <c r="N713" i="5"/>
  <c r="N707" i="5"/>
  <c r="N701" i="5"/>
  <c r="N695" i="5"/>
  <c r="N689" i="5"/>
  <c r="N683" i="5"/>
  <c r="N677" i="5"/>
  <c r="N671" i="5"/>
  <c r="N665" i="5"/>
  <c r="N659" i="5"/>
  <c r="N653" i="5"/>
  <c r="N647" i="5"/>
  <c r="N641" i="5"/>
  <c r="N635" i="5"/>
  <c r="B180" i="6"/>
  <c r="O179" i="5"/>
  <c r="B174" i="6"/>
  <c r="O173" i="5"/>
  <c r="B168" i="6"/>
  <c r="O167" i="5"/>
  <c r="B162" i="6"/>
  <c r="O161" i="5"/>
  <c r="B156" i="6"/>
  <c r="O155" i="5"/>
  <c r="B150" i="6"/>
  <c r="O149" i="5"/>
  <c r="B144" i="6"/>
  <c r="O143" i="5"/>
  <c r="B138" i="6"/>
  <c r="O137" i="5"/>
  <c r="B132" i="6"/>
  <c r="O131" i="5"/>
  <c r="B126" i="6"/>
  <c r="O125" i="5"/>
  <c r="B120" i="6"/>
  <c r="O119" i="5"/>
  <c r="B114" i="6"/>
  <c r="O113" i="5"/>
  <c r="B108" i="6"/>
  <c r="O107" i="5"/>
  <c r="B102" i="6"/>
  <c r="O101" i="5"/>
  <c r="B96" i="6"/>
  <c r="O95" i="5"/>
  <c r="B90" i="6"/>
  <c r="O89" i="5"/>
  <c r="B84" i="6"/>
  <c r="O83" i="5"/>
  <c r="B78" i="6"/>
  <c r="O77" i="5"/>
  <c r="B72" i="6"/>
  <c r="O71" i="5"/>
  <c r="B66" i="6"/>
  <c r="O65" i="5"/>
  <c r="B60" i="6"/>
  <c r="O59" i="5"/>
  <c r="B54" i="6"/>
  <c r="O53" i="5"/>
  <c r="B48" i="6"/>
  <c r="O47" i="5"/>
  <c r="B42" i="6"/>
  <c r="O41" i="5"/>
  <c r="B36" i="6"/>
  <c r="O35" i="5"/>
  <c r="B30" i="6"/>
  <c r="O29" i="5"/>
  <c r="B24" i="6"/>
  <c r="O23" i="5"/>
  <c r="B18" i="6"/>
  <c r="O17" i="5"/>
  <c r="B12" i="6"/>
  <c r="O11" i="5"/>
  <c r="B6" i="6"/>
  <c r="O5" i="5"/>
  <c r="N2" i="5"/>
  <c r="N778" i="5"/>
  <c r="N772" i="5"/>
  <c r="N766" i="5"/>
  <c r="N760" i="5"/>
  <c r="N754" i="5"/>
  <c r="N748" i="5"/>
  <c r="N742" i="5"/>
  <c r="N736" i="5"/>
  <c r="N730" i="5"/>
  <c r="N724" i="5"/>
  <c r="N718" i="5"/>
  <c r="N712" i="5"/>
  <c r="N706" i="5"/>
  <c r="N700" i="5"/>
  <c r="N694" i="5"/>
  <c r="N688" i="5"/>
  <c r="N682" i="5"/>
  <c r="N676" i="5"/>
  <c r="N670" i="5"/>
  <c r="N664" i="5"/>
  <c r="N658" i="5"/>
  <c r="N652" i="5"/>
  <c r="N646" i="5"/>
  <c r="N640" i="5"/>
  <c r="N634" i="5"/>
  <c r="N628" i="5"/>
  <c r="N622" i="5"/>
  <c r="N616" i="5"/>
  <c r="N610" i="5"/>
  <c r="N604" i="5"/>
  <c r="N598" i="5"/>
  <c r="N592" i="5"/>
  <c r="N586" i="5"/>
  <c r="N580" i="5"/>
  <c r="N574" i="5"/>
  <c r="N568" i="5"/>
  <c r="N562" i="5"/>
  <c r="N556" i="5"/>
  <c r="N550" i="5"/>
  <c r="N544" i="5"/>
  <c r="N538" i="5"/>
  <c r="N532" i="5"/>
  <c r="N526" i="5"/>
  <c r="N520" i="5"/>
  <c r="N514" i="5"/>
  <c r="N508" i="5"/>
  <c r="N502" i="5"/>
  <c r="N496" i="5"/>
  <c r="N490" i="5"/>
  <c r="B209" i="6"/>
  <c r="O208" i="5"/>
  <c r="B203" i="6"/>
  <c r="O202" i="5"/>
  <c r="B197" i="6"/>
  <c r="O196" i="5"/>
  <c r="B191" i="6"/>
  <c r="O190" i="5"/>
  <c r="B185" i="6"/>
  <c r="O184" i="5"/>
  <c r="B179" i="6"/>
  <c r="O178" i="5"/>
  <c r="B173" i="6"/>
  <c r="O172" i="5"/>
  <c r="B167" i="6"/>
  <c r="O166" i="5"/>
  <c r="B161" i="6"/>
  <c r="O160" i="5"/>
  <c r="B155" i="6"/>
  <c r="O154" i="5"/>
  <c r="B149" i="6"/>
  <c r="O148" i="5"/>
  <c r="B143" i="6"/>
  <c r="O142" i="5"/>
  <c r="B137" i="6"/>
  <c r="O136" i="5"/>
  <c r="B131" i="6"/>
  <c r="O130" i="5"/>
  <c r="B125" i="6"/>
  <c r="O124" i="5"/>
  <c r="B119" i="6"/>
  <c r="O118" i="5"/>
  <c r="B113" i="6"/>
  <c r="O112" i="5"/>
  <c r="B107" i="6"/>
  <c r="O106" i="5"/>
  <c r="B101" i="6"/>
  <c r="O100" i="5"/>
  <c r="B95" i="6"/>
  <c r="O94" i="5"/>
  <c r="B89" i="6"/>
  <c r="O88" i="5"/>
  <c r="B83" i="6"/>
  <c r="O82" i="5"/>
  <c r="B77" i="6"/>
  <c r="O76" i="5"/>
  <c r="B71" i="6"/>
  <c r="O70" i="5"/>
  <c r="B65" i="6"/>
  <c r="O64" i="5"/>
  <c r="B59" i="6"/>
  <c r="O58" i="5"/>
  <c r="B53" i="6"/>
  <c r="O52" i="5"/>
  <c r="B47" i="6"/>
  <c r="O46" i="5"/>
  <c r="B41" i="6"/>
  <c r="O40" i="5"/>
  <c r="B35" i="6"/>
  <c r="O34" i="5"/>
  <c r="B29" i="6"/>
  <c r="O28" i="5"/>
  <c r="B23" i="6"/>
  <c r="O22" i="5"/>
  <c r="B17" i="6"/>
  <c r="O16" i="5"/>
  <c r="B11" i="6"/>
  <c r="O10" i="5"/>
  <c r="B5" i="6"/>
  <c r="O4" i="5"/>
  <c r="N783" i="5"/>
  <c r="N777" i="5"/>
  <c r="N771" i="5"/>
  <c r="N765" i="5"/>
  <c r="N759" i="5"/>
  <c r="N753" i="5"/>
  <c r="N747" i="5"/>
  <c r="N741" i="5"/>
  <c r="N735" i="5"/>
  <c r="N729" i="5"/>
  <c r="N723" i="5"/>
  <c r="N717" i="5"/>
  <c r="N711" i="5"/>
  <c r="N705" i="5"/>
  <c r="N699" i="5"/>
  <c r="N693" i="5"/>
  <c r="N687" i="5"/>
  <c r="N681" i="5"/>
  <c r="N675" i="5"/>
  <c r="N669" i="5"/>
  <c r="N663" i="5"/>
  <c r="N657" i="5"/>
  <c r="N651" i="5"/>
  <c r="N645" i="5"/>
  <c r="N639" i="5"/>
  <c r="N633" i="5"/>
  <c r="N627" i="5"/>
  <c r="N621" i="5"/>
  <c r="N615" i="5"/>
  <c r="N609" i="5"/>
  <c r="N603" i="5"/>
  <c r="N597" i="5"/>
  <c r="N591" i="5"/>
  <c r="N585" i="5"/>
  <c r="N579" i="5"/>
  <c r="N573" i="5"/>
  <c r="N567" i="5"/>
  <c r="N561" i="5"/>
  <c r="N555" i="5"/>
  <c r="N549" i="5"/>
  <c r="N543" i="5"/>
  <c r="N537" i="5"/>
  <c r="N531" i="5"/>
  <c r="N525" i="5"/>
  <c r="N782" i="5"/>
  <c r="N776" i="5"/>
  <c r="N770" i="5"/>
  <c r="N764" i="5"/>
  <c r="N758" i="5"/>
  <c r="N752" i="5"/>
  <c r="N746" i="5"/>
  <c r="N740" i="5"/>
  <c r="N734" i="5"/>
  <c r="N728" i="5"/>
  <c r="N722" i="5"/>
  <c r="N716" i="5"/>
  <c r="N710" i="5"/>
  <c r="N704" i="5"/>
  <c r="N698" i="5"/>
  <c r="N692" i="5"/>
  <c r="N686" i="5"/>
  <c r="N680" i="5"/>
  <c r="N674" i="5"/>
  <c r="N668" i="5"/>
  <c r="N662" i="5"/>
  <c r="N656" i="5"/>
  <c r="N650" i="5"/>
  <c r="N644" i="5"/>
  <c r="N638" i="5"/>
  <c r="N632" i="5"/>
  <c r="N626" i="5"/>
  <c r="N620" i="5"/>
  <c r="N614" i="5"/>
  <c r="N608" i="5"/>
  <c r="N602" i="5"/>
  <c r="N596" i="5"/>
  <c r="N590" i="5"/>
  <c r="N584" i="5"/>
  <c r="N578" i="5"/>
  <c r="N572" i="5"/>
  <c r="N566" i="5"/>
  <c r="N560" i="5"/>
  <c r="N554" i="5"/>
  <c r="N548" i="5"/>
  <c r="N542" i="5"/>
  <c r="N536" i="5"/>
  <c r="N530" i="5"/>
  <c r="N524" i="5"/>
  <c r="N518" i="5"/>
  <c r="N512" i="5"/>
  <c r="N506" i="5"/>
  <c r="N500" i="5"/>
  <c r="N494" i="5"/>
  <c r="N488" i="5"/>
  <c r="N482" i="5"/>
  <c r="N476" i="5"/>
  <c r="N470" i="5"/>
  <c r="N464" i="5"/>
  <c r="N458" i="5"/>
  <c r="N452" i="5"/>
  <c r="N780" i="5"/>
  <c r="N774" i="5"/>
  <c r="N768" i="5"/>
  <c r="N762" i="5"/>
  <c r="N756" i="5"/>
  <c r="N750" i="5"/>
  <c r="N744" i="5"/>
  <c r="N738" i="5"/>
  <c r="N732" i="5"/>
  <c r="N726" i="5"/>
  <c r="N720" i="5"/>
  <c r="N714" i="5"/>
  <c r="N708" i="5"/>
  <c r="N702" i="5"/>
  <c r="N696" i="5"/>
  <c r="N690" i="5"/>
  <c r="N684" i="5"/>
  <c r="N678" i="5"/>
  <c r="N672" i="5"/>
  <c r="N666" i="5"/>
  <c r="N660" i="5"/>
  <c r="N654" i="5"/>
  <c r="N648" i="5"/>
  <c r="N642" i="5"/>
  <c r="N636" i="5"/>
  <c r="N630" i="5"/>
  <c r="N624" i="5"/>
  <c r="N618" i="5"/>
  <c r="N612" i="5"/>
  <c r="N606" i="5"/>
  <c r="N600" i="5"/>
  <c r="N594" i="5"/>
  <c r="N588" i="5"/>
  <c r="N582" i="5"/>
  <c r="N576" i="5"/>
  <c r="N570" i="5"/>
  <c r="N564" i="5"/>
  <c r="N558" i="5"/>
  <c r="N552" i="5"/>
  <c r="N546" i="5"/>
  <c r="N540" i="5"/>
  <c r="N534" i="5"/>
  <c r="N528" i="5"/>
  <c r="N522" i="5"/>
  <c r="N516" i="5"/>
  <c r="N510" i="5"/>
  <c r="N504" i="5"/>
  <c r="N498" i="5"/>
  <c r="N492" i="5"/>
  <c r="N486" i="5"/>
  <c r="N480" i="5"/>
  <c r="N474" i="5"/>
  <c r="N468" i="5"/>
  <c r="N462" i="5"/>
  <c r="N456" i="5"/>
  <c r="N450" i="5"/>
  <c r="N444" i="5"/>
  <c r="N438" i="5"/>
  <c r="N432" i="5"/>
  <c r="N426" i="5"/>
  <c r="N420" i="5"/>
  <c r="N414" i="5"/>
  <c r="N408" i="5"/>
  <c r="N402" i="5"/>
  <c r="N396" i="5"/>
  <c r="N390" i="5"/>
  <c r="N384" i="5"/>
  <c r="N378" i="5"/>
  <c r="N372" i="5"/>
  <c r="N366" i="5"/>
  <c r="N360" i="5"/>
  <c r="N354" i="5"/>
  <c r="N348" i="5"/>
  <c r="N342" i="5"/>
  <c r="N336" i="5"/>
  <c r="N330" i="5"/>
  <c r="N324" i="5"/>
  <c r="N318" i="5"/>
  <c r="N312" i="5"/>
  <c r="N306" i="5"/>
  <c r="N300" i="5"/>
  <c r="N294" i="5"/>
  <c r="N288" i="5"/>
  <c r="N282" i="5"/>
  <c r="N276" i="5"/>
  <c r="N270" i="5"/>
  <c r="N264" i="5"/>
  <c r="N258" i="5"/>
  <c r="N252" i="5"/>
  <c r="N246" i="5"/>
  <c r="N240" i="5"/>
  <c r="N234" i="5"/>
  <c r="N228" i="5"/>
  <c r="N222" i="5"/>
  <c r="N216" i="5"/>
  <c r="N210" i="5"/>
  <c r="N204" i="5"/>
  <c r="N198" i="5"/>
  <c r="N192" i="5"/>
  <c r="N186" i="5"/>
  <c r="N180" i="5"/>
  <c r="N174" i="5"/>
  <c r="N168" i="5"/>
  <c r="N162" i="5"/>
  <c r="N156" i="5"/>
  <c r="N150" i="5"/>
  <c r="N144" i="5"/>
  <c r="N138" i="5"/>
  <c r="N132" i="5"/>
  <c r="N126" i="5"/>
  <c r="N120" i="5"/>
  <c r="N114" i="5"/>
  <c r="N108" i="5"/>
  <c r="N102" i="5"/>
  <c r="N96" i="5"/>
  <c r="N90" i="5"/>
  <c r="N84" i="5"/>
  <c r="N78" i="5"/>
  <c r="N72" i="5"/>
  <c r="N66" i="5"/>
  <c r="N60" i="5"/>
  <c r="N54" i="5"/>
  <c r="N48" i="5"/>
  <c r="N42" i="5"/>
  <c r="N36" i="5"/>
  <c r="N30" i="5"/>
  <c r="N24" i="5"/>
  <c r="N18" i="5"/>
  <c r="N12" i="5"/>
  <c r="N6" i="5"/>
  <c r="N629" i="5"/>
  <c r="N623" i="5"/>
  <c r="N617" i="5"/>
  <c r="N611" i="5"/>
  <c r="N605" i="5"/>
  <c r="N599" i="5"/>
  <c r="N593" i="5"/>
  <c r="N587" i="5"/>
  <c r="N581" i="5"/>
  <c r="N575" i="5"/>
  <c r="N569" i="5"/>
  <c r="N563" i="5"/>
  <c r="N557" i="5"/>
  <c r="N551" i="5"/>
  <c r="N545" i="5"/>
  <c r="N539" i="5"/>
  <c r="N533" i="5"/>
  <c r="N527" i="5"/>
  <c r="N521" i="5"/>
  <c r="N515" i="5"/>
  <c r="N509" i="5"/>
  <c r="N503" i="5"/>
  <c r="N497" i="5"/>
  <c r="N491" i="5"/>
  <c r="N485" i="5"/>
  <c r="N479" i="5"/>
  <c r="N473" i="5"/>
  <c r="N467" i="5"/>
  <c r="N461" i="5"/>
  <c r="N455" i="5"/>
  <c r="N449" i="5"/>
  <c r="N443" i="5"/>
  <c r="N437" i="5"/>
  <c r="N431" i="5"/>
  <c r="N425" i="5"/>
  <c r="N419" i="5"/>
  <c r="N413" i="5"/>
  <c r="N407" i="5"/>
  <c r="N401" i="5"/>
  <c r="N395" i="5"/>
  <c r="N389" i="5"/>
  <c r="N383" i="5"/>
  <c r="N377" i="5"/>
  <c r="N371" i="5"/>
  <c r="N365" i="5"/>
  <c r="N359" i="5"/>
  <c r="N353" i="5"/>
  <c r="N347" i="5"/>
  <c r="N341" i="5"/>
  <c r="N335" i="5"/>
  <c r="N329" i="5"/>
  <c r="N323" i="5"/>
  <c r="N317" i="5"/>
  <c r="N311" i="5"/>
  <c r="N305" i="5"/>
  <c r="N299" i="5"/>
  <c r="N293" i="5"/>
  <c r="N287" i="5"/>
  <c r="N281" i="5"/>
  <c r="N275" i="5"/>
  <c r="N269" i="5"/>
  <c r="N263" i="5"/>
  <c r="N257" i="5"/>
  <c r="N251" i="5"/>
  <c r="N245" i="5"/>
  <c r="N239" i="5"/>
  <c r="N233" i="5"/>
  <c r="N227" i="5"/>
  <c r="N221" i="5"/>
  <c r="N215" i="5"/>
  <c r="N209" i="5"/>
  <c r="N203" i="5"/>
  <c r="N197" i="5"/>
  <c r="N191" i="5"/>
  <c r="N185" i="5"/>
  <c r="N179" i="5"/>
  <c r="N173" i="5"/>
  <c r="N167" i="5"/>
  <c r="N161" i="5"/>
  <c r="N155" i="5"/>
  <c r="N149" i="5"/>
  <c r="N143" i="5"/>
  <c r="N137" i="5"/>
  <c r="N131" i="5"/>
  <c r="N125" i="5"/>
  <c r="N119" i="5"/>
  <c r="N113" i="5"/>
  <c r="N107" i="5"/>
  <c r="N101" i="5"/>
  <c r="N95" i="5"/>
  <c r="N89" i="5"/>
  <c r="N83" i="5"/>
  <c r="N77" i="5"/>
  <c r="N71" i="5"/>
  <c r="N65" i="5"/>
  <c r="N59" i="5"/>
  <c r="N53" i="5"/>
  <c r="N47" i="5"/>
  <c r="N41" i="5"/>
  <c r="N35" i="5"/>
  <c r="N29" i="5"/>
  <c r="N23" i="5"/>
  <c r="N17" i="5"/>
  <c r="N11" i="5"/>
  <c r="N5" i="5"/>
  <c r="N484" i="5"/>
  <c r="N478" i="5"/>
  <c r="N472" i="5"/>
  <c r="N466" i="5"/>
  <c r="N460" i="5"/>
  <c r="N454" i="5"/>
  <c r="N448" i="5"/>
  <c r="N442" i="5"/>
  <c r="N436" i="5"/>
  <c r="N430" i="5"/>
  <c r="N424" i="5"/>
  <c r="N418" i="5"/>
  <c r="N412" i="5"/>
  <c r="N406" i="5"/>
  <c r="N400" i="5"/>
  <c r="N394" i="5"/>
  <c r="N388" i="5"/>
  <c r="N382" i="5"/>
  <c r="N376" i="5"/>
  <c r="N370" i="5"/>
  <c r="N364" i="5"/>
  <c r="N358" i="5"/>
  <c r="N352" i="5"/>
  <c r="N346" i="5"/>
  <c r="N340" i="5"/>
  <c r="N334" i="5"/>
  <c r="N328" i="5"/>
  <c r="N322" i="5"/>
  <c r="N316" i="5"/>
  <c r="N310" i="5"/>
  <c r="N304" i="5"/>
  <c r="N298" i="5"/>
  <c r="N292" i="5"/>
  <c r="N286" i="5"/>
  <c r="N280" i="5"/>
  <c r="N274" i="5"/>
  <c r="N268" i="5"/>
  <c r="N262" i="5"/>
  <c r="N256" i="5"/>
  <c r="N250" i="5"/>
  <c r="N244" i="5"/>
  <c r="N238" i="5"/>
  <c r="N232" i="5"/>
  <c r="N226" i="5"/>
  <c r="N220" i="5"/>
  <c r="N214" i="5"/>
  <c r="N208" i="5"/>
  <c r="N202" i="5"/>
  <c r="N196" i="5"/>
  <c r="N190" i="5"/>
  <c r="N184" i="5"/>
  <c r="N178" i="5"/>
  <c r="N172" i="5"/>
  <c r="N166" i="5"/>
  <c r="N160" i="5"/>
  <c r="N154" i="5"/>
  <c r="N148" i="5"/>
  <c r="N142" i="5"/>
  <c r="N136" i="5"/>
  <c r="N130" i="5"/>
  <c r="N124" i="5"/>
  <c r="N118" i="5"/>
  <c r="N112" i="5"/>
  <c r="N106" i="5"/>
  <c r="N100" i="5"/>
  <c r="N94" i="5"/>
  <c r="N88" i="5"/>
  <c r="N82" i="5"/>
  <c r="N76" i="5"/>
  <c r="N70" i="5"/>
  <c r="N64" i="5"/>
  <c r="N58" i="5"/>
  <c r="N52" i="5"/>
  <c r="N46" i="5"/>
  <c r="N40" i="5"/>
  <c r="N34" i="5"/>
  <c r="N28" i="5"/>
  <c r="N22" i="5"/>
  <c r="N16" i="5"/>
  <c r="N10" i="5"/>
  <c r="N4" i="5"/>
  <c r="N519" i="5"/>
  <c r="N513" i="5"/>
  <c r="N507" i="5"/>
  <c r="N501" i="5"/>
  <c r="N495" i="5"/>
  <c r="N489" i="5"/>
  <c r="N483" i="5"/>
  <c r="N477" i="5"/>
  <c r="N471" i="5"/>
  <c r="N465" i="5"/>
  <c r="N459" i="5"/>
  <c r="N453" i="5"/>
  <c r="N447" i="5"/>
  <c r="N441" i="5"/>
  <c r="N435" i="5"/>
  <c r="N429" i="5"/>
  <c r="N423" i="5"/>
  <c r="N417" i="5"/>
  <c r="N411" i="5"/>
  <c r="N405" i="5"/>
  <c r="N399" i="5"/>
  <c r="N393" i="5"/>
  <c r="N387" i="5"/>
  <c r="N381" i="5"/>
  <c r="N375" i="5"/>
  <c r="N369" i="5"/>
  <c r="N363" i="5"/>
  <c r="N357" i="5"/>
  <c r="N351" i="5"/>
  <c r="N345" i="5"/>
  <c r="N339" i="5"/>
  <c r="N333" i="5"/>
  <c r="N327" i="5"/>
  <c r="N321" i="5"/>
  <c r="N315" i="5"/>
  <c r="N309" i="5"/>
  <c r="N303" i="5"/>
  <c r="N297" i="5"/>
  <c r="N291" i="5"/>
  <c r="N285" i="5"/>
  <c r="N279" i="5"/>
  <c r="N273" i="5"/>
  <c r="N267" i="5"/>
  <c r="N261" i="5"/>
  <c r="N255" i="5"/>
  <c r="N249" i="5"/>
  <c r="N243" i="5"/>
  <c r="N237" i="5"/>
  <c r="N231" i="5"/>
  <c r="N225" i="5"/>
  <c r="N219" i="5"/>
  <c r="N213" i="5"/>
  <c r="N207" i="5"/>
  <c r="N201" i="5"/>
  <c r="N195" i="5"/>
  <c r="N189" i="5"/>
  <c r="N183" i="5"/>
  <c r="N177" i="5"/>
  <c r="N171" i="5"/>
  <c r="N165" i="5"/>
  <c r="N159" i="5"/>
  <c r="N153" i="5"/>
  <c r="N147" i="5"/>
  <c r="N141" i="5"/>
  <c r="N135" i="5"/>
  <c r="N129" i="5"/>
  <c r="N123" i="5"/>
  <c r="N117" i="5"/>
  <c r="N111" i="5"/>
  <c r="N105" i="5"/>
  <c r="N99" i="5"/>
  <c r="N93" i="5"/>
  <c r="N87" i="5"/>
  <c r="N81" i="5"/>
  <c r="N75" i="5"/>
  <c r="N69" i="5"/>
  <c r="N63" i="5"/>
  <c r="N57" i="5"/>
  <c r="N51" i="5"/>
  <c r="N45" i="5"/>
  <c r="N39" i="5"/>
  <c r="N33" i="5"/>
  <c r="N27" i="5"/>
  <c r="N21" i="5"/>
  <c r="N15" i="5"/>
  <c r="N9" i="5"/>
  <c r="N3" i="5"/>
  <c r="N446" i="5"/>
  <c r="N440" i="5"/>
  <c r="N434" i="5"/>
  <c r="N428" i="5"/>
  <c r="N422" i="5"/>
  <c r="N416" i="5"/>
  <c r="N410" i="5"/>
  <c r="N404" i="5"/>
  <c r="N398" i="5"/>
  <c r="N392" i="5"/>
  <c r="N386" i="5"/>
  <c r="N380" i="5"/>
  <c r="N374" i="5"/>
  <c r="N368" i="5"/>
  <c r="N362" i="5"/>
  <c r="N356" i="5"/>
  <c r="N350" i="5"/>
  <c r="N344" i="5"/>
  <c r="N338" i="5"/>
  <c r="N332" i="5"/>
  <c r="N326" i="5"/>
  <c r="N320" i="5"/>
  <c r="N314" i="5"/>
  <c r="N308" i="5"/>
  <c r="N302" i="5"/>
  <c r="N296" i="5"/>
  <c r="N290" i="5"/>
  <c r="N284" i="5"/>
  <c r="N278" i="5"/>
  <c r="N272" i="5"/>
  <c r="N266" i="5"/>
  <c r="N260" i="5"/>
  <c r="N254" i="5"/>
  <c r="N248" i="5"/>
  <c r="N242" i="5"/>
  <c r="N236" i="5"/>
  <c r="N230" i="5"/>
  <c r="N224" i="5"/>
  <c r="N218" i="5"/>
  <c r="N212" i="5"/>
  <c r="N206" i="5"/>
  <c r="N200" i="5"/>
  <c r="N194" i="5"/>
  <c r="N188" i="5"/>
  <c r="N182" i="5"/>
  <c r="N176" i="5"/>
  <c r="N170" i="5"/>
  <c r="N164" i="5"/>
  <c r="N158" i="5"/>
  <c r="N152" i="5"/>
  <c r="N146" i="5"/>
  <c r="N140" i="5"/>
  <c r="N134" i="5"/>
  <c r="N128" i="5"/>
  <c r="N122" i="5"/>
  <c r="N116" i="5"/>
  <c r="N110" i="5"/>
  <c r="N104" i="5"/>
  <c r="N98" i="5"/>
  <c r="N92" i="5"/>
  <c r="N86" i="5"/>
  <c r="N80" i="5"/>
  <c r="N74" i="5"/>
  <c r="N68" i="5"/>
  <c r="N62" i="5"/>
  <c r="N56" i="5"/>
  <c r="N50" i="5"/>
  <c r="N44" i="5"/>
  <c r="N38" i="5"/>
  <c r="N32" i="5"/>
  <c r="N26" i="5"/>
  <c r="N20" i="5"/>
  <c r="N14" i="5"/>
  <c r="N8" i="5"/>
  <c r="N781" i="5"/>
  <c r="N775" i="5"/>
  <c r="N769" i="5"/>
  <c r="N763" i="5"/>
  <c r="N757" i="5"/>
  <c r="N751" i="5"/>
  <c r="N745" i="5"/>
  <c r="N739" i="5"/>
  <c r="N733" i="5"/>
  <c r="N727" i="5"/>
  <c r="N721" i="5"/>
  <c r="N715" i="5"/>
  <c r="N709" i="5"/>
  <c r="N703" i="5"/>
  <c r="N697" i="5"/>
  <c r="N691" i="5"/>
  <c r="N685" i="5"/>
  <c r="N679" i="5"/>
  <c r="N673" i="5"/>
  <c r="N667" i="5"/>
  <c r="N661" i="5"/>
  <c r="N655" i="5"/>
  <c r="N649" i="5"/>
  <c r="N643" i="5"/>
  <c r="N637" i="5"/>
  <c r="N631" i="5"/>
  <c r="N625" i="5"/>
  <c r="N619" i="5"/>
  <c r="N613" i="5"/>
  <c r="N607" i="5"/>
  <c r="N601" i="5"/>
  <c r="N595" i="5"/>
  <c r="N589" i="5"/>
  <c r="N583" i="5"/>
  <c r="N577" i="5"/>
  <c r="N571" i="5"/>
  <c r="N565" i="5"/>
  <c r="N559" i="5"/>
  <c r="N553" i="5"/>
  <c r="N547" i="5"/>
  <c r="N541" i="5"/>
  <c r="N535" i="5"/>
  <c r="N529" i="5"/>
  <c r="N523" i="5"/>
  <c r="N517" i="5"/>
  <c r="N511" i="5"/>
  <c r="N505" i="5"/>
  <c r="N499" i="5"/>
  <c r="N493" i="5"/>
  <c r="N487" i="5"/>
  <c r="N481" i="5"/>
  <c r="N475" i="5"/>
  <c r="N469" i="5"/>
  <c r="N463" i="5"/>
  <c r="N457" i="5"/>
  <c r="N451" i="5"/>
  <c r="N445" i="5"/>
  <c r="N439" i="5"/>
  <c r="N433" i="5"/>
  <c r="N427" i="5"/>
  <c r="N421" i="5"/>
  <c r="N415" i="5"/>
  <c r="N409" i="5"/>
  <c r="N403" i="5"/>
  <c r="N397" i="5"/>
  <c r="N391" i="5"/>
  <c r="N385" i="5"/>
  <c r="N379" i="5"/>
  <c r="N373" i="5"/>
  <c r="N367" i="5"/>
  <c r="N361" i="5"/>
  <c r="N355" i="5"/>
  <c r="N349" i="5"/>
  <c r="N343" i="5"/>
  <c r="N337" i="5"/>
  <c r="N331" i="5"/>
  <c r="N325" i="5"/>
  <c r="N319" i="5"/>
  <c r="N313" i="5"/>
  <c r="N307" i="5"/>
  <c r="N301" i="5"/>
  <c r="N295" i="5"/>
  <c r="N289" i="5"/>
  <c r="N283" i="5"/>
  <c r="N277" i="5"/>
  <c r="N271" i="5"/>
  <c r="N265" i="5"/>
  <c r="N259" i="5"/>
  <c r="N253" i="5"/>
  <c r="N247" i="5"/>
  <c r="N241" i="5"/>
  <c r="N235" i="5"/>
  <c r="N229" i="5"/>
  <c r="N223" i="5"/>
  <c r="N217" i="5"/>
  <c r="N211" i="5"/>
  <c r="N205" i="5"/>
  <c r="N199" i="5"/>
  <c r="N193" i="5"/>
  <c r="N187" i="5"/>
  <c r="N181" i="5"/>
  <c r="N175" i="5"/>
  <c r="N169" i="5"/>
  <c r="N163" i="5"/>
  <c r="N157" i="5"/>
  <c r="N151" i="5"/>
  <c r="N145" i="5"/>
  <c r="N139" i="5"/>
  <c r="N133" i="5"/>
  <c r="N127" i="5"/>
  <c r="N121" i="5"/>
  <c r="N115" i="5"/>
  <c r="N109" i="5"/>
  <c r="N103" i="5"/>
  <c r="N97" i="5"/>
  <c r="N91" i="5"/>
  <c r="N85" i="5"/>
  <c r="N79" i="5"/>
  <c r="N73" i="5"/>
  <c r="N67" i="5"/>
  <c r="N61" i="5"/>
  <c r="N55" i="5"/>
  <c r="N49" i="5"/>
  <c r="N43" i="5"/>
  <c r="N37" i="5"/>
  <c r="N31" i="5"/>
  <c r="N25" i="5"/>
  <c r="N19" i="5"/>
  <c r="N13" i="5"/>
  <c r="N7" i="5"/>
  <c r="N784" i="5"/>
  <c r="O784" i="5"/>
  <c r="N6" i="6"/>
  <c r="O9" i="6"/>
  <c r="N11" i="6"/>
  <c r="C443" i="6"/>
  <c r="C526" i="6"/>
  <c r="E526" i="6"/>
  <c r="C414" i="6"/>
  <c r="K414" i="6"/>
  <c r="C428" i="6"/>
  <c r="K428" i="6"/>
  <c r="C458" i="6"/>
  <c r="K458" i="6"/>
  <c r="C563" i="6"/>
  <c r="E563" i="6"/>
  <c r="G563" i="6"/>
  <c r="C594" i="6"/>
  <c r="E594" i="6"/>
  <c r="G594" i="6"/>
  <c r="C662" i="6"/>
  <c r="K662" i="6"/>
  <c r="C771" i="6"/>
  <c r="C405" i="6"/>
  <c r="K405" i="6"/>
  <c r="C106" i="6"/>
  <c r="C162" i="6"/>
  <c r="E162" i="6"/>
  <c r="G162" i="6"/>
  <c r="I162" i="6"/>
  <c r="C243" i="6"/>
  <c r="C390" i="6"/>
  <c r="K390" i="6"/>
  <c r="C129" i="6"/>
  <c r="K129" i="6"/>
  <c r="C440" i="6"/>
  <c r="E440" i="6"/>
  <c r="G440" i="6"/>
  <c r="C354" i="6"/>
  <c r="K354" i="6"/>
  <c r="C17" i="6"/>
  <c r="K17" i="6"/>
  <c r="C492" i="6"/>
  <c r="K492" i="6"/>
  <c r="C247" i="6"/>
  <c r="K247" i="6"/>
  <c r="C649" i="6"/>
  <c r="K649" i="6"/>
  <c r="C364" i="6"/>
  <c r="C477" i="6"/>
  <c r="E477" i="6"/>
  <c r="G477" i="6"/>
  <c r="C689" i="6"/>
  <c r="K689" i="6"/>
  <c r="C69" i="6"/>
  <c r="K69" i="6"/>
  <c r="C136" i="6"/>
  <c r="E136" i="6"/>
  <c r="G136" i="6"/>
  <c r="C251" i="6"/>
  <c r="K251" i="6"/>
  <c r="C74" i="6"/>
  <c r="C504" i="6"/>
  <c r="K504" i="6"/>
  <c r="C333" i="6"/>
  <c r="K333" i="6"/>
  <c r="C330" i="6"/>
  <c r="K330" i="6"/>
  <c r="C748" i="6"/>
  <c r="E748" i="6"/>
  <c r="C122" i="6"/>
  <c r="C279" i="6"/>
  <c r="C598" i="6"/>
  <c r="E598" i="6"/>
  <c r="C577" i="6"/>
  <c r="K577" i="6"/>
  <c r="C357" i="6"/>
  <c r="K357" i="6"/>
  <c r="C408" i="6"/>
  <c r="E408" i="6"/>
  <c r="G408" i="6"/>
  <c r="C85" i="6"/>
  <c r="K85" i="6"/>
  <c r="C42" i="6"/>
  <c r="C296" i="6"/>
  <c r="E296" i="6"/>
  <c r="G296" i="6"/>
  <c r="I296" i="6"/>
  <c r="C576" i="6"/>
  <c r="E576" i="6"/>
  <c r="C12" i="6"/>
  <c r="K12" i="6"/>
  <c r="C497" i="6"/>
  <c r="K497" i="6"/>
  <c r="C228" i="6"/>
  <c r="C303" i="6"/>
  <c r="C67" i="6"/>
  <c r="K67" i="6"/>
  <c r="C326" i="6"/>
  <c r="K326" i="6"/>
  <c r="C680" i="6"/>
  <c r="E680" i="6"/>
  <c r="G680" i="6"/>
  <c r="C749" i="6"/>
  <c r="C476" i="6"/>
  <c r="C400" i="6"/>
  <c r="C521" i="6"/>
  <c r="E521" i="6"/>
  <c r="G521" i="6"/>
  <c r="C720" i="6"/>
  <c r="E720" i="6"/>
  <c r="G720" i="6"/>
  <c r="C363" i="6"/>
  <c r="E363" i="6"/>
  <c r="C16" i="6"/>
  <c r="K16" i="6"/>
  <c r="C161" i="6"/>
  <c r="K161" i="6"/>
  <c r="C716" i="6"/>
  <c r="C266" i="6"/>
  <c r="K266" i="6"/>
  <c r="C687" i="6"/>
  <c r="E687" i="6"/>
  <c r="C735" i="6"/>
  <c r="K735" i="6"/>
  <c r="C726" i="6"/>
  <c r="E726" i="6"/>
  <c r="G726" i="6"/>
  <c r="I726" i="6"/>
  <c r="C301" i="6"/>
  <c r="C781" i="6"/>
  <c r="C109" i="6"/>
  <c r="E109" i="6"/>
  <c r="C365" i="6"/>
  <c r="E365" i="6"/>
  <c r="G365" i="6"/>
  <c r="C488" i="6"/>
  <c r="K488" i="6"/>
  <c r="C715" i="6"/>
  <c r="K715" i="6"/>
  <c r="C677" i="6"/>
  <c r="K677" i="6"/>
  <c r="C359" i="6"/>
  <c r="C743" i="6"/>
  <c r="E743" i="6"/>
  <c r="C740" i="6"/>
  <c r="K740" i="6"/>
  <c r="C586" i="6"/>
  <c r="K586" i="6"/>
  <c r="C398" i="6"/>
  <c r="K398" i="6"/>
  <c r="C206" i="6"/>
  <c r="E206" i="6"/>
  <c r="C205" i="6"/>
  <c r="C184" i="6"/>
  <c r="K184" i="6"/>
  <c r="C606" i="6"/>
  <c r="K606" i="6"/>
  <c r="C445" i="6"/>
  <c r="K445" i="6"/>
  <c r="C601" i="6"/>
  <c r="K601" i="6"/>
  <c r="C543" i="6"/>
  <c r="C253" i="6"/>
  <c r="C322" i="6"/>
  <c r="C756" i="6"/>
  <c r="E756" i="6"/>
  <c r="G756" i="6"/>
  <c r="C147" i="6"/>
  <c r="K147" i="6"/>
  <c r="D150" i="1"/>
  <c r="L150" i="1"/>
  <c r="C316" i="6"/>
  <c r="C660" i="6"/>
  <c r="C461" i="6"/>
  <c r="C430" i="6"/>
  <c r="E430" i="6"/>
  <c r="C610" i="6"/>
  <c r="K610" i="6"/>
  <c r="C545" i="6"/>
  <c r="K545" i="6"/>
  <c r="C275" i="6"/>
  <c r="K275" i="6"/>
  <c r="C267" i="6"/>
  <c r="C770" i="6"/>
  <c r="E770" i="6"/>
  <c r="G770" i="6"/>
  <c r="C309" i="6"/>
  <c r="E309" i="6"/>
  <c r="G309" i="6"/>
  <c r="C223" i="6"/>
  <c r="E223" i="6"/>
  <c r="C376" i="6"/>
  <c r="K376" i="6"/>
  <c r="C525" i="6"/>
  <c r="E525" i="6"/>
  <c r="G525" i="6"/>
  <c r="C33" i="6"/>
  <c r="C385" i="6"/>
  <c r="E385" i="6"/>
  <c r="G385" i="6"/>
  <c r="I385" i="6"/>
  <c r="C399" i="6"/>
  <c r="E399" i="6"/>
  <c r="G399" i="6"/>
  <c r="I399" i="6"/>
  <c r="C482" i="6"/>
  <c r="K482" i="6"/>
  <c r="C308" i="6"/>
  <c r="K308" i="6"/>
  <c r="C386" i="6"/>
  <c r="K386" i="6"/>
  <c r="C422" i="6"/>
  <c r="C76" i="6"/>
  <c r="E76" i="6"/>
  <c r="C611" i="6"/>
  <c r="K611" i="6"/>
  <c r="C311" i="6"/>
  <c r="C97" i="6"/>
  <c r="K97" i="6"/>
  <c r="C718" i="6"/>
  <c r="K718" i="6"/>
  <c r="C391" i="6"/>
  <c r="C627" i="6"/>
  <c r="E627" i="6"/>
  <c r="G627" i="6"/>
  <c r="C540" i="6"/>
  <c r="C159" i="6"/>
  <c r="K159" i="6"/>
  <c r="C86" i="6"/>
  <c r="K86" i="6"/>
  <c r="C260" i="6"/>
  <c r="E260" i="6"/>
  <c r="G260" i="6"/>
  <c r="C332" i="6"/>
  <c r="C227" i="6"/>
  <c r="K227" i="6"/>
  <c r="C208" i="6"/>
  <c r="C72" i="6"/>
  <c r="C712" i="6"/>
  <c r="K712" i="6"/>
  <c r="C114" i="6"/>
  <c r="K114" i="6"/>
  <c r="C273" i="6"/>
  <c r="C704" i="6"/>
  <c r="C283" i="6"/>
  <c r="E283" i="6"/>
  <c r="G283" i="6"/>
  <c r="I283" i="6"/>
  <c r="C18" i="6"/>
  <c r="C246" i="6"/>
  <c r="K246" i="6"/>
  <c r="C777" i="6"/>
  <c r="E777" i="6"/>
  <c r="G777" i="6"/>
  <c r="C377" i="6"/>
  <c r="C263" i="6"/>
  <c r="E263" i="6"/>
  <c r="C415" i="6"/>
  <c r="C119" i="6"/>
  <c r="K119" i="6"/>
  <c r="C550" i="6"/>
  <c r="K550" i="6"/>
  <c r="C5" i="6"/>
  <c r="E5" i="6"/>
  <c r="C290" i="6"/>
  <c r="C436" i="6"/>
  <c r="K436" i="6"/>
  <c r="C498" i="6"/>
  <c r="K498" i="6"/>
  <c r="C152" i="6"/>
  <c r="K152" i="6"/>
  <c r="C529" i="6"/>
  <c r="K529" i="6"/>
  <c r="C657" i="6"/>
  <c r="K657" i="6"/>
  <c r="C626" i="6"/>
  <c r="C439" i="6"/>
  <c r="E439" i="6"/>
  <c r="G439" i="6"/>
  <c r="C671" i="6"/>
  <c r="E671" i="6"/>
  <c r="C672" i="6"/>
  <c r="E672" i="6"/>
  <c r="C783" i="6"/>
  <c r="K783" i="6"/>
  <c r="C442" i="6"/>
  <c r="K442" i="6"/>
  <c r="C690" i="6"/>
  <c r="C102" i="6"/>
  <c r="C670" i="6"/>
  <c r="K670" i="6"/>
  <c r="C723" i="6"/>
  <c r="K723" i="6"/>
  <c r="C186" i="6"/>
  <c r="E186" i="6"/>
  <c r="C23" i="6"/>
  <c r="K23" i="6"/>
  <c r="C148" i="6"/>
  <c r="C640" i="6"/>
  <c r="C568" i="6"/>
  <c r="E568" i="6"/>
  <c r="C81" i="6"/>
  <c r="E81" i="6"/>
  <c r="C43" i="6"/>
  <c r="K43" i="6"/>
  <c r="C150" i="6"/>
  <c r="K150" i="6"/>
  <c r="C448" i="6"/>
  <c r="C229" i="6"/>
  <c r="K229" i="6"/>
  <c r="C59" i="6"/>
  <c r="C115" i="6"/>
  <c r="E115" i="6"/>
  <c r="G115" i="6"/>
  <c r="C481" i="6"/>
  <c r="K481" i="6"/>
  <c r="C92" i="6"/>
  <c r="E92" i="6"/>
  <c r="C446" i="6"/>
  <c r="C429" i="6"/>
  <c r="E429" i="6"/>
  <c r="G429" i="6"/>
  <c r="C501" i="6"/>
  <c r="K501" i="6"/>
  <c r="C269" i="6"/>
  <c r="K269" i="6"/>
  <c r="C50" i="6"/>
  <c r="E50" i="6"/>
  <c r="G50" i="6"/>
  <c r="C772" i="6"/>
  <c r="E772" i="6"/>
  <c r="C623" i="6"/>
  <c r="C336" i="6"/>
  <c r="E336" i="6"/>
  <c r="C221" i="6"/>
  <c r="K221" i="6"/>
  <c r="C374" i="6"/>
  <c r="C736" i="6"/>
  <c r="K736" i="6"/>
  <c r="C195" i="6"/>
  <c r="C688" i="6"/>
  <c r="C271" i="6"/>
  <c r="C312" i="6"/>
  <c r="K312" i="6"/>
  <c r="C13" i="6"/>
  <c r="K13" i="6"/>
  <c r="C587" i="6"/>
  <c r="K587" i="6"/>
  <c r="C29" i="6"/>
  <c r="C329" i="6"/>
  <c r="K329" i="6"/>
  <c r="C741" i="6"/>
  <c r="E741" i="6"/>
  <c r="G741" i="6"/>
  <c r="C573" i="6"/>
  <c r="E573" i="6"/>
  <c r="G573" i="6"/>
  <c r="C210" i="6"/>
  <c r="K210" i="6"/>
  <c r="C524" i="6"/>
  <c r="K524" i="6"/>
  <c r="C700" i="6"/>
  <c r="E700" i="6"/>
  <c r="G700" i="6"/>
  <c r="C75" i="6"/>
  <c r="K75" i="6"/>
  <c r="C237" i="6"/>
  <c r="E237" i="6"/>
  <c r="G237" i="6"/>
  <c r="I237" i="6"/>
  <c r="C412" i="6"/>
  <c r="C451" i="6"/>
  <c r="E451" i="6"/>
  <c r="C433" i="6"/>
  <c r="C395" i="6"/>
  <c r="C575" i="6"/>
  <c r="K575" i="6"/>
  <c r="C507" i="6"/>
  <c r="C668" i="6"/>
  <c r="K668" i="6"/>
  <c r="C126" i="6"/>
  <c r="E126" i="6"/>
  <c r="G126" i="6"/>
  <c r="C240" i="6"/>
  <c r="C157" i="6"/>
  <c r="K157" i="6"/>
  <c r="C347" i="6"/>
  <c r="K347" i="6"/>
  <c r="C138" i="6"/>
  <c r="K138" i="6"/>
  <c r="C268" i="6"/>
  <c r="E268" i="6"/>
  <c r="G268" i="6"/>
  <c r="C361" i="6"/>
  <c r="K361" i="6"/>
  <c r="C3" i="6"/>
  <c r="C155" i="6"/>
  <c r="K155" i="6"/>
  <c r="C369" i="6"/>
  <c r="K369" i="6"/>
  <c r="C313" i="6"/>
  <c r="K313" i="6"/>
  <c r="C706" i="6"/>
  <c r="E706" i="6"/>
  <c r="G706" i="6"/>
  <c r="C468" i="6"/>
  <c r="K468" i="6"/>
  <c r="C617" i="6"/>
  <c r="C245" i="6"/>
  <c r="K245" i="6"/>
  <c r="C605" i="6"/>
  <c r="K605" i="6"/>
  <c r="C714" i="6"/>
  <c r="C258" i="6"/>
  <c r="E258" i="6"/>
  <c r="C124" i="6"/>
  <c r="E124" i="6"/>
  <c r="G124" i="6"/>
  <c r="C719" i="6"/>
  <c r="C669" i="6"/>
  <c r="K669" i="6"/>
  <c r="C47" i="6"/>
  <c r="K47" i="6"/>
  <c r="C585" i="6"/>
  <c r="K585" i="6"/>
  <c r="C426" i="6"/>
  <c r="E426" i="6"/>
  <c r="G426" i="6"/>
  <c r="I426" i="6"/>
  <c r="C110" i="6"/>
  <c r="E110" i="6"/>
  <c r="C6" i="6"/>
  <c r="C612" i="6"/>
  <c r="E612" i="6"/>
  <c r="G612" i="6"/>
  <c r="I612" i="6"/>
  <c r="C346" i="6"/>
  <c r="E346" i="6"/>
  <c r="G346" i="6"/>
  <c r="I346" i="6"/>
  <c r="C705" i="6"/>
  <c r="C176" i="6"/>
  <c r="E176" i="6"/>
  <c r="G176" i="6"/>
  <c r="C621" i="6"/>
  <c r="K621" i="6"/>
  <c r="C198" i="6"/>
  <c r="C24" i="6"/>
  <c r="E24" i="6"/>
  <c r="G24" i="6"/>
  <c r="C546" i="6"/>
  <c r="K546" i="6"/>
  <c r="C684" i="6"/>
  <c r="C160" i="6"/>
  <c r="K160" i="6"/>
  <c r="C759" i="6"/>
  <c r="K759" i="6"/>
  <c r="C459" i="6"/>
  <c r="C636" i="6"/>
  <c r="K636" i="6"/>
  <c r="C607" i="6"/>
  <c r="E607" i="6"/>
  <c r="G607" i="6"/>
  <c r="I607" i="6"/>
  <c r="C53" i="6"/>
  <c r="E53" i="6"/>
  <c r="G53" i="6"/>
  <c r="C561" i="6"/>
  <c r="E561" i="6"/>
  <c r="G561" i="6"/>
  <c r="C95" i="6"/>
  <c r="K95" i="6"/>
  <c r="C512" i="6"/>
  <c r="C294" i="6"/>
  <c r="K294" i="6"/>
  <c r="C197" i="6"/>
  <c r="K197" i="6"/>
  <c r="C351" i="6"/>
  <c r="C496" i="6"/>
  <c r="E496" i="6"/>
  <c r="G496" i="6"/>
  <c r="I496" i="6"/>
  <c r="C537" i="6"/>
  <c r="K537" i="6"/>
  <c r="C51" i="6"/>
  <c r="C615" i="6"/>
  <c r="K615" i="6"/>
  <c r="C582" i="6"/>
  <c r="E582" i="6"/>
  <c r="G582" i="6"/>
  <c r="I582" i="6"/>
  <c r="C762" i="6"/>
  <c r="E762" i="6"/>
  <c r="C203" i="6"/>
  <c r="E203" i="6"/>
  <c r="G203" i="6"/>
  <c r="C264" i="6"/>
  <c r="K264" i="6"/>
  <c r="C744" i="6"/>
  <c r="C104" i="6"/>
  <c r="E104" i="6"/>
  <c r="G104" i="6"/>
  <c r="C286" i="6"/>
  <c r="E286" i="6"/>
  <c r="G286" i="6"/>
  <c r="C572" i="6"/>
  <c r="C591" i="6"/>
  <c r="K591" i="6"/>
  <c r="C620" i="6"/>
  <c r="E620" i="6"/>
  <c r="C220" i="6"/>
  <c r="C644" i="6"/>
  <c r="K644" i="6"/>
  <c r="C324" i="6"/>
  <c r="E324" i="6"/>
  <c r="G324" i="6"/>
  <c r="C530" i="6"/>
  <c r="K530" i="6"/>
  <c r="C350" i="6"/>
  <c r="K350" i="6"/>
  <c r="C589" i="6"/>
  <c r="K589" i="6"/>
  <c r="C590" i="6"/>
  <c r="C323" i="6"/>
  <c r="K323" i="6"/>
  <c r="C409" i="6"/>
  <c r="E409" i="6"/>
  <c r="G409" i="6"/>
  <c r="C112" i="6"/>
  <c r="K112" i="6"/>
  <c r="C641" i="6"/>
  <c r="E641" i="6"/>
  <c r="G641" i="6"/>
  <c r="I641" i="6"/>
  <c r="C321" i="6"/>
  <c r="K321" i="6"/>
  <c r="C300" i="6"/>
  <c r="C753" i="6"/>
  <c r="K753" i="6"/>
  <c r="C427" i="6"/>
  <c r="K427" i="6"/>
  <c r="C499" i="6"/>
  <c r="C493" i="6"/>
  <c r="E493" i="6"/>
  <c r="G493" i="6"/>
  <c r="C214" i="6"/>
  <c r="K214" i="6"/>
  <c r="C447" i="6"/>
  <c r="C489" i="6"/>
  <c r="E489" i="6"/>
  <c r="C180" i="6"/>
  <c r="K180" i="6"/>
  <c r="C372" i="6"/>
  <c r="K372" i="6"/>
  <c r="C449" i="6"/>
  <c r="E449" i="6"/>
  <c r="G449" i="6"/>
  <c r="I449" i="6"/>
  <c r="C10" i="6"/>
  <c r="K10" i="6"/>
  <c r="C734" i="6"/>
  <c r="C584" i="6"/>
  <c r="E584" i="6"/>
  <c r="C99" i="6"/>
  <c r="K99" i="6"/>
  <c r="C36" i="6"/>
  <c r="C474" i="6"/>
  <c r="K474" i="6"/>
  <c r="C475" i="6"/>
  <c r="K475" i="6"/>
  <c r="C654" i="6"/>
  <c r="C569" i="6"/>
  <c r="E569" i="6"/>
  <c r="G569" i="6"/>
  <c r="I569" i="6"/>
  <c r="C678" i="6"/>
  <c r="E678" i="6"/>
  <c r="G678" i="6"/>
  <c r="C121" i="6"/>
  <c r="E121" i="6"/>
  <c r="C262" i="6"/>
  <c r="K262" i="6"/>
  <c r="C285" i="6"/>
  <c r="K285" i="6"/>
  <c r="C713" i="6"/>
  <c r="C4" i="6"/>
  <c r="K4" i="6"/>
  <c r="C484" i="6"/>
  <c r="K484" i="6"/>
  <c r="C20" i="6"/>
  <c r="E20" i="6"/>
  <c r="G20" i="6"/>
  <c r="I20" i="6"/>
  <c r="C142" i="6"/>
  <c r="E142" i="6"/>
  <c r="G142" i="6"/>
  <c r="C63" i="6"/>
  <c r="K63" i="6"/>
  <c r="C232" i="6"/>
  <c r="C166" i="6"/>
  <c r="E166" i="6"/>
  <c r="C261" i="6"/>
  <c r="K261" i="6"/>
  <c r="C200" i="6"/>
  <c r="C128" i="6"/>
  <c r="K128" i="6"/>
  <c r="C410" i="6"/>
  <c r="K410" i="6"/>
  <c r="C554" i="6"/>
  <c r="C608" i="6"/>
  <c r="K608" i="6"/>
  <c r="C373" i="6"/>
  <c r="K373" i="6"/>
  <c r="C754" i="6"/>
  <c r="E754" i="6"/>
  <c r="C55" i="6"/>
  <c r="K55" i="6"/>
  <c r="C144" i="6"/>
  <c r="K144" i="6"/>
  <c r="C163" i="6"/>
  <c r="C604" i="6"/>
  <c r="E604" i="6"/>
  <c r="G604" i="6"/>
  <c r="I604" i="6"/>
  <c r="C769" i="6"/>
  <c r="E769" i="6"/>
  <c r="G769" i="6"/>
  <c r="C432" i="6"/>
  <c r="K432" i="6"/>
  <c r="C60" i="6"/>
  <c r="K60" i="6"/>
  <c r="C204" i="6"/>
  <c r="K204" i="6"/>
  <c r="C297" i="6"/>
  <c r="C341" i="6"/>
  <c r="E341" i="6"/>
  <c r="C478" i="6"/>
  <c r="K478" i="6"/>
  <c r="C758" i="6"/>
  <c r="C370" i="6"/>
  <c r="E370" i="6"/>
  <c r="C19" i="6"/>
  <c r="K19" i="6"/>
  <c r="C517" i="6"/>
  <c r="C54" i="6"/>
  <c r="E54" i="6"/>
  <c r="G54" i="6"/>
  <c r="C763" i="6"/>
  <c r="K763" i="6"/>
  <c r="C755" i="6"/>
  <c r="K755" i="6"/>
  <c r="C564" i="6"/>
  <c r="K564" i="6"/>
  <c r="C387" i="6"/>
  <c r="K387" i="6"/>
  <c r="C631" i="6"/>
  <c r="C692" i="6"/>
  <c r="K692" i="6"/>
  <c r="C778" i="6"/>
  <c r="E778" i="6"/>
  <c r="C252" i="6"/>
  <c r="C522" i="6"/>
  <c r="K522" i="6"/>
  <c r="C41" i="6"/>
  <c r="E41" i="6"/>
  <c r="C728" i="6"/>
  <c r="C593" i="6"/>
  <c r="E593" i="6"/>
  <c r="G593" i="6"/>
  <c r="C707" i="6"/>
  <c r="E707" i="6"/>
  <c r="G707" i="6"/>
  <c r="C70" i="6"/>
  <c r="K70" i="6"/>
  <c r="C344" i="6"/>
  <c r="K344" i="6"/>
  <c r="C217" i="6"/>
  <c r="E217" i="6"/>
  <c r="G217" i="6"/>
  <c r="I217" i="6"/>
  <c r="C761" i="6"/>
  <c r="C32" i="6"/>
  <c r="E32" i="6"/>
  <c r="G32" i="6"/>
  <c r="C776" i="6"/>
  <c r="K776" i="6"/>
  <c r="C118" i="6"/>
  <c r="K118" i="6"/>
  <c r="C547" i="6"/>
  <c r="E547" i="6"/>
  <c r="C768" i="6"/>
  <c r="E768" i="6"/>
  <c r="C628" i="6"/>
  <c r="C528" i="6"/>
  <c r="K528" i="6"/>
  <c r="C295" i="6"/>
  <c r="E295" i="6"/>
  <c r="G295" i="6"/>
  <c r="I295" i="6"/>
  <c r="C721" i="6"/>
  <c r="C156" i="6"/>
  <c r="E156" i="6"/>
  <c r="C394" i="6"/>
  <c r="E394" i="6"/>
  <c r="G394" i="6"/>
  <c r="I394" i="6"/>
  <c r="C779" i="6"/>
  <c r="C58" i="6"/>
  <c r="E58" i="6"/>
  <c r="G58" i="6"/>
  <c r="C331" i="6"/>
  <c r="K331" i="6"/>
  <c r="C278" i="6"/>
  <c r="E278" i="6"/>
  <c r="G278" i="6"/>
  <c r="C356" i="6"/>
  <c r="C141" i="6"/>
  <c r="C327" i="6"/>
  <c r="C697" i="6"/>
  <c r="K697" i="6"/>
  <c r="C597" i="6"/>
  <c r="K597" i="6"/>
  <c r="C234" i="6"/>
  <c r="C169" i="6"/>
  <c r="E169" i="6"/>
  <c r="C84" i="6"/>
  <c r="K84" i="6"/>
  <c r="C340" i="6"/>
  <c r="C25" i="6"/>
  <c r="E25" i="6"/>
  <c r="G25" i="6"/>
  <c r="C625" i="6"/>
  <c r="K625" i="6"/>
  <c r="C249" i="6"/>
  <c r="K249" i="6"/>
  <c r="C265" i="6"/>
  <c r="K265" i="6"/>
  <c r="C298" i="6"/>
  <c r="C664" i="6"/>
  <c r="C618" i="6"/>
  <c r="K618" i="6"/>
  <c r="C578" i="6"/>
  <c r="K578" i="6"/>
  <c r="C80" i="6"/>
  <c r="K80" i="6"/>
  <c r="C188" i="6"/>
  <c r="C248" i="6"/>
  <c r="E248" i="6"/>
  <c r="C302" i="6"/>
  <c r="C500" i="6"/>
  <c r="E500" i="6"/>
  <c r="G500" i="6"/>
  <c r="C782" i="6"/>
  <c r="K782" i="6"/>
  <c r="C216" i="6"/>
  <c r="C325" i="6"/>
  <c r="K325" i="6"/>
  <c r="C552" i="6"/>
  <c r="C643" i="6"/>
  <c r="C134" i="6"/>
  <c r="E134" i="6"/>
  <c r="C708" i="6"/>
  <c r="E708" i="6"/>
  <c r="G708" i="6"/>
  <c r="C307" i="6"/>
  <c r="E307" i="6"/>
  <c r="G307" i="6"/>
  <c r="C532" i="6"/>
  <c r="E532" i="6"/>
  <c r="G532" i="6"/>
  <c r="I532" i="6"/>
  <c r="C77" i="6"/>
  <c r="K77" i="6"/>
  <c r="C562" i="6"/>
  <c r="C767" i="6"/>
  <c r="K767" i="6"/>
  <c r="C339" i="6"/>
  <c r="E339" i="6"/>
  <c r="G339" i="6"/>
  <c r="C730" i="6"/>
  <c r="C494" i="6"/>
  <c r="E494" i="6"/>
  <c r="C418" i="6"/>
  <c r="C189" i="6"/>
  <c r="C751" i="6"/>
  <c r="E751" i="6"/>
  <c r="G751" i="6"/>
  <c r="C434" i="6"/>
  <c r="K434" i="6"/>
  <c r="C635" i="6"/>
  <c r="C614" i="6"/>
  <c r="E614" i="6"/>
  <c r="C466" i="6"/>
  <c r="K466" i="6"/>
  <c r="C599" i="6"/>
  <c r="C250" i="6"/>
  <c r="E250" i="6"/>
  <c r="G250" i="6"/>
  <c r="C90" i="6"/>
  <c r="K90" i="6"/>
  <c r="C40" i="6"/>
  <c r="E40" i="6"/>
  <c r="C538" i="6"/>
  <c r="K538" i="6"/>
  <c r="C683" i="6"/>
  <c r="C255" i="6"/>
  <c r="C699" i="6"/>
  <c r="E699" i="6"/>
  <c r="G699" i="6"/>
  <c r="C94" i="6"/>
  <c r="E94" i="6"/>
  <c r="G94" i="6"/>
  <c r="I94" i="6"/>
  <c r="C164" i="6"/>
  <c r="C750" i="6"/>
  <c r="E750" i="6"/>
  <c r="G750" i="6"/>
  <c r="C380" i="6"/>
  <c r="E380" i="6"/>
  <c r="C226" i="6"/>
  <c r="C490" i="6"/>
  <c r="K490" i="6"/>
  <c r="C595" i="6"/>
  <c r="K595" i="6"/>
  <c r="C143" i="6"/>
  <c r="C199" i="6"/>
  <c r="E199" i="6"/>
  <c r="C629" i="6"/>
  <c r="C583" i="6"/>
  <c r="C533" i="6"/>
  <c r="E533" i="6"/>
  <c r="G533" i="6"/>
  <c r="C505" i="6"/>
  <c r="E505" i="6"/>
  <c r="G505" i="6"/>
  <c r="I505" i="6"/>
  <c r="C630" i="6"/>
  <c r="K630" i="6"/>
  <c r="C78" i="6"/>
  <c r="E78" i="6"/>
  <c r="G78" i="6"/>
  <c r="I78" i="6"/>
  <c r="C401" i="6"/>
  <c r="E401" i="6"/>
  <c r="C335" i="6"/>
  <c r="C665" i="6"/>
  <c r="K665" i="6"/>
  <c r="C382" i="6"/>
  <c r="E382" i="6"/>
  <c r="G382" i="6"/>
  <c r="C588" i="6"/>
  <c r="C125" i="6"/>
  <c r="K125" i="6"/>
  <c r="C193" i="6"/>
  <c r="C666" i="6"/>
  <c r="C653" i="6"/>
  <c r="E653" i="6"/>
  <c r="G653" i="6"/>
  <c r="C674" i="6"/>
  <c r="E674" i="6"/>
  <c r="C609" i="6"/>
  <c r="C535" i="6"/>
  <c r="K535" i="6"/>
  <c r="C691" i="6"/>
  <c r="C709" i="6"/>
  <c r="C360" i="6"/>
  <c r="E360" i="6"/>
  <c r="G360" i="6"/>
  <c r="C642" i="6"/>
  <c r="E642" i="6"/>
  <c r="G642" i="6"/>
  <c r="C139" i="6"/>
  <c r="K139" i="6"/>
  <c r="C407" i="6"/>
  <c r="K407" i="6"/>
  <c r="C68" i="6"/>
  <c r="C416" i="6"/>
  <c r="C277" i="6"/>
  <c r="E277" i="6"/>
  <c r="C648" i="6"/>
  <c r="E648" i="6"/>
  <c r="G648" i="6"/>
  <c r="C39" i="6"/>
  <c r="C773" i="6"/>
  <c r="E773" i="6"/>
  <c r="G773" i="6"/>
  <c r="C450" i="6"/>
  <c r="C158" i="6"/>
  <c r="C27" i="6"/>
  <c r="K27" i="6"/>
  <c r="C560" i="6"/>
  <c r="E560" i="6"/>
  <c r="G560" i="6"/>
  <c r="C393" i="6"/>
  <c r="K393" i="6"/>
  <c r="C318" i="6"/>
  <c r="E318" i="6"/>
  <c r="G318" i="6"/>
  <c r="C287" i="6"/>
  <c r="C71" i="6"/>
  <c r="C441" i="6"/>
  <c r="K441" i="6"/>
  <c r="C181" i="6"/>
  <c r="E181" i="6"/>
  <c r="G181" i="6"/>
  <c r="C652" i="6"/>
  <c r="C694" i="6"/>
  <c r="E694" i="6"/>
  <c r="G694" i="6"/>
  <c r="C491" i="6"/>
  <c r="K491" i="6"/>
  <c r="C38" i="6"/>
  <c r="C508" i="6"/>
  <c r="K508" i="6"/>
  <c r="C167" i="6"/>
  <c r="K167" i="6"/>
  <c r="C179" i="6"/>
  <c r="K179" i="6"/>
  <c r="C417" i="6"/>
  <c r="K417" i="6"/>
  <c r="C717" i="6"/>
  <c r="E717" i="6"/>
  <c r="C472" i="6"/>
  <c r="C367" i="6"/>
  <c r="K367" i="6"/>
  <c r="C519" i="6"/>
  <c r="K519" i="6"/>
  <c r="C452" i="6"/>
  <c r="K452" i="6"/>
  <c r="C419" i="6"/>
  <c r="K419" i="6"/>
  <c r="C219" i="6"/>
  <c r="C673" i="6"/>
  <c r="C663" i="6"/>
  <c r="E663" i="6"/>
  <c r="G663" i="6"/>
  <c r="I663" i="6"/>
  <c r="C154" i="6"/>
  <c r="K154" i="6"/>
  <c r="C242" i="6"/>
  <c r="C651" i="6"/>
  <c r="K651" i="6"/>
  <c r="C299" i="6"/>
  <c r="E299" i="6"/>
  <c r="C48" i="6"/>
  <c r="C574" i="6"/>
  <c r="K574" i="6"/>
  <c r="C174" i="6"/>
  <c r="K174" i="6"/>
  <c r="C406" i="6"/>
  <c r="K406" i="6"/>
  <c r="C26" i="6"/>
  <c r="K26" i="6"/>
  <c r="C685" i="6"/>
  <c r="C479" i="6"/>
  <c r="C732" i="6"/>
  <c r="E732" i="6"/>
  <c r="G732" i="6"/>
  <c r="C559" i="6"/>
  <c r="K559" i="6"/>
  <c r="C231" i="6"/>
  <c r="E231" i="6"/>
  <c r="G231" i="6"/>
  <c r="C638" i="6"/>
  <c r="K638" i="6"/>
  <c r="C613" i="6"/>
  <c r="C183" i="6"/>
  <c r="C780" i="6"/>
  <c r="K780" i="6"/>
  <c r="C639" i="6"/>
  <c r="E639" i="6"/>
  <c r="G639" i="6"/>
  <c r="C196" i="6"/>
  <c r="C280" i="6"/>
  <c r="E280" i="6"/>
  <c r="G280" i="6"/>
  <c r="I280" i="6"/>
  <c r="C518" i="6"/>
  <c r="C703" i="6"/>
  <c r="C378" i="6"/>
  <c r="E378" i="6"/>
  <c r="G378" i="6"/>
  <c r="C725" i="6"/>
  <c r="K725" i="6"/>
  <c r="C212" i="6"/>
  <c r="K212" i="6"/>
  <c r="C619" i="6"/>
  <c r="K619" i="6"/>
  <c r="C274" i="6"/>
  <c r="K274" i="6"/>
  <c r="C544" i="6"/>
  <c r="C567" i="6"/>
  <c r="C413" i="6"/>
  <c r="K413" i="6"/>
  <c r="C349" i="6"/>
  <c r="C100" i="6"/>
  <c r="K100" i="6"/>
  <c r="C571" i="6"/>
  <c r="C764" i="6"/>
  <c r="C539" i="6"/>
  <c r="K539" i="6"/>
  <c r="C485" i="6"/>
  <c r="E485" i="6"/>
  <c r="G485" i="6"/>
  <c r="C457" i="6"/>
  <c r="C752" i="6"/>
  <c r="K752" i="6"/>
  <c r="C140" i="6"/>
  <c r="C244" i="6"/>
  <c r="C553" i="6"/>
  <c r="E553" i="6"/>
  <c r="G553" i="6"/>
  <c r="I553" i="6"/>
  <c r="C581" i="6"/>
  <c r="E581" i="6"/>
  <c r="C353" i="6"/>
  <c r="E353" i="6"/>
  <c r="C701" i="6"/>
  <c r="K701" i="6"/>
  <c r="C272" i="6"/>
  <c r="E272" i="6"/>
  <c r="C304" i="6"/>
  <c r="C531" i="6"/>
  <c r="E531" i="6"/>
  <c r="G531" i="6"/>
  <c r="C343" i="6"/>
  <c r="C101" i="6"/>
  <c r="E101" i="6"/>
  <c r="C397" i="6"/>
  <c r="K397" i="6"/>
  <c r="C30" i="6"/>
  <c r="C456" i="6"/>
  <c r="C486" i="6"/>
  <c r="E486" i="6"/>
  <c r="C145" i="6"/>
  <c r="K145" i="6"/>
  <c r="C579" i="6"/>
  <c r="K579" i="6"/>
  <c r="C402" i="6"/>
  <c r="E402" i="6"/>
  <c r="G402" i="6"/>
  <c r="C222" i="6"/>
  <c r="E222" i="6"/>
  <c r="G222" i="6"/>
  <c r="I222" i="6"/>
  <c r="C149" i="6"/>
  <c r="C79" i="6"/>
  <c r="K79" i="6"/>
  <c r="C88" i="6"/>
  <c r="E88" i="6"/>
  <c r="G88" i="6"/>
  <c r="I88" i="6"/>
  <c r="C57" i="6"/>
  <c r="C471" i="6"/>
  <c r="K471" i="6"/>
  <c r="C187" i="6"/>
  <c r="C558" i="6"/>
  <c r="C127" i="6"/>
  <c r="E127" i="6"/>
  <c r="C511" i="6"/>
  <c r="E511" i="6"/>
  <c r="G511" i="6"/>
  <c r="C315" i="6"/>
  <c r="C693" i="6"/>
  <c r="E693" i="6"/>
  <c r="G693" i="6"/>
  <c r="I693" i="6"/>
  <c r="C291" i="6"/>
  <c r="C91" i="6"/>
  <c r="C757" i="6"/>
  <c r="E757" i="6"/>
  <c r="G757" i="6"/>
  <c r="C358" i="6"/>
  <c r="K358" i="6"/>
  <c r="C745" i="6"/>
  <c r="C11" i="6"/>
  <c r="E11" i="6"/>
  <c r="G11" i="6"/>
  <c r="I11" i="6"/>
  <c r="C282" i="6"/>
  <c r="K282" i="6"/>
  <c r="C470" i="6"/>
  <c r="C737" i="6"/>
  <c r="E737" i="6"/>
  <c r="C207" i="6"/>
  <c r="K207" i="6"/>
  <c r="C284" i="6"/>
  <c r="E284" i="6"/>
  <c r="C727" i="6"/>
  <c r="K727" i="6"/>
  <c r="C425" i="6"/>
  <c r="C702" i="6"/>
  <c r="C105" i="6"/>
  <c r="K105" i="6"/>
  <c r="C131" i="6"/>
  <c r="C352" i="6"/>
  <c r="C83" i="6"/>
  <c r="K83" i="6"/>
  <c r="C64" i="6"/>
  <c r="K64" i="6"/>
  <c r="C556" i="6"/>
  <c r="C320" i="6"/>
  <c r="K320" i="6"/>
  <c r="C729" i="6"/>
  <c r="K729" i="6"/>
  <c r="C93" i="6"/>
  <c r="C388" i="6"/>
  <c r="E388" i="6"/>
  <c r="G388" i="6"/>
  <c r="I388" i="6"/>
  <c r="C632" i="6"/>
  <c r="C746" i="6"/>
  <c r="C190" i="6"/>
  <c r="K190" i="6"/>
  <c r="C194" i="6"/>
  <c r="E194" i="6"/>
  <c r="G194" i="6"/>
  <c r="C14" i="6"/>
  <c r="K14" i="6"/>
  <c r="C224" i="6"/>
  <c r="K224" i="6"/>
  <c r="C603" i="6"/>
  <c r="K603" i="6"/>
  <c r="C87" i="6"/>
  <c r="C467" i="6"/>
  <c r="K467" i="6"/>
  <c r="C117" i="6"/>
  <c r="K117" i="6"/>
  <c r="C463" i="6"/>
  <c r="C28" i="6"/>
  <c r="K28" i="6"/>
  <c r="C510" i="6"/>
  <c r="C711" i="6"/>
  <c r="C238" i="6"/>
  <c r="E238" i="6"/>
  <c r="C650" i="6"/>
  <c r="E650" i="6"/>
  <c r="C170" i="6"/>
  <c r="K170" i="6"/>
  <c r="C722" i="6"/>
  <c r="E722" i="6"/>
  <c r="C396" i="6"/>
  <c r="C215" i="6"/>
  <c r="C676" i="6"/>
  <c r="E676" i="6"/>
  <c r="G676" i="6"/>
  <c r="C647" i="6"/>
  <c r="K647" i="6"/>
  <c r="C56" i="6"/>
  <c r="C527" i="6"/>
  <c r="K527" i="6"/>
  <c r="C637" i="6"/>
  <c r="C256" i="6"/>
  <c r="C423" i="6"/>
  <c r="E423" i="6"/>
  <c r="G423" i="6"/>
  <c r="C151" i="6"/>
  <c r="E151" i="6"/>
  <c r="G151" i="6"/>
  <c r="I151" i="6"/>
  <c r="C698" i="6"/>
  <c r="C775" i="6"/>
  <c r="K775" i="6"/>
  <c r="C431" i="6"/>
  <c r="C230" i="6"/>
  <c r="C113" i="6"/>
  <c r="E113" i="6"/>
  <c r="G113" i="6"/>
  <c r="I113" i="6"/>
  <c r="C747" i="6"/>
  <c r="E747" i="6"/>
  <c r="G747" i="6"/>
  <c r="C371" i="6"/>
  <c r="E371" i="6"/>
  <c r="G371" i="6"/>
  <c r="C107" i="6"/>
  <c r="K107" i="6"/>
  <c r="C548" i="6"/>
  <c r="E548" i="6"/>
  <c r="C389" i="6"/>
  <c r="C310" i="6"/>
  <c r="E310" i="6"/>
  <c r="G310" i="6"/>
  <c r="C570" i="6"/>
  <c r="E570" i="6"/>
  <c r="G570" i="6"/>
  <c r="I570" i="6"/>
  <c r="C202" i="6"/>
  <c r="C454" i="6"/>
  <c r="K454" i="6"/>
  <c r="C600" i="6"/>
  <c r="C675" i="6"/>
  <c r="C437" i="6"/>
  <c r="K437" i="6"/>
  <c r="C542" i="6"/>
  <c r="K542" i="6"/>
  <c r="C137" i="6"/>
  <c r="C733" i="6"/>
  <c r="K733" i="6"/>
  <c r="C334" i="6"/>
  <c r="E334" i="6"/>
  <c r="C473" i="6"/>
  <c r="C46" i="6"/>
  <c r="E46" i="6"/>
  <c r="C235" i="6"/>
  <c r="E235" i="6"/>
  <c r="G235" i="6"/>
  <c r="I235" i="6"/>
  <c r="C421" i="6"/>
  <c r="K421" i="6"/>
  <c r="C270" i="6"/>
  <c r="K270" i="6"/>
  <c r="C7" i="6"/>
  <c r="C21" i="6"/>
  <c r="C739" i="6"/>
  <c r="K739" i="6"/>
  <c r="C236" i="6"/>
  <c r="K236" i="6"/>
  <c r="C624" i="6"/>
  <c r="C254" i="6"/>
  <c r="K254" i="6"/>
  <c r="C328" i="6"/>
  <c r="C765" i="6"/>
  <c r="C710" i="6"/>
  <c r="K710" i="6"/>
  <c r="C22" i="6"/>
  <c r="K22" i="6"/>
  <c r="C111" i="6"/>
  <c r="E111" i="6"/>
  <c r="G111" i="6"/>
  <c r="E783" i="6"/>
  <c r="G783" i="6"/>
  <c r="I783" i="6"/>
  <c r="E488" i="6"/>
  <c r="G488" i="6"/>
  <c r="I488" i="6"/>
  <c r="E42" i="6"/>
  <c r="G42" i="6"/>
  <c r="I42" i="6"/>
  <c r="K42" i="6"/>
  <c r="E428" i="6"/>
  <c r="G428" i="6"/>
  <c r="K756" i="6"/>
  <c r="K33" i="6"/>
  <c r="E33" i="6"/>
  <c r="G33" i="6"/>
  <c r="K422" i="6"/>
  <c r="E422" i="6"/>
  <c r="G422" i="6"/>
  <c r="E391" i="6"/>
  <c r="G391" i="6"/>
  <c r="I391" i="6"/>
  <c r="K391" i="6"/>
  <c r="K332" i="6"/>
  <c r="E332" i="6"/>
  <c r="K273" i="6"/>
  <c r="E273" i="6"/>
  <c r="G273" i="6"/>
  <c r="I273" i="6"/>
  <c r="E377" i="6"/>
  <c r="G377" i="6"/>
  <c r="K377" i="6"/>
  <c r="E290" i="6"/>
  <c r="G290" i="6"/>
  <c r="I290" i="6"/>
  <c r="K290" i="6"/>
  <c r="K626" i="6"/>
  <c r="E626" i="6"/>
  <c r="G626" i="6"/>
  <c r="E253" i="6"/>
  <c r="G253" i="6"/>
  <c r="K253" i="6"/>
  <c r="E359" i="6"/>
  <c r="K359" i="6"/>
  <c r="K687" i="6"/>
  <c r="E400" i="6"/>
  <c r="G400" i="6"/>
  <c r="K400" i="6"/>
  <c r="E577" i="6"/>
  <c r="G577" i="6"/>
  <c r="K74" i="6"/>
  <c r="E74" i="6"/>
  <c r="G74" i="6"/>
  <c r="E129" i="6"/>
  <c r="G129" i="6"/>
  <c r="I129" i="6"/>
  <c r="E398" i="6"/>
  <c r="G398" i="6"/>
  <c r="I398" i="6"/>
  <c r="K781" i="6"/>
  <c r="E781" i="6"/>
  <c r="G781" i="6"/>
  <c r="I781" i="6"/>
  <c r="E660" i="6"/>
  <c r="G660" i="6"/>
  <c r="K660" i="6"/>
  <c r="K690" i="6"/>
  <c r="E690" i="6"/>
  <c r="E148" i="6"/>
  <c r="G148" i="6"/>
  <c r="K148" i="6"/>
  <c r="K623" i="6"/>
  <c r="E623" i="6"/>
  <c r="K688" i="6"/>
  <c r="E688" i="6"/>
  <c r="G688" i="6"/>
  <c r="I688" i="6"/>
  <c r="E29" i="6"/>
  <c r="G29" i="6"/>
  <c r="K29" i="6"/>
  <c r="E75" i="6"/>
  <c r="G75" i="6"/>
  <c r="I75" i="6"/>
  <c r="K408" i="6"/>
  <c r="K716" i="6"/>
  <c r="E716" i="6"/>
  <c r="G716" i="6"/>
  <c r="K720" i="6"/>
  <c r="E303" i="6"/>
  <c r="G303" i="6"/>
  <c r="K303" i="6"/>
  <c r="K279" i="6"/>
  <c r="E279" i="6"/>
  <c r="G279" i="6"/>
  <c r="E205" i="6"/>
  <c r="G205" i="6"/>
  <c r="I205" i="6"/>
  <c r="K205" i="6"/>
  <c r="K365" i="6"/>
  <c r="D103" i="1"/>
  <c r="E550" i="6"/>
  <c r="E43" i="6"/>
  <c r="G43" i="6"/>
  <c r="E524" i="6"/>
  <c r="K765" i="6"/>
  <c r="E765" i="6"/>
  <c r="G765" i="6"/>
  <c r="K21" i="6"/>
  <c r="E21" i="6"/>
  <c r="G21" i="6"/>
  <c r="I21" i="6"/>
  <c r="E473" i="6"/>
  <c r="G473" i="6"/>
  <c r="I473" i="6"/>
  <c r="K473" i="6"/>
  <c r="K675" i="6"/>
  <c r="E675" i="6"/>
  <c r="E389" i="6"/>
  <c r="K389" i="6"/>
  <c r="K230" i="6"/>
  <c r="E230" i="6"/>
  <c r="G230" i="6"/>
  <c r="E256" i="6"/>
  <c r="G256" i="6"/>
  <c r="K256" i="6"/>
  <c r="E215" i="6"/>
  <c r="G215" i="6"/>
  <c r="I215" i="6"/>
  <c r="K215" i="6"/>
  <c r="K87" i="6"/>
  <c r="E87" i="6"/>
  <c r="G87" i="6"/>
  <c r="E746" i="6"/>
  <c r="G746" i="6"/>
  <c r="K746" i="6"/>
  <c r="K556" i="6"/>
  <c r="E556" i="6"/>
  <c r="G556" i="6"/>
  <c r="E702" i="6"/>
  <c r="G702" i="6"/>
  <c r="I702" i="6"/>
  <c r="K702" i="6"/>
  <c r="K470" i="6"/>
  <c r="E470" i="6"/>
  <c r="G470" i="6"/>
  <c r="I470" i="6"/>
  <c r="K91" i="6"/>
  <c r="E91" i="6"/>
  <c r="G91" i="6"/>
  <c r="K558" i="6"/>
  <c r="E558" i="6"/>
  <c r="G558" i="6"/>
  <c r="K149" i="6"/>
  <c r="E149" i="6"/>
  <c r="G149" i="6"/>
  <c r="E456" i="6"/>
  <c r="G456" i="6"/>
  <c r="I456" i="6"/>
  <c r="K456" i="6"/>
  <c r="K304" i="6"/>
  <c r="E304" i="6"/>
  <c r="G304" i="6"/>
  <c r="K244" i="6"/>
  <c r="E244" i="6"/>
  <c r="G244" i="6"/>
  <c r="E544" i="6"/>
  <c r="K544" i="6"/>
  <c r="E479" i="6"/>
  <c r="K479" i="6"/>
  <c r="E48" i="6"/>
  <c r="K48" i="6"/>
  <c r="K673" i="6"/>
  <c r="E673" i="6"/>
  <c r="G673" i="6"/>
  <c r="I673" i="6"/>
  <c r="E472" i="6"/>
  <c r="G472" i="6"/>
  <c r="K472" i="6"/>
  <c r="E38" i="6"/>
  <c r="G38" i="6"/>
  <c r="I38" i="6"/>
  <c r="K38" i="6"/>
  <c r="K71" i="6"/>
  <c r="E71" i="6"/>
  <c r="E158" i="6"/>
  <c r="G158" i="6"/>
  <c r="I158" i="6"/>
  <c r="K158" i="6"/>
  <c r="K416" i="6"/>
  <c r="E416" i="6"/>
  <c r="G416" i="6"/>
  <c r="I416" i="6"/>
  <c r="E709" i="6"/>
  <c r="K709" i="6"/>
  <c r="K666" i="6"/>
  <c r="E666" i="6"/>
  <c r="G666" i="6"/>
  <c r="K335" i="6"/>
  <c r="E335" i="6"/>
  <c r="G335" i="6"/>
  <c r="E583" i="6"/>
  <c r="G583" i="6"/>
  <c r="I583" i="6"/>
  <c r="K583" i="6"/>
  <c r="K226" i="6"/>
  <c r="E226" i="6"/>
  <c r="G226" i="6"/>
  <c r="E255" i="6"/>
  <c r="G255" i="6"/>
  <c r="K255" i="6"/>
  <c r="E599" i="6"/>
  <c r="G599" i="6"/>
  <c r="K599" i="6"/>
  <c r="K189" i="6"/>
  <c r="E189" i="6"/>
  <c r="G189" i="6"/>
  <c r="K562" i="6"/>
  <c r="E562" i="6"/>
  <c r="G562" i="6"/>
  <c r="E643" i="6"/>
  <c r="G643" i="6"/>
  <c r="K643" i="6"/>
  <c r="E302" i="6"/>
  <c r="G302" i="6"/>
  <c r="I302" i="6"/>
  <c r="K302" i="6"/>
  <c r="K664" i="6"/>
  <c r="E664" i="6"/>
  <c r="K340" i="6"/>
  <c r="E340" i="6"/>
  <c r="G340" i="6"/>
  <c r="E327" i="6"/>
  <c r="G327" i="6"/>
  <c r="K327" i="6"/>
  <c r="K779" i="6"/>
  <c r="E779" i="6"/>
  <c r="G779" i="6"/>
  <c r="K628" i="6"/>
  <c r="E628" i="6"/>
  <c r="G628" i="6"/>
  <c r="I628" i="6"/>
  <c r="K761" i="6"/>
  <c r="E761" i="6"/>
  <c r="K728" i="6"/>
  <c r="E728" i="6"/>
  <c r="G728" i="6"/>
  <c r="E631" i="6"/>
  <c r="G631" i="6"/>
  <c r="K631" i="6"/>
  <c r="E517" i="6"/>
  <c r="G517" i="6"/>
  <c r="I517" i="6"/>
  <c r="K517" i="6"/>
  <c r="E297" i="6"/>
  <c r="K297" i="6"/>
  <c r="K163" i="6"/>
  <c r="E163" i="6"/>
  <c r="G163" i="6"/>
  <c r="K554" i="6"/>
  <c r="E554" i="6"/>
  <c r="G554" i="6"/>
  <c r="K232" i="6"/>
  <c r="E232" i="6"/>
  <c r="G232" i="6"/>
  <c r="K713" i="6"/>
  <c r="E713" i="6"/>
  <c r="G713" i="6"/>
  <c r="E654" i="6"/>
  <c r="G654" i="6"/>
  <c r="K654" i="6"/>
  <c r="E734" i="6"/>
  <c r="G734" i="6"/>
  <c r="I734" i="6"/>
  <c r="K734" i="6"/>
  <c r="K447" i="6"/>
  <c r="E447" i="6"/>
  <c r="G447" i="6"/>
  <c r="K300" i="6"/>
  <c r="E300" i="6"/>
  <c r="G300" i="6"/>
  <c r="E590" i="6"/>
  <c r="G590" i="6"/>
  <c r="K590" i="6"/>
  <c r="E220" i="6"/>
  <c r="G220" i="6"/>
  <c r="K220" i="6"/>
  <c r="E744" i="6"/>
  <c r="G744" i="6"/>
  <c r="K744" i="6"/>
  <c r="K51" i="6"/>
  <c r="E51" i="6"/>
  <c r="G51" i="6"/>
  <c r="E512" i="6"/>
  <c r="G512" i="6"/>
  <c r="K512" i="6"/>
  <c r="E459" i="6"/>
  <c r="G459" i="6"/>
  <c r="K459" i="6"/>
  <c r="K198" i="6"/>
  <c r="E198" i="6"/>
  <c r="G198" i="6"/>
  <c r="E6" i="6"/>
  <c r="G6" i="6"/>
  <c r="K6" i="6"/>
  <c r="K719" i="6"/>
  <c r="E719" i="6"/>
  <c r="K617" i="6"/>
  <c r="E617" i="6"/>
  <c r="G617" i="6"/>
  <c r="I617" i="6"/>
  <c r="E3" i="6"/>
  <c r="K3" i="6"/>
  <c r="K240" i="6"/>
  <c r="E240" i="6"/>
  <c r="G240" i="6"/>
  <c r="I240" i="6"/>
  <c r="E703" i="6"/>
  <c r="K703" i="6"/>
  <c r="E764" i="6"/>
  <c r="G764" i="6"/>
  <c r="K764" i="6"/>
  <c r="E752" i="6"/>
  <c r="G752" i="6"/>
  <c r="K280" i="6"/>
  <c r="K532" i="6"/>
  <c r="E265" i="6"/>
  <c r="K449" i="6"/>
  <c r="E350" i="6"/>
  <c r="G350" i="6"/>
  <c r="K176" i="6"/>
  <c r="K706" i="6"/>
  <c r="E155" i="6"/>
  <c r="G155" i="6"/>
  <c r="K183" i="6"/>
  <c r="E183" i="6"/>
  <c r="G183" i="6"/>
  <c r="K111" i="6"/>
  <c r="E57" i="6"/>
  <c r="E212" i="6"/>
  <c r="E139" i="6"/>
  <c r="G139" i="6"/>
  <c r="I139" i="6"/>
  <c r="E80" i="6"/>
  <c r="E755" i="6"/>
  <c r="G755" i="6"/>
  <c r="E112" i="6"/>
  <c r="G112" i="6"/>
  <c r="E585" i="6"/>
  <c r="G585" i="6"/>
  <c r="K711" i="6"/>
  <c r="E711" i="6"/>
  <c r="G711" i="6"/>
  <c r="E22" i="6"/>
  <c r="G22" i="6"/>
  <c r="I22" i="6"/>
  <c r="E542" i="6"/>
  <c r="G542" i="6"/>
  <c r="K151" i="6"/>
  <c r="E117" i="6"/>
  <c r="G117" i="6"/>
  <c r="E131" i="6"/>
  <c r="K511" i="6"/>
  <c r="E343" i="6"/>
  <c r="E413" i="6"/>
  <c r="G413" i="6"/>
  <c r="E559" i="6"/>
  <c r="G559" i="6"/>
  <c r="I559" i="6"/>
  <c r="E519" i="6"/>
  <c r="G519" i="6"/>
  <c r="K560" i="6"/>
  <c r="K674" i="6"/>
  <c r="E595" i="6"/>
  <c r="G595" i="6"/>
  <c r="I595" i="6"/>
  <c r="E782" i="6"/>
  <c r="G782" i="6"/>
  <c r="K707" i="6"/>
  <c r="E478" i="6"/>
  <c r="G478" i="6"/>
  <c r="E261" i="6"/>
  <c r="G261" i="6"/>
  <c r="E99" i="6"/>
  <c r="G99" i="6"/>
  <c r="K409" i="6"/>
  <c r="K582" i="6"/>
  <c r="E546" i="6"/>
  <c r="G546" i="6"/>
  <c r="I546" i="6"/>
  <c r="E605" i="6"/>
  <c r="G605" i="6"/>
  <c r="E575" i="6"/>
  <c r="G575" i="6"/>
  <c r="G359" i="6"/>
  <c r="I359" i="6"/>
  <c r="I74" i="6"/>
  <c r="I558" i="6"/>
  <c r="G754" i="6"/>
  <c r="I754" i="6"/>
  <c r="K142" i="6"/>
  <c r="E538" i="6"/>
  <c r="G538" i="6"/>
  <c r="E270" i="6"/>
  <c r="G270" i="6"/>
  <c r="I270" i="6"/>
  <c r="K573" i="6"/>
  <c r="E221" i="6"/>
  <c r="E689" i="6"/>
  <c r="G689" i="6"/>
  <c r="E60" i="6"/>
  <c r="G60" i="6"/>
  <c r="K78" i="6"/>
  <c r="E492" i="6"/>
  <c r="G492" i="6"/>
  <c r="I492" i="6"/>
  <c r="C317" i="6"/>
  <c r="E522" i="6"/>
  <c r="G522" i="6"/>
  <c r="C165" i="6"/>
  <c r="K165" i="6"/>
  <c r="E407" i="6"/>
  <c r="G407" i="6"/>
  <c r="K496" i="6"/>
  <c r="K156" i="6"/>
  <c r="K694" i="6"/>
  <c r="E501" i="6"/>
  <c r="G501" i="6"/>
  <c r="E326" i="6"/>
  <c r="G326" i="6"/>
  <c r="K284" i="6"/>
  <c r="E372" i="6"/>
  <c r="G372" i="6"/>
  <c r="I372" i="6"/>
  <c r="K307" i="6"/>
  <c r="I422" i="6"/>
  <c r="K40" i="6"/>
  <c r="K53" i="6"/>
  <c r="E393" i="6"/>
  <c r="G393" i="6"/>
  <c r="I53" i="6"/>
  <c r="K121" i="6"/>
  <c r="E118" i="6"/>
  <c r="G118" i="6"/>
  <c r="I118" i="6"/>
  <c r="E179" i="6"/>
  <c r="G179" i="6"/>
  <c r="I179" i="6"/>
  <c r="K353" i="6"/>
  <c r="E14" i="6"/>
  <c r="G14" i="6"/>
  <c r="I14" i="6"/>
  <c r="I111" i="6"/>
  <c r="K762" i="6"/>
  <c r="K20" i="6"/>
  <c r="K278" i="6"/>
  <c r="E452" i="6"/>
  <c r="G452" i="6"/>
  <c r="I452" i="6"/>
  <c r="G353" i="6"/>
  <c r="I353" i="6"/>
  <c r="K388" i="6"/>
  <c r="K237" i="6"/>
  <c r="C175" i="6"/>
  <c r="I220" i="6"/>
  <c r="E138" i="6"/>
  <c r="G138" i="6"/>
  <c r="G762" i="6"/>
  <c r="I762" i="6"/>
  <c r="K754" i="6"/>
  <c r="E630" i="6"/>
  <c r="G630" i="6"/>
  <c r="E406" i="6"/>
  <c r="G406" i="6"/>
  <c r="K371" i="6"/>
  <c r="C480" i="6"/>
  <c r="K480" i="6"/>
  <c r="I307" i="6"/>
  <c r="E313" i="6"/>
  <c r="G313" i="6"/>
  <c r="I313" i="6"/>
  <c r="E530" i="6"/>
  <c r="G530" i="6"/>
  <c r="E432" i="6"/>
  <c r="G432" i="6"/>
  <c r="E249" i="6"/>
  <c r="G249" i="6"/>
  <c r="K231" i="6"/>
  <c r="K402" i="6"/>
  <c r="K115" i="6"/>
  <c r="C438" i="6"/>
  <c r="C695" i="6"/>
  <c r="C541" i="6"/>
  <c r="E541" i="6"/>
  <c r="G541" i="6"/>
  <c r="I541" i="6"/>
  <c r="K11" i="6"/>
  <c r="C602" i="6"/>
  <c r="C444" i="6"/>
  <c r="C534" i="6"/>
  <c r="C724" i="6"/>
  <c r="C681" i="6"/>
  <c r="C239" i="6"/>
  <c r="E239" i="6"/>
  <c r="C738" i="6"/>
  <c r="E414" i="6"/>
  <c r="G414" i="6"/>
  <c r="I660" i="6"/>
  <c r="E651" i="6"/>
  <c r="G651" i="6"/>
  <c r="I651" i="6"/>
  <c r="K722" i="6"/>
  <c r="C742" i="6"/>
  <c r="K742" i="6"/>
  <c r="C259" i="6"/>
  <c r="K259" i="6"/>
  <c r="C168" i="6"/>
  <c r="C495" i="6"/>
  <c r="C65" i="6"/>
  <c r="C103" i="6"/>
  <c r="C173" i="6"/>
  <c r="E173" i="6"/>
  <c r="I189" i="6"/>
  <c r="I304" i="6"/>
  <c r="I115" i="6"/>
  <c r="E723" i="6"/>
  <c r="G723" i="6"/>
  <c r="E13" i="6"/>
  <c r="G13" i="6"/>
  <c r="I13" i="6"/>
  <c r="E269" i="6"/>
  <c r="C209" i="6"/>
  <c r="C146" i="6"/>
  <c r="C557" i="6"/>
  <c r="K557" i="6"/>
  <c r="C120" i="6"/>
  <c r="C96" i="6"/>
  <c r="E96" i="6"/>
  <c r="G96" i="6"/>
  <c r="G672" i="6"/>
  <c r="I672" i="6"/>
  <c r="I666" i="6"/>
  <c r="E10" i="6"/>
  <c r="G10" i="6"/>
  <c r="I10" i="6"/>
  <c r="E662" i="6"/>
  <c r="K81" i="6"/>
  <c r="E247" i="6"/>
  <c r="G247" i="6"/>
  <c r="C645" i="6"/>
  <c r="K645" i="6"/>
  <c r="C292" i="6"/>
  <c r="C8" i="6"/>
  <c r="C233" i="6"/>
  <c r="C487" i="6"/>
  <c r="K487" i="6"/>
  <c r="C89" i="6"/>
  <c r="K89" i="6"/>
  <c r="G269" i="6"/>
  <c r="I269" i="6"/>
  <c r="E357" i="6"/>
  <c r="G357" i="6"/>
  <c r="E12" i="6"/>
  <c r="G12" i="6"/>
  <c r="I12" i="6"/>
  <c r="E119" i="6"/>
  <c r="G119" i="6"/>
  <c r="I654" i="6"/>
  <c r="I400" i="6"/>
  <c r="E107" i="6"/>
  <c r="G107" i="6"/>
  <c r="K672" i="6"/>
  <c r="E735" i="6"/>
  <c r="G735" i="6"/>
  <c r="E586" i="6"/>
  <c r="K223" i="6"/>
  <c r="C555" i="6"/>
  <c r="E555" i="6"/>
  <c r="G555" i="6"/>
  <c r="C289" i="6"/>
  <c r="K289" i="6"/>
  <c r="C132" i="6"/>
  <c r="K132" i="6"/>
  <c r="C342" i="6"/>
  <c r="C596" i="6"/>
  <c r="K596" i="6"/>
  <c r="C659" i="6"/>
  <c r="K748" i="6"/>
  <c r="I407" i="6"/>
  <c r="G186" i="6"/>
  <c r="I186" i="6"/>
  <c r="E668" i="6"/>
  <c r="K258" i="6"/>
  <c r="E160" i="6"/>
  <c r="G160" i="6"/>
  <c r="I160" i="6"/>
  <c r="K203" i="6"/>
  <c r="K641" i="6"/>
  <c r="E474" i="6"/>
  <c r="E128" i="6"/>
  <c r="G128" i="6"/>
  <c r="K370" i="6"/>
  <c r="E344" i="6"/>
  <c r="G344" i="6"/>
  <c r="I344" i="6"/>
  <c r="K356" i="6"/>
  <c r="K188" i="6"/>
  <c r="K494" i="6"/>
  <c r="K750" i="6"/>
  <c r="E125" i="6"/>
  <c r="G125" i="6"/>
  <c r="K773" i="6"/>
  <c r="E417" i="6"/>
  <c r="G417" i="6"/>
  <c r="I417" i="6"/>
  <c r="E26" i="6"/>
  <c r="G26" i="6"/>
  <c r="I26" i="6"/>
  <c r="E619" i="6"/>
  <c r="G619" i="6"/>
  <c r="I619" i="6"/>
  <c r="E701" i="6"/>
  <c r="G701" i="6"/>
  <c r="E471" i="6"/>
  <c r="E727" i="6"/>
  <c r="G727" i="6"/>
  <c r="I727" i="6"/>
  <c r="E224" i="6"/>
  <c r="G224" i="6"/>
  <c r="I224" i="6"/>
  <c r="E527" i="6"/>
  <c r="G527" i="6"/>
  <c r="I527" i="6"/>
  <c r="E454" i="6"/>
  <c r="G454" i="6"/>
  <c r="E254" i="6"/>
  <c r="K186" i="6"/>
  <c r="E529" i="6"/>
  <c r="G529" i="6"/>
  <c r="I529" i="6"/>
  <c r="E749" i="6"/>
  <c r="G749" i="6"/>
  <c r="I749" i="6"/>
  <c r="E497" i="6"/>
  <c r="G497" i="6"/>
  <c r="I497" i="6"/>
  <c r="E97" i="6"/>
  <c r="G97" i="6"/>
  <c r="I97" i="6"/>
  <c r="I750" i="6"/>
  <c r="E356" i="6"/>
  <c r="G356" i="6"/>
  <c r="E188" i="6"/>
  <c r="G188" i="6"/>
  <c r="K50" i="6"/>
  <c r="E481" i="6"/>
  <c r="G481" i="6"/>
  <c r="E545" i="6"/>
  <c r="G545" i="6"/>
  <c r="I545" i="6"/>
  <c r="K749" i="6"/>
  <c r="E210" i="6"/>
  <c r="G210" i="6"/>
  <c r="I210" i="6"/>
  <c r="E649" i="6"/>
  <c r="G649" i="6"/>
  <c r="I649" i="6"/>
  <c r="E601" i="6"/>
  <c r="G601" i="6"/>
  <c r="C502" i="6"/>
  <c r="K502" i="6"/>
  <c r="C355" i="6"/>
  <c r="C133" i="6"/>
  <c r="C424" i="6"/>
  <c r="K424" i="6"/>
  <c r="K561" i="6"/>
  <c r="E262" i="6"/>
  <c r="G262" i="6"/>
  <c r="K547" i="6"/>
  <c r="K199" i="6"/>
  <c r="E419" i="6"/>
  <c r="G419" i="6"/>
  <c r="E397" i="6"/>
  <c r="G397" i="6"/>
  <c r="E28" i="6"/>
  <c r="G28" i="6"/>
  <c r="I28" i="6"/>
  <c r="E733" i="6"/>
  <c r="G733" i="6"/>
  <c r="I733" i="6"/>
  <c r="E736" i="6"/>
  <c r="G736" i="6"/>
  <c r="E308" i="6"/>
  <c r="G308" i="6"/>
  <c r="E246" i="6"/>
  <c r="G246" i="6"/>
  <c r="I246" i="6"/>
  <c r="E86" i="6"/>
  <c r="G86" i="6"/>
  <c r="K136" i="6"/>
  <c r="K726" i="6"/>
  <c r="C34" i="6"/>
  <c r="K34" i="6"/>
  <c r="C435" i="6"/>
  <c r="K435" i="6"/>
  <c r="C130" i="6"/>
  <c r="K130" i="6"/>
  <c r="C514" i="6"/>
  <c r="K514" i="6"/>
  <c r="C731" i="6"/>
  <c r="K731" i="6"/>
  <c r="I50" i="6"/>
  <c r="K268" i="6"/>
  <c r="K426" i="6"/>
  <c r="E591" i="6"/>
  <c r="K493" i="6"/>
  <c r="E55" i="6"/>
  <c r="G55" i="6"/>
  <c r="E564" i="6"/>
  <c r="G564" i="6"/>
  <c r="K169" i="6"/>
  <c r="E325" i="6"/>
  <c r="G325" i="6"/>
  <c r="I325" i="6"/>
  <c r="K614" i="6"/>
  <c r="E535" i="6"/>
  <c r="G535" i="6"/>
  <c r="K318" i="6"/>
  <c r="E638" i="6"/>
  <c r="G638" i="6"/>
  <c r="I638" i="6"/>
  <c r="E100" i="6"/>
  <c r="G100" i="6"/>
  <c r="K693" i="6"/>
  <c r="E83" i="6"/>
  <c r="G83" i="6"/>
  <c r="I83" i="6"/>
  <c r="E775" i="6"/>
  <c r="G775" i="6"/>
  <c r="I775" i="6"/>
  <c r="I554" i="6"/>
  <c r="E587" i="6"/>
  <c r="G587" i="6"/>
  <c r="I587" i="6"/>
  <c r="E715" i="6"/>
  <c r="G715" i="6"/>
  <c r="I715" i="6"/>
  <c r="E16" i="6"/>
  <c r="E376" i="6"/>
  <c r="G376" i="6"/>
  <c r="I376" i="6"/>
  <c r="E712" i="6"/>
  <c r="G712" i="6"/>
  <c r="C462" i="6"/>
  <c r="C536" i="6"/>
  <c r="K536" i="6"/>
  <c r="E63" i="6"/>
  <c r="G63" i="6"/>
  <c r="I63" i="6"/>
  <c r="E161" i="6"/>
  <c r="G161" i="6"/>
  <c r="I161" i="6"/>
  <c r="E718" i="6"/>
  <c r="G718" i="6"/>
  <c r="I718" i="6"/>
  <c r="K525" i="6"/>
  <c r="E657" i="6"/>
  <c r="G657" i="6"/>
  <c r="I657" i="6"/>
  <c r="K126" i="6"/>
  <c r="K41" i="6"/>
  <c r="C646" i="6"/>
  <c r="E646" i="6"/>
  <c r="G646" i="6"/>
  <c r="C634" i="6"/>
  <c r="K634" i="6"/>
  <c r="C66" i="6"/>
  <c r="E66" i="6"/>
  <c r="G66" i="6"/>
  <c r="C62" i="6"/>
  <c r="K62" i="6"/>
  <c r="C182" i="6"/>
  <c r="C35" i="6"/>
  <c r="C178" i="6"/>
  <c r="K124" i="6"/>
  <c r="K394" i="6"/>
  <c r="E731" i="6"/>
  <c r="E275" i="6"/>
  <c r="G275" i="6"/>
  <c r="G131" i="6"/>
  <c r="I131" i="6"/>
  <c r="G343" i="6"/>
  <c r="I343" i="6"/>
  <c r="C655" i="6"/>
  <c r="C288" i="6"/>
  <c r="K288" i="6"/>
  <c r="C580" i="6"/>
  <c r="C191" i="6"/>
  <c r="C368" i="6"/>
  <c r="C667" i="6"/>
  <c r="E667" i="6"/>
  <c r="G667" i="6"/>
  <c r="C319" i="6"/>
  <c r="C305" i="6"/>
  <c r="E305" i="6"/>
  <c r="C566" i="6"/>
  <c r="K566" i="6"/>
  <c r="C661" i="6"/>
  <c r="C516" i="6"/>
  <c r="C192" i="6"/>
  <c r="K192" i="6"/>
  <c r="I198" i="6"/>
  <c r="K777" i="6"/>
  <c r="G731" i="6"/>
  <c r="I731" i="6"/>
  <c r="I51" i="6"/>
  <c r="E264" i="6"/>
  <c r="G264" i="6"/>
  <c r="I264" i="6"/>
  <c r="E589" i="6"/>
  <c r="G589" i="6"/>
  <c r="K222" i="6"/>
  <c r="C172" i="6"/>
  <c r="C523" i="6"/>
  <c r="C375" i="6"/>
  <c r="C293" i="6"/>
  <c r="E293" i="6"/>
  <c r="G293" i="6"/>
  <c r="I293" i="6"/>
  <c r="C551" i="6"/>
  <c r="K551" i="6"/>
  <c r="G568" i="6"/>
  <c r="I568" i="6"/>
  <c r="I631" i="6"/>
  <c r="K343" i="6"/>
  <c r="E106" i="6"/>
  <c r="G106" i="6"/>
  <c r="I106" i="6"/>
  <c r="K576" i="6"/>
  <c r="K59" i="6"/>
  <c r="E606" i="6"/>
  <c r="G606" i="6"/>
  <c r="K568" i="6"/>
  <c r="E498" i="6"/>
  <c r="G498" i="6"/>
  <c r="I498" i="6"/>
  <c r="K399" i="6"/>
  <c r="E347" i="6"/>
  <c r="G347" i="6"/>
  <c r="E331" i="6"/>
  <c r="I232" i="6"/>
  <c r="I756" i="6"/>
  <c r="E47" i="6"/>
  <c r="G47" i="6"/>
  <c r="K607" i="6"/>
  <c r="K286" i="6"/>
  <c r="E427" i="6"/>
  <c r="G427" i="6"/>
  <c r="K678" i="6"/>
  <c r="E373" i="6"/>
  <c r="G373" i="6"/>
  <c r="E763" i="6"/>
  <c r="G763" i="6"/>
  <c r="I763" i="6"/>
  <c r="E776" i="6"/>
  <c r="G776" i="6"/>
  <c r="I776" i="6"/>
  <c r="K708" i="6"/>
  <c r="E90" i="6"/>
  <c r="G90" i="6"/>
  <c r="I90" i="6"/>
  <c r="K505" i="6"/>
  <c r="K642" i="6"/>
  <c r="K181" i="6"/>
  <c r="E154" i="6"/>
  <c r="G154" i="6"/>
  <c r="K639" i="6"/>
  <c r="K485" i="6"/>
  <c r="E145" i="6"/>
  <c r="G145" i="6"/>
  <c r="E358" i="6"/>
  <c r="G358" i="6"/>
  <c r="I358" i="6"/>
  <c r="E729" i="6"/>
  <c r="G729" i="6"/>
  <c r="K650" i="6"/>
  <c r="K747" i="6"/>
  <c r="K235" i="6"/>
  <c r="K106" i="6"/>
  <c r="E59" i="6"/>
  <c r="G59" i="6"/>
  <c r="C384" i="6"/>
  <c r="K384" i="6"/>
  <c r="C225" i="6"/>
  <c r="E225" i="6"/>
  <c r="C31" i="6"/>
  <c r="C201" i="6"/>
  <c r="E201" i="6"/>
  <c r="C177" i="6"/>
  <c r="C404" i="6"/>
  <c r="O6" i="6"/>
  <c r="E434" i="6"/>
  <c r="G434" i="6"/>
  <c r="E369" i="6"/>
  <c r="G369" i="6"/>
  <c r="K324" i="6"/>
  <c r="K769" i="6"/>
  <c r="E597" i="6"/>
  <c r="G597" i="6"/>
  <c r="E333" i="6"/>
  <c r="G333" i="6"/>
  <c r="I333" i="6"/>
  <c r="E740" i="6"/>
  <c r="G740" i="6"/>
  <c r="E670" i="6"/>
  <c r="G670" i="6"/>
  <c r="I670" i="6"/>
  <c r="K283" i="6"/>
  <c r="E611" i="6"/>
  <c r="G611" i="6"/>
  <c r="K430" i="6"/>
  <c r="K131" i="6"/>
  <c r="K346" i="6"/>
  <c r="E197" i="6"/>
  <c r="G197" i="6"/>
  <c r="E180" i="6"/>
  <c r="G180" i="6"/>
  <c r="E484" i="6"/>
  <c r="G484" i="6"/>
  <c r="K778" i="6"/>
  <c r="E578" i="6"/>
  <c r="G578" i="6"/>
  <c r="I578" i="6"/>
  <c r="K339" i="6"/>
  <c r="I512" i="6"/>
  <c r="I244" i="6"/>
  <c r="I365" i="6"/>
  <c r="G778" i="6"/>
  <c r="I778" i="6"/>
  <c r="K295" i="6"/>
  <c r="K94" i="6"/>
  <c r="K382" i="6"/>
  <c r="K648" i="6"/>
  <c r="E167" i="6"/>
  <c r="G167" i="6"/>
  <c r="E174" i="6"/>
  <c r="G174" i="6"/>
  <c r="I174" i="6"/>
  <c r="E725" i="6"/>
  <c r="G725" i="6"/>
  <c r="I725" i="6"/>
  <c r="K581" i="6"/>
  <c r="K88" i="6"/>
  <c r="E207" i="6"/>
  <c r="G207" i="6"/>
  <c r="K194" i="6"/>
  <c r="E647" i="6"/>
  <c r="G647" i="6"/>
  <c r="I647" i="6"/>
  <c r="K570" i="6"/>
  <c r="E236" i="6"/>
  <c r="G236" i="6"/>
  <c r="K741" i="6"/>
  <c r="C658" i="6"/>
  <c r="C506" i="6"/>
  <c r="C345" i="6"/>
  <c r="C465" i="6"/>
  <c r="E625" i="6"/>
  <c r="G625" i="6"/>
  <c r="I625" i="6"/>
  <c r="I183" i="6"/>
  <c r="I741" i="6"/>
  <c r="C15" i="6"/>
  <c r="K15" i="6"/>
  <c r="C503" i="6"/>
  <c r="E503" i="6"/>
  <c r="G503" i="6"/>
  <c r="K757" i="6"/>
  <c r="K127" i="6"/>
  <c r="I556" i="6"/>
  <c r="I713" i="6"/>
  <c r="I377" i="6"/>
  <c r="K743" i="6"/>
  <c r="I744" i="6"/>
  <c r="I33" i="6"/>
  <c r="K341" i="6"/>
  <c r="E157" i="6"/>
  <c r="G157" i="6"/>
  <c r="I157" i="6"/>
  <c r="K58" i="6"/>
  <c r="K296" i="6"/>
  <c r="K627" i="6"/>
  <c r="C241" i="6"/>
  <c r="C44" i="6"/>
  <c r="C135" i="6"/>
  <c r="C108" i="6"/>
  <c r="C616" i="6"/>
  <c r="C49" i="6"/>
  <c r="C464" i="6"/>
  <c r="I626" i="6"/>
  <c r="K277" i="6"/>
  <c r="K32" i="6"/>
  <c r="K699" i="6"/>
  <c r="C213" i="6"/>
  <c r="K213" i="6"/>
  <c r="C153" i="6"/>
  <c r="E153" i="6"/>
  <c r="G153" i="6"/>
  <c r="C760" i="6"/>
  <c r="K760" i="6"/>
  <c r="C314" i="6"/>
  <c r="K314" i="6"/>
  <c r="C679" i="6"/>
  <c r="K679" i="6"/>
  <c r="C98" i="6"/>
  <c r="E98" i="6"/>
  <c r="C82" i="6"/>
  <c r="E82" i="6"/>
  <c r="C509" i="6"/>
  <c r="E509" i="6"/>
  <c r="G509" i="6"/>
  <c r="C696" i="6"/>
  <c r="C633" i="6"/>
  <c r="E633" i="6"/>
  <c r="G633" i="6"/>
  <c r="I633" i="6"/>
  <c r="C469" i="6"/>
  <c r="K469" i="6"/>
  <c r="C211" i="6"/>
  <c r="E211" i="6"/>
  <c r="G211" i="6"/>
  <c r="C403" i="6"/>
  <c r="K403" i="6"/>
  <c r="C218" i="6"/>
  <c r="E218" i="6"/>
  <c r="G218" i="6"/>
  <c r="I218" i="6"/>
  <c r="C420" i="6"/>
  <c r="K420" i="6"/>
  <c r="I459" i="6"/>
  <c r="E644" i="6"/>
  <c r="G644" i="6"/>
  <c r="I644" i="6"/>
  <c r="E320" i="6"/>
  <c r="G320" i="6"/>
  <c r="E4" i="6"/>
  <c r="G4" i="6"/>
  <c r="I4" i="6"/>
  <c r="K737" i="6"/>
  <c r="E227" i="6"/>
  <c r="G227" i="6"/>
  <c r="I227" i="6"/>
  <c r="C774" i="6"/>
  <c r="C171" i="6"/>
  <c r="C73" i="6"/>
  <c r="C281" i="6"/>
  <c r="C766" i="6"/>
  <c r="C276" i="6"/>
  <c r="C592" i="6"/>
  <c r="C682" i="6"/>
  <c r="C686" i="6"/>
  <c r="C306" i="6"/>
  <c r="C337" i="6"/>
  <c r="C9" i="6"/>
  <c r="C392" i="6"/>
  <c r="C520" i="6"/>
  <c r="C379" i="6"/>
  <c r="C656" i="6"/>
  <c r="E528" i="6"/>
  <c r="G528" i="6"/>
  <c r="K500" i="6"/>
  <c r="K553" i="6"/>
  <c r="K503" i="6"/>
  <c r="E329" i="6"/>
  <c r="G329" i="6"/>
  <c r="K770" i="6"/>
  <c r="C257" i="6"/>
  <c r="K257" i="6"/>
  <c r="C338" i="6"/>
  <c r="E338" i="6"/>
  <c r="G338" i="6"/>
  <c r="C185" i="6"/>
  <c r="C116" i="6"/>
  <c r="E116" i="6"/>
  <c r="C45" i="6"/>
  <c r="E45" i="6"/>
  <c r="C366" i="6"/>
  <c r="C52" i="6"/>
  <c r="C513" i="6"/>
  <c r="K513" i="6"/>
  <c r="C61" i="6"/>
  <c r="K61" i="6"/>
  <c r="C515" i="6"/>
  <c r="E515" i="6"/>
  <c r="G515" i="6"/>
  <c r="C453" i="6"/>
  <c r="E453" i="6"/>
  <c r="G453" i="6"/>
  <c r="I453" i="6"/>
  <c r="C460" i="6"/>
  <c r="C622" i="6"/>
  <c r="C348" i="6"/>
  <c r="K348" i="6"/>
  <c r="C549" i="6"/>
  <c r="K549" i="6"/>
  <c r="C381" i="6"/>
  <c r="K653" i="6"/>
  <c r="E574" i="6"/>
  <c r="K612" i="6"/>
  <c r="E467" i="6"/>
  <c r="G467" i="6"/>
  <c r="E405" i="6"/>
  <c r="G405" i="6"/>
  <c r="E266" i="6"/>
  <c r="G266" i="6"/>
  <c r="E184" i="6"/>
  <c r="G184" i="6"/>
  <c r="I706" i="6"/>
  <c r="G584" i="6"/>
  <c r="I584" i="6"/>
  <c r="C37" i="6"/>
  <c r="K37" i="6"/>
  <c r="G336" i="6"/>
  <c r="I336" i="6"/>
  <c r="I378" i="6"/>
  <c r="I593" i="6"/>
  <c r="E245" i="6"/>
  <c r="E190" i="6"/>
  <c r="G190" i="6"/>
  <c r="K104" i="6"/>
  <c r="K134" i="6"/>
  <c r="E508" i="6"/>
  <c r="G508" i="6"/>
  <c r="K584" i="6"/>
  <c r="E441" i="6"/>
  <c r="G441" i="6"/>
  <c r="E395" i="6"/>
  <c r="G395" i="6"/>
  <c r="K271" i="6"/>
  <c r="K363" i="6"/>
  <c r="K263" i="6"/>
  <c r="K76" i="6"/>
  <c r="E229" i="6"/>
  <c r="G229" i="6"/>
  <c r="I229" i="6"/>
  <c r="I533" i="6"/>
  <c r="E669" i="6"/>
  <c r="G669" i="6"/>
  <c r="K569" i="6"/>
  <c r="K25" i="6"/>
  <c r="K663" i="6"/>
  <c r="K676" i="6"/>
  <c r="E615" i="6"/>
  <c r="G615" i="6"/>
  <c r="I615" i="6"/>
  <c r="E697" i="6"/>
  <c r="G697" i="6"/>
  <c r="I697" i="6"/>
  <c r="K732" i="6"/>
  <c r="K423" i="6"/>
  <c r="E636" i="6"/>
  <c r="K604" i="6"/>
  <c r="E490" i="6"/>
  <c r="G490" i="6"/>
  <c r="I490" i="6"/>
  <c r="E567" i="6"/>
  <c r="G567" i="6"/>
  <c r="K378" i="6"/>
  <c r="K238" i="6"/>
  <c r="E294" i="6"/>
  <c r="G294" i="6"/>
  <c r="E608" i="6"/>
  <c r="G608" i="6"/>
  <c r="E618" i="6"/>
  <c r="G618" i="6"/>
  <c r="E665" i="6"/>
  <c r="E367" i="6"/>
  <c r="G367" i="6"/>
  <c r="I367" i="6"/>
  <c r="E79" i="6"/>
  <c r="G79" i="6"/>
  <c r="K113" i="6"/>
  <c r="K440" i="6"/>
  <c r="K395" i="6"/>
  <c r="E271" i="6"/>
  <c r="G271" i="6"/>
  <c r="I271" i="6"/>
  <c r="K336" i="6"/>
  <c r="K385" i="6"/>
  <c r="K309" i="6"/>
  <c r="I260" i="6"/>
  <c r="I477" i="6"/>
  <c r="C565" i="6"/>
  <c r="K565" i="6"/>
  <c r="I310" i="6"/>
  <c r="I309" i="6"/>
  <c r="I91" i="6"/>
  <c r="K567" i="6"/>
  <c r="K310" i="6"/>
  <c r="K166" i="6"/>
  <c r="K533" i="6"/>
  <c r="E458" i="6"/>
  <c r="G458" i="6"/>
  <c r="K680" i="6"/>
  <c r="E330" i="6"/>
  <c r="E147" i="6"/>
  <c r="G147" i="6"/>
  <c r="C455" i="6"/>
  <c r="K24" i="6"/>
  <c r="K54" i="6"/>
  <c r="K751" i="6"/>
  <c r="E539" i="6"/>
  <c r="G539" i="6"/>
  <c r="I539" i="6"/>
  <c r="E739" i="6"/>
  <c r="G739" i="6"/>
  <c r="I739" i="6"/>
  <c r="K489" i="6"/>
  <c r="K250" i="6"/>
  <c r="K531" i="6"/>
  <c r="E710" i="6"/>
  <c r="G710" i="6"/>
  <c r="E753" i="6"/>
  <c r="G753" i="6"/>
  <c r="I753" i="6"/>
  <c r="K593" i="6"/>
  <c r="E27" i="6"/>
  <c r="G27" i="6"/>
  <c r="G127" i="6"/>
  <c r="I127" i="6"/>
  <c r="K486" i="6"/>
  <c r="E437" i="6"/>
  <c r="G437" i="6"/>
  <c r="E323" i="6"/>
  <c r="G323" i="6"/>
  <c r="E692" i="6"/>
  <c r="G692" i="6"/>
  <c r="I692" i="6"/>
  <c r="E767" i="6"/>
  <c r="G767" i="6"/>
  <c r="K360" i="6"/>
  <c r="E780" i="6"/>
  <c r="G780" i="6"/>
  <c r="I780" i="6"/>
  <c r="E105" i="6"/>
  <c r="G105" i="6"/>
  <c r="K46" i="6"/>
  <c r="E69" i="6"/>
  <c r="G69" i="6"/>
  <c r="I69" i="6"/>
  <c r="K429" i="6"/>
  <c r="K162" i="6"/>
  <c r="E445" i="6"/>
  <c r="C123" i="6"/>
  <c r="E123" i="6"/>
  <c r="G123" i="6"/>
  <c r="I54" i="6"/>
  <c r="I531" i="6"/>
  <c r="I627" i="6"/>
  <c r="I24" i="6"/>
  <c r="I648" i="6"/>
  <c r="I770" i="6"/>
  <c r="G526" i="6"/>
  <c r="I526" i="6"/>
  <c r="E361" i="6"/>
  <c r="G361" i="6"/>
  <c r="K110" i="6"/>
  <c r="E759" i="6"/>
  <c r="G759" i="6"/>
  <c r="E321" i="6"/>
  <c r="G321" i="6"/>
  <c r="E475" i="6"/>
  <c r="G475" i="6"/>
  <c r="I475" i="6"/>
  <c r="E204" i="6"/>
  <c r="G204" i="6"/>
  <c r="I204" i="6"/>
  <c r="K217" i="6"/>
  <c r="E282" i="6"/>
  <c r="G282" i="6"/>
  <c r="I282" i="6"/>
  <c r="K92" i="6"/>
  <c r="K477" i="6"/>
  <c r="E114" i="6"/>
  <c r="G114" i="6"/>
  <c r="K260" i="6"/>
  <c r="E267" i="6"/>
  <c r="G267" i="6"/>
  <c r="I267" i="6"/>
  <c r="E461" i="6"/>
  <c r="G461" i="6"/>
  <c r="E95" i="6"/>
  <c r="K620" i="6"/>
  <c r="E410" i="6"/>
  <c r="G410" i="6"/>
  <c r="I410" i="6"/>
  <c r="K201" i="6"/>
  <c r="E596" i="6"/>
  <c r="G596" i="6"/>
  <c r="K563" i="6"/>
  <c r="E504" i="6"/>
  <c r="G504" i="6"/>
  <c r="I504" i="6"/>
  <c r="E23" i="6"/>
  <c r="G23" i="6"/>
  <c r="I23" i="6"/>
  <c r="E150" i="6"/>
  <c r="G150" i="6"/>
  <c r="I150" i="6"/>
  <c r="E557" i="6"/>
  <c r="G557" i="6"/>
  <c r="I557" i="6"/>
  <c r="E390" i="6"/>
  <c r="G390" i="6"/>
  <c r="I390" i="6"/>
  <c r="E67" i="6"/>
  <c r="G67" i="6"/>
  <c r="I67" i="6"/>
  <c r="E322" i="6"/>
  <c r="G322" i="6"/>
  <c r="K267" i="6"/>
  <c r="K461" i="6"/>
  <c r="I104" i="6"/>
  <c r="G598" i="6"/>
  <c r="I598" i="6"/>
  <c r="I429" i="6"/>
  <c r="E468" i="6"/>
  <c r="G468" i="6"/>
  <c r="I468" i="6"/>
  <c r="E621" i="6"/>
  <c r="G621" i="6"/>
  <c r="G620" i="6"/>
  <c r="I620" i="6"/>
  <c r="E214" i="6"/>
  <c r="G214" i="6"/>
  <c r="I214" i="6"/>
  <c r="E285" i="6"/>
  <c r="G285" i="6"/>
  <c r="I285" i="6"/>
  <c r="E19" i="6"/>
  <c r="G19" i="6"/>
  <c r="G768" i="6"/>
  <c r="I768" i="6"/>
  <c r="E77" i="6"/>
  <c r="G77" i="6"/>
  <c r="K299" i="6"/>
  <c r="K451" i="6"/>
  <c r="K526" i="6"/>
  <c r="E487" i="6"/>
  <c r="G487" i="6"/>
  <c r="K322" i="6"/>
  <c r="K5" i="6"/>
  <c r="E386" i="6"/>
  <c r="G386" i="6"/>
  <c r="I386" i="6"/>
  <c r="K109" i="6"/>
  <c r="C362" i="6"/>
  <c r="I327" i="6"/>
  <c r="I594" i="6"/>
  <c r="I119" i="6"/>
  <c r="I720" i="6"/>
  <c r="E537" i="6"/>
  <c r="G537" i="6"/>
  <c r="I537" i="6"/>
  <c r="E144" i="6"/>
  <c r="G144" i="6"/>
  <c r="E387" i="6"/>
  <c r="G387" i="6"/>
  <c r="K768" i="6"/>
  <c r="K239" i="6"/>
  <c r="E17" i="6"/>
  <c r="K521" i="6"/>
  <c r="E442" i="6"/>
  <c r="G442" i="6"/>
  <c r="I442" i="6"/>
  <c r="K594" i="6"/>
  <c r="K598" i="6"/>
  <c r="G5" i="6"/>
  <c r="I5" i="6"/>
  <c r="G109" i="6"/>
  <c r="I109" i="6"/>
  <c r="C383" i="6"/>
  <c r="I777" i="6"/>
  <c r="I606" i="6"/>
  <c r="G451" i="6"/>
  <c r="I451" i="6"/>
  <c r="G772" i="6"/>
  <c r="I772" i="6"/>
  <c r="K772" i="6"/>
  <c r="I350" i="6"/>
  <c r="K412" i="6"/>
  <c r="E412" i="6"/>
  <c r="G412" i="6"/>
  <c r="G650" i="6"/>
  <c r="I650" i="6"/>
  <c r="G722" i="6"/>
  <c r="I722" i="6"/>
  <c r="G709" i="6"/>
  <c r="I709" i="6"/>
  <c r="G544" i="6"/>
  <c r="I544" i="6"/>
  <c r="G550" i="6"/>
  <c r="I550" i="6"/>
  <c r="G263" i="6"/>
  <c r="I263" i="6"/>
  <c r="K624" i="6"/>
  <c r="E624" i="6"/>
  <c r="G624" i="6"/>
  <c r="E421" i="6"/>
  <c r="G421" i="6"/>
  <c r="E137" i="6"/>
  <c r="G137" i="6"/>
  <c r="K137" i="6"/>
  <c r="K202" i="6"/>
  <c r="E202" i="6"/>
  <c r="G202" i="6"/>
  <c r="I202" i="6"/>
  <c r="E698" i="6"/>
  <c r="G698" i="6"/>
  <c r="K698" i="6"/>
  <c r="E56" i="6"/>
  <c r="G56" i="6"/>
  <c r="I56" i="6"/>
  <c r="K56" i="6"/>
  <c r="E170" i="6"/>
  <c r="G170" i="6"/>
  <c r="E463" i="6"/>
  <c r="G463" i="6"/>
  <c r="I463" i="6"/>
  <c r="K463" i="6"/>
  <c r="E93" i="6"/>
  <c r="G93" i="6"/>
  <c r="K93" i="6"/>
  <c r="K352" i="6"/>
  <c r="E352" i="6"/>
  <c r="G352" i="6"/>
  <c r="I352" i="6"/>
  <c r="K745" i="6"/>
  <c r="E745" i="6"/>
  <c r="G745" i="6"/>
  <c r="I745" i="6"/>
  <c r="E315" i="6"/>
  <c r="G315" i="6"/>
  <c r="I315" i="6"/>
  <c r="K315" i="6"/>
  <c r="G57" i="6"/>
  <c r="I57" i="6"/>
  <c r="K57" i="6"/>
  <c r="E579" i="6"/>
  <c r="G579" i="6"/>
  <c r="G101" i="6"/>
  <c r="I101" i="6"/>
  <c r="K101" i="6"/>
  <c r="K457" i="6"/>
  <c r="E457" i="6"/>
  <c r="G457" i="6"/>
  <c r="I457" i="6"/>
  <c r="E349" i="6"/>
  <c r="G349" i="6"/>
  <c r="K349" i="6"/>
  <c r="G212" i="6"/>
  <c r="I212" i="6"/>
  <c r="E196" i="6"/>
  <c r="G196" i="6"/>
  <c r="I196" i="6"/>
  <c r="K196" i="6"/>
  <c r="K242" i="6"/>
  <c r="E242" i="6"/>
  <c r="G242" i="6"/>
  <c r="K652" i="6"/>
  <c r="E652" i="6"/>
  <c r="G652" i="6"/>
  <c r="K39" i="6"/>
  <c r="E39" i="6"/>
  <c r="G39" i="6"/>
  <c r="K609" i="6"/>
  <c r="E609" i="6"/>
  <c r="G609" i="6"/>
  <c r="I609" i="6"/>
  <c r="K588" i="6"/>
  <c r="E588" i="6"/>
  <c r="G588" i="6"/>
  <c r="I588" i="6"/>
  <c r="E143" i="6"/>
  <c r="G143" i="6"/>
  <c r="K143" i="6"/>
  <c r="E164" i="6"/>
  <c r="G164" i="6"/>
  <c r="K164" i="6"/>
  <c r="K635" i="6"/>
  <c r="E635" i="6"/>
  <c r="G635" i="6"/>
  <c r="I635" i="6"/>
  <c r="K730" i="6"/>
  <c r="E730" i="6"/>
  <c r="G730" i="6"/>
  <c r="I730" i="6"/>
  <c r="E216" i="6"/>
  <c r="K216" i="6"/>
  <c r="E234" i="6"/>
  <c r="G234" i="6"/>
  <c r="I234" i="6"/>
  <c r="K234" i="6"/>
  <c r="K721" i="6"/>
  <c r="E721" i="6"/>
  <c r="G721" i="6"/>
  <c r="I721" i="6"/>
  <c r="E70" i="6"/>
  <c r="G70" i="6"/>
  <c r="I70" i="6"/>
  <c r="E252" i="6"/>
  <c r="G252" i="6"/>
  <c r="K252" i="6"/>
  <c r="E758" i="6"/>
  <c r="G758" i="6"/>
  <c r="I758" i="6"/>
  <c r="K758" i="6"/>
  <c r="E200" i="6"/>
  <c r="G200" i="6"/>
  <c r="I200" i="6"/>
  <c r="K200" i="6"/>
  <c r="E36" i="6"/>
  <c r="G36" i="6"/>
  <c r="K36" i="6"/>
  <c r="K499" i="6"/>
  <c r="E499" i="6"/>
  <c r="G499" i="6"/>
  <c r="K572" i="6"/>
  <c r="E572" i="6"/>
  <c r="G572" i="6"/>
  <c r="I572" i="6"/>
  <c r="E351" i="6"/>
  <c r="G351" i="6"/>
  <c r="K351" i="6"/>
  <c r="E684" i="6"/>
  <c r="G684" i="6"/>
  <c r="K684" i="6"/>
  <c r="K705" i="6"/>
  <c r="E705" i="6"/>
  <c r="G705" i="6"/>
  <c r="I705" i="6"/>
  <c r="K714" i="6"/>
  <c r="E714" i="6"/>
  <c r="E507" i="6"/>
  <c r="G507" i="6"/>
  <c r="I507" i="6"/>
  <c r="K507" i="6"/>
  <c r="E18" i="6"/>
  <c r="G18" i="6"/>
  <c r="I18" i="6"/>
  <c r="K18" i="6"/>
  <c r="E72" i="6"/>
  <c r="G72" i="6"/>
  <c r="I72" i="6"/>
  <c r="K72" i="6"/>
  <c r="E159" i="6"/>
  <c r="G159" i="6"/>
  <c r="K443" i="6"/>
  <c r="E443" i="6"/>
  <c r="G443" i="6"/>
  <c r="I443" i="6"/>
  <c r="K195" i="6"/>
  <c r="E195" i="6"/>
  <c r="G195" i="6"/>
  <c r="G581" i="6"/>
  <c r="I581" i="6"/>
  <c r="I694" i="6"/>
  <c r="G201" i="6"/>
  <c r="I201" i="6"/>
  <c r="G45" i="6"/>
  <c r="I45" i="6"/>
  <c r="G576" i="6"/>
  <c r="I576" i="6"/>
  <c r="E415" i="6"/>
  <c r="K415" i="6"/>
  <c r="I577" i="6"/>
  <c r="G258" i="6"/>
  <c r="I258" i="6"/>
  <c r="I261" i="6"/>
  <c r="I755" i="6"/>
  <c r="G48" i="6"/>
  <c r="I48" i="6"/>
  <c r="I439" i="6"/>
  <c r="K439" i="6"/>
  <c r="E436" i="6"/>
  <c r="G687" i="6"/>
  <c r="I687" i="6"/>
  <c r="I590" i="6"/>
  <c r="G674" i="6"/>
  <c r="I674" i="6"/>
  <c r="G489" i="6"/>
  <c r="I489" i="6"/>
  <c r="G743" i="6"/>
  <c r="I743" i="6"/>
  <c r="E446" i="6"/>
  <c r="G446" i="6"/>
  <c r="K446" i="6"/>
  <c r="I485" i="6"/>
  <c r="I318" i="6"/>
  <c r="I701" i="6"/>
  <c r="I643" i="6"/>
  <c r="I511" i="6"/>
  <c r="I711" i="6"/>
  <c r="I765" i="6"/>
  <c r="I279" i="6"/>
  <c r="C483" i="6"/>
  <c r="I732" i="6"/>
  <c r="I764" i="6"/>
  <c r="I124" i="6"/>
  <c r="C411" i="6"/>
  <c r="I751" i="6"/>
  <c r="E364" i="6"/>
  <c r="G364" i="6"/>
  <c r="K364" i="6"/>
  <c r="I194" i="6"/>
  <c r="I320" i="6"/>
  <c r="I409" i="6"/>
  <c r="I427" i="6"/>
  <c r="I99" i="6"/>
  <c r="I560" i="6"/>
  <c r="I630" i="6"/>
  <c r="I402" i="6"/>
  <c r="G486" i="6"/>
  <c r="I486" i="6"/>
  <c r="G389" i="6"/>
  <c r="I389" i="6"/>
  <c r="K228" i="6"/>
  <c r="K206" i="6"/>
  <c r="K448" i="6"/>
  <c r="E448" i="6"/>
  <c r="K208" i="6"/>
  <c r="E208" i="6"/>
  <c r="G208" i="6"/>
  <c r="I208" i="6"/>
  <c r="K540" i="6"/>
  <c r="E540" i="6"/>
  <c r="K102" i="6"/>
  <c r="E102" i="6"/>
  <c r="G102" i="6"/>
  <c r="I102" i="6"/>
  <c r="K311" i="6"/>
  <c r="E311" i="6"/>
  <c r="G311" i="6"/>
  <c r="E243" i="6"/>
  <c r="G243" i="6"/>
  <c r="I243" i="6"/>
  <c r="K243" i="6"/>
  <c r="E695" i="6"/>
  <c r="G695" i="6"/>
  <c r="E130" i="6"/>
  <c r="G130" i="6"/>
  <c r="G206" i="6"/>
  <c r="I206" i="6"/>
  <c r="I525" i="6"/>
  <c r="I757" i="6"/>
  <c r="E420" i="6"/>
  <c r="G420" i="6"/>
  <c r="I420" i="6"/>
  <c r="E482" i="6"/>
  <c r="G482" i="6"/>
  <c r="I482" i="6"/>
  <c r="K374" i="6"/>
  <c r="E374" i="6"/>
  <c r="G374" i="6"/>
  <c r="E704" i="6"/>
  <c r="G704" i="6"/>
  <c r="I704" i="6"/>
  <c r="K704" i="6"/>
  <c r="E760" i="6"/>
  <c r="G760" i="6"/>
  <c r="I585" i="6"/>
  <c r="I126" i="6"/>
  <c r="K695" i="6"/>
  <c r="E85" i="6"/>
  <c r="G85" i="6"/>
  <c r="E433" i="6"/>
  <c r="G433" i="6"/>
  <c r="I433" i="6"/>
  <c r="K433" i="6"/>
  <c r="E312" i="6"/>
  <c r="G312" i="6"/>
  <c r="I312" i="6"/>
  <c r="K640" i="6"/>
  <c r="E640" i="6"/>
  <c r="G640" i="6"/>
  <c r="E316" i="6"/>
  <c r="G316" i="6"/>
  <c r="K316" i="6"/>
  <c r="E677" i="6"/>
  <c r="E301" i="6"/>
  <c r="G301" i="6"/>
  <c r="I301" i="6"/>
  <c r="K301" i="6"/>
  <c r="E228" i="6"/>
  <c r="G228" i="6"/>
  <c r="I228" i="6"/>
  <c r="K122" i="6"/>
  <c r="E122" i="6"/>
  <c r="E771" i="6"/>
  <c r="G771" i="6"/>
  <c r="K771" i="6"/>
  <c r="K209" i="6"/>
  <c r="E209" i="6"/>
  <c r="G209" i="6"/>
  <c r="K541" i="6"/>
  <c r="I423" i="6"/>
  <c r="I268" i="6"/>
  <c r="I176" i="6"/>
  <c r="I128" i="6"/>
  <c r="I538" i="6"/>
  <c r="I535" i="6"/>
  <c r="E251" i="6"/>
  <c r="G251" i="6"/>
  <c r="E328" i="6"/>
  <c r="K328" i="6"/>
  <c r="E7" i="6"/>
  <c r="G7" i="6"/>
  <c r="K7" i="6"/>
  <c r="G334" i="6"/>
  <c r="I334" i="6"/>
  <c r="K334" i="6"/>
  <c r="E600" i="6"/>
  <c r="G600" i="6"/>
  <c r="I600" i="6"/>
  <c r="K600" i="6"/>
  <c r="G548" i="6"/>
  <c r="I548" i="6"/>
  <c r="K548" i="6"/>
  <c r="K431" i="6"/>
  <c r="E431" i="6"/>
  <c r="K637" i="6"/>
  <c r="E637" i="6"/>
  <c r="G637" i="6"/>
  <c r="K396" i="6"/>
  <c r="E396" i="6"/>
  <c r="G396" i="6"/>
  <c r="I396" i="6"/>
  <c r="K510" i="6"/>
  <c r="E510" i="6"/>
  <c r="G510" i="6"/>
  <c r="E603" i="6"/>
  <c r="G603" i="6"/>
  <c r="I603" i="6"/>
  <c r="K632" i="6"/>
  <c r="E632" i="6"/>
  <c r="G632" i="6"/>
  <c r="I632" i="6"/>
  <c r="E64" i="6"/>
  <c r="E425" i="6"/>
  <c r="G425" i="6"/>
  <c r="I425" i="6"/>
  <c r="K425" i="6"/>
  <c r="K291" i="6"/>
  <c r="E291" i="6"/>
  <c r="G291" i="6"/>
  <c r="I291" i="6"/>
  <c r="E187" i="6"/>
  <c r="K187" i="6"/>
  <c r="K30" i="6"/>
  <c r="E30" i="6"/>
  <c r="G30" i="6"/>
  <c r="G272" i="6"/>
  <c r="I272" i="6"/>
  <c r="K272" i="6"/>
  <c r="K140" i="6"/>
  <c r="E140" i="6"/>
  <c r="E571" i="6"/>
  <c r="G571" i="6"/>
  <c r="I571" i="6"/>
  <c r="K571" i="6"/>
  <c r="E274" i="6"/>
  <c r="G274" i="6"/>
  <c r="I274" i="6"/>
  <c r="K518" i="6"/>
  <c r="E518" i="6"/>
  <c r="G518" i="6"/>
  <c r="I518" i="6"/>
  <c r="K613" i="6"/>
  <c r="E613" i="6"/>
  <c r="G613" i="6"/>
  <c r="I613" i="6"/>
  <c r="K685" i="6"/>
  <c r="E685" i="6"/>
  <c r="G685" i="6"/>
  <c r="I685" i="6"/>
  <c r="K219" i="6"/>
  <c r="E219" i="6"/>
  <c r="G219" i="6"/>
  <c r="G717" i="6"/>
  <c r="I717" i="6"/>
  <c r="K717" i="6"/>
  <c r="E491" i="6"/>
  <c r="G491" i="6"/>
  <c r="I491" i="6"/>
  <c r="K287" i="6"/>
  <c r="E287" i="6"/>
  <c r="G287" i="6"/>
  <c r="I287" i="6"/>
  <c r="K450" i="6"/>
  <c r="E450" i="6"/>
  <c r="K68" i="6"/>
  <c r="E68" i="6"/>
  <c r="G68" i="6"/>
  <c r="I68" i="6"/>
  <c r="E691" i="6"/>
  <c r="K691" i="6"/>
  <c r="E193" i="6"/>
  <c r="G193" i="6"/>
  <c r="K193" i="6"/>
  <c r="G401" i="6"/>
  <c r="I401" i="6"/>
  <c r="K401" i="6"/>
  <c r="K629" i="6"/>
  <c r="E629" i="6"/>
  <c r="G629" i="6"/>
  <c r="I629" i="6"/>
  <c r="G380" i="6"/>
  <c r="I380" i="6"/>
  <c r="K380" i="6"/>
  <c r="E683" i="6"/>
  <c r="G683" i="6"/>
  <c r="I683" i="6"/>
  <c r="K683" i="6"/>
  <c r="E466" i="6"/>
  <c r="G466" i="6"/>
  <c r="I466" i="6"/>
  <c r="E418" i="6"/>
  <c r="G418" i="6"/>
  <c r="I418" i="6"/>
  <c r="K418" i="6"/>
  <c r="K552" i="6"/>
  <c r="E552" i="6"/>
  <c r="G552" i="6"/>
  <c r="G248" i="6"/>
  <c r="I248" i="6"/>
  <c r="K248" i="6"/>
  <c r="K298" i="6"/>
  <c r="E298" i="6"/>
  <c r="E84" i="6"/>
  <c r="G84" i="6"/>
  <c r="I84" i="6"/>
  <c r="K141" i="6"/>
  <c r="E141" i="6"/>
  <c r="G166" i="6"/>
  <c r="I166" i="6"/>
  <c r="E543" i="6"/>
  <c r="G543" i="6"/>
  <c r="I543" i="6"/>
  <c r="K543" i="6"/>
  <c r="K476" i="6"/>
  <c r="E476" i="6"/>
  <c r="G476" i="6"/>
  <c r="I476" i="6"/>
  <c r="K175" i="6"/>
  <c r="E175" i="6"/>
  <c r="G175" i="6"/>
  <c r="I175" i="6"/>
  <c r="K696" i="6"/>
  <c r="E696" i="6"/>
  <c r="G696" i="6"/>
  <c r="K211" i="6"/>
  <c r="I500" i="6"/>
  <c r="I25" i="6"/>
  <c r="I728" i="6"/>
  <c r="I231" i="6"/>
  <c r="I769" i="6"/>
  <c r="I542" i="6"/>
  <c r="I432" i="6"/>
  <c r="G238" i="6"/>
  <c r="I238" i="6"/>
  <c r="K700" i="6"/>
  <c r="E354" i="6"/>
  <c r="G354" i="6"/>
  <c r="E152" i="6"/>
  <c r="G152" i="6"/>
  <c r="I152" i="6"/>
  <c r="G430" i="6"/>
  <c r="I430" i="6"/>
  <c r="G671" i="6"/>
  <c r="I671" i="6"/>
  <c r="K671" i="6"/>
  <c r="I340" i="6"/>
  <c r="I563" i="6"/>
  <c r="I440" i="6"/>
  <c r="I303" i="6"/>
  <c r="I29" i="6"/>
  <c r="G223" i="6"/>
  <c r="I223" i="6"/>
  <c r="I735" i="6"/>
  <c r="I136" i="6"/>
  <c r="I253" i="6"/>
  <c r="I86" i="6"/>
  <c r="I646" i="6"/>
  <c r="I357" i="6"/>
  <c r="I521" i="6"/>
  <c r="I716" i="6"/>
  <c r="I408" i="6"/>
  <c r="G40" i="6"/>
  <c r="I40" i="6"/>
  <c r="G277" i="6"/>
  <c r="I277" i="6"/>
  <c r="G547" i="6"/>
  <c r="I547" i="6"/>
  <c r="G494" i="6"/>
  <c r="I494" i="6"/>
  <c r="G46" i="6"/>
  <c r="I46" i="6"/>
  <c r="G662" i="6"/>
  <c r="I662" i="6"/>
  <c r="I708" i="6"/>
  <c r="I112" i="6"/>
  <c r="I155" i="6"/>
  <c r="I639" i="6"/>
  <c r="G284" i="6"/>
  <c r="I284" i="6"/>
  <c r="I371" i="6"/>
  <c r="G668" i="6"/>
  <c r="I668" i="6"/>
  <c r="I55" i="6"/>
  <c r="G3" i="6"/>
  <c r="I3" i="6"/>
  <c r="G719" i="6"/>
  <c r="I719" i="6"/>
  <c r="I43" i="6"/>
  <c r="I286" i="6"/>
  <c r="I413" i="6"/>
  <c r="G121" i="6"/>
  <c r="I121" i="6"/>
  <c r="I100" i="6"/>
  <c r="I467" i="6"/>
  <c r="I47" i="6"/>
  <c r="I605" i="6"/>
  <c r="I324" i="6"/>
  <c r="I478" i="6"/>
  <c r="I707" i="6"/>
  <c r="I782" i="6"/>
  <c r="I181" i="6"/>
  <c r="I250" i="6"/>
  <c r="G574" i="6"/>
  <c r="I574" i="6"/>
  <c r="G664" i="6"/>
  <c r="I664" i="6"/>
  <c r="I747" i="6"/>
  <c r="G169" i="6"/>
  <c r="I169" i="6"/>
  <c r="I676" i="6"/>
  <c r="I723" i="6"/>
  <c r="I575" i="6"/>
  <c r="I339" i="6"/>
  <c r="I519" i="6"/>
  <c r="I530" i="6"/>
  <c r="I278" i="6"/>
  <c r="G341" i="6"/>
  <c r="I341" i="6"/>
  <c r="I203" i="6"/>
  <c r="G471" i="6"/>
  <c r="I471" i="6"/>
  <c r="I642" i="6"/>
  <c r="I678" i="6"/>
  <c r="I373" i="6"/>
  <c r="I382" i="6"/>
  <c r="I729" i="6"/>
  <c r="I117" i="6"/>
  <c r="I653" i="6"/>
  <c r="G80" i="6"/>
  <c r="I80" i="6"/>
  <c r="I406" i="6"/>
  <c r="I60" i="6"/>
  <c r="G254" i="6"/>
  <c r="I254" i="6"/>
  <c r="G110" i="6"/>
  <c r="I110" i="6"/>
  <c r="G41" i="6"/>
  <c r="I41" i="6"/>
  <c r="G591" i="6"/>
  <c r="I591" i="6"/>
  <c r="I493" i="6"/>
  <c r="G370" i="6"/>
  <c r="I370" i="6"/>
  <c r="I522" i="6"/>
  <c r="I773" i="6"/>
  <c r="G134" i="6"/>
  <c r="I134" i="6"/>
  <c r="G297" i="6"/>
  <c r="I297" i="6"/>
  <c r="I226" i="6"/>
  <c r="I335" i="6"/>
  <c r="G479" i="6"/>
  <c r="I479" i="6"/>
  <c r="I256" i="6"/>
  <c r="I393" i="6"/>
  <c r="G265" i="6"/>
  <c r="I265" i="6"/>
  <c r="G199" i="6"/>
  <c r="I199" i="6"/>
  <c r="I125" i="6"/>
  <c r="I752" i="6"/>
  <c r="I300" i="6"/>
  <c r="G636" i="6"/>
  <c r="I636" i="6"/>
  <c r="G703" i="6"/>
  <c r="I703" i="6"/>
  <c r="I746" i="6"/>
  <c r="I561" i="6"/>
  <c r="G474" i="6"/>
  <c r="I474" i="6"/>
  <c r="I142" i="6"/>
  <c r="G156" i="6"/>
  <c r="I156" i="6"/>
  <c r="G299" i="6"/>
  <c r="I299" i="6"/>
  <c r="I32" i="6"/>
  <c r="G737" i="6"/>
  <c r="I737" i="6"/>
  <c r="I6" i="6"/>
  <c r="I163" i="6"/>
  <c r="G761" i="6"/>
  <c r="I761" i="6"/>
  <c r="I779" i="6"/>
  <c r="I599" i="6"/>
  <c r="G71" i="6"/>
  <c r="I71" i="6"/>
  <c r="I472" i="6"/>
  <c r="G675" i="6"/>
  <c r="I675" i="6"/>
  <c r="I58" i="6"/>
  <c r="G524" i="6"/>
  <c r="I524" i="6"/>
  <c r="G81" i="6"/>
  <c r="I81" i="6"/>
  <c r="G614" i="6"/>
  <c r="I614" i="6"/>
  <c r="I447" i="6"/>
  <c r="I562" i="6"/>
  <c r="I255" i="6"/>
  <c r="I149" i="6"/>
  <c r="I87" i="6"/>
  <c r="I230" i="6"/>
  <c r="I699" i="6"/>
  <c r="I360" i="6"/>
  <c r="E178" i="6"/>
  <c r="G178" i="6"/>
  <c r="K178" i="6"/>
  <c r="G221" i="6"/>
  <c r="I221" i="6"/>
  <c r="G623" i="6"/>
  <c r="I623" i="6"/>
  <c r="G92" i="6"/>
  <c r="I92" i="6"/>
  <c r="G690" i="6"/>
  <c r="I690" i="6"/>
  <c r="G363" i="6"/>
  <c r="I363" i="6"/>
  <c r="G586" i="6"/>
  <c r="I586" i="6"/>
  <c r="G445" i="6"/>
  <c r="I445" i="6"/>
  <c r="G332" i="6"/>
  <c r="I332" i="6"/>
  <c r="G76" i="6"/>
  <c r="I76" i="6"/>
  <c r="G748" i="6"/>
  <c r="I748" i="6"/>
  <c r="G16" i="6"/>
  <c r="I16" i="6"/>
  <c r="E610" i="6"/>
  <c r="I680" i="6"/>
  <c r="I414" i="6"/>
  <c r="I700" i="6"/>
  <c r="I573" i="6"/>
  <c r="I148" i="6"/>
  <c r="I428" i="6"/>
  <c r="D189" i="1"/>
  <c r="F189" i="1"/>
  <c r="D94" i="1"/>
  <c r="L94" i="1"/>
  <c r="D55" i="1"/>
  <c r="L55" i="1"/>
  <c r="D40" i="1"/>
  <c r="L40" i="1"/>
  <c r="D98" i="1"/>
  <c r="F98" i="1"/>
  <c r="H98" i="1"/>
  <c r="J98" i="1"/>
  <c r="D106" i="1"/>
  <c r="L106" i="1"/>
  <c r="D154" i="1"/>
  <c r="L154" i="1"/>
  <c r="D67" i="1"/>
  <c r="L67" i="1"/>
  <c r="D136" i="1"/>
  <c r="L136" i="1"/>
  <c r="D37" i="1"/>
  <c r="L37" i="1"/>
  <c r="D134" i="1"/>
  <c r="L134" i="1"/>
  <c r="D78" i="1"/>
  <c r="L78" i="1"/>
  <c r="D96" i="1"/>
  <c r="L96" i="1"/>
  <c r="D107" i="1"/>
  <c r="L107" i="1"/>
  <c r="D4" i="1"/>
  <c r="L4" i="1"/>
  <c r="D130" i="1"/>
  <c r="F130" i="1"/>
  <c r="H130" i="1"/>
  <c r="D17" i="1"/>
  <c r="F17" i="1"/>
  <c r="H17" i="1"/>
  <c r="J17" i="1"/>
  <c r="D118" i="1"/>
  <c r="L118" i="1"/>
  <c r="D90" i="1"/>
  <c r="L90" i="1"/>
  <c r="D95" i="1"/>
  <c r="D56" i="1"/>
  <c r="D81" i="1"/>
  <c r="L81" i="1"/>
  <c r="D21" i="1"/>
  <c r="D51" i="1"/>
  <c r="D62" i="1"/>
  <c r="D16" i="1"/>
  <c r="D91" i="1"/>
  <c r="D125" i="1"/>
  <c r="F125" i="1"/>
  <c r="H125" i="1"/>
  <c r="J125" i="1"/>
  <c r="D184" i="1"/>
  <c r="D151" i="1"/>
  <c r="D148" i="1"/>
  <c r="D57" i="1"/>
  <c r="D108" i="1"/>
  <c r="D161" i="1"/>
  <c r="F161" i="1"/>
  <c r="D64" i="1"/>
  <c r="D123" i="1"/>
  <c r="D12" i="1"/>
  <c r="L12" i="1"/>
  <c r="D69" i="1"/>
  <c r="L69" i="1"/>
  <c r="P3" i="1"/>
  <c r="D113" i="1"/>
  <c r="L113" i="1"/>
  <c r="D34" i="1"/>
  <c r="D177" i="1"/>
  <c r="D162" i="1"/>
  <c r="D31" i="1"/>
  <c r="D138" i="1"/>
  <c r="D143" i="1"/>
  <c r="D74" i="1"/>
  <c r="D121" i="1"/>
  <c r="F121" i="1"/>
  <c r="D180" i="1"/>
  <c r="L180" i="1"/>
  <c r="D102" i="1"/>
  <c r="L102" i="1"/>
  <c r="D87" i="1"/>
  <c r="F87" i="1"/>
  <c r="D166" i="1"/>
  <c r="F166" i="1"/>
  <c r="H166" i="1"/>
  <c r="D176" i="1"/>
  <c r="L176" i="1"/>
  <c r="D179" i="1"/>
  <c r="L179" i="1"/>
  <c r="P6" i="1"/>
  <c r="D159" i="1"/>
  <c r="F159" i="1"/>
  <c r="D10" i="1"/>
  <c r="D181" i="1"/>
  <c r="F181" i="1"/>
  <c r="H181" i="1"/>
  <c r="D172" i="1"/>
  <c r="L172" i="1"/>
  <c r="D32" i="1"/>
  <c r="L98" i="1"/>
  <c r="L103" i="1"/>
  <c r="F103" i="1"/>
  <c r="F69" i="1"/>
  <c r="H69" i="1"/>
  <c r="J69" i="1"/>
  <c r="F150" i="1"/>
  <c r="H150" i="1"/>
  <c r="J150" i="1"/>
  <c r="D158" i="1"/>
  <c r="D153" i="1"/>
  <c r="D20" i="1"/>
  <c r="D76" i="1"/>
  <c r="D104" i="1"/>
  <c r="D13" i="1"/>
  <c r="D168" i="1"/>
  <c r="D82" i="1"/>
  <c r="D44" i="1"/>
  <c r="D19" i="1"/>
  <c r="D30" i="1"/>
  <c r="D149" i="1"/>
  <c r="D109" i="1"/>
  <c r="D126" i="1"/>
  <c r="D174" i="1"/>
  <c r="D60" i="1"/>
  <c r="D24" i="1"/>
  <c r="D137" i="1"/>
  <c r="D92" i="1"/>
  <c r="D18" i="1"/>
  <c r="D41" i="1"/>
  <c r="D84" i="1"/>
  <c r="D27" i="1"/>
  <c r="D6" i="1"/>
  <c r="D15" i="1"/>
  <c r="D46" i="1"/>
  <c r="D112" i="1"/>
  <c r="D111" i="1"/>
  <c r="D43" i="1"/>
  <c r="D26" i="1"/>
  <c r="D132" i="1"/>
  <c r="D83" i="1"/>
  <c r="D23" i="1"/>
  <c r="D165" i="1"/>
  <c r="D89" i="1"/>
  <c r="D53" i="1"/>
  <c r="D65" i="1"/>
  <c r="D164" i="1"/>
  <c r="D8" i="1"/>
  <c r="D139" i="1"/>
  <c r="D160" i="1"/>
  <c r="D85" i="1"/>
  <c r="D101" i="1"/>
  <c r="D178" i="1"/>
  <c r="D128" i="1"/>
  <c r="D140" i="1"/>
  <c r="D39" i="1"/>
  <c r="D42" i="1"/>
  <c r="D52" i="1"/>
  <c r="D45" i="1"/>
  <c r="D9" i="1"/>
  <c r="D152" i="1"/>
  <c r="D48" i="1"/>
  <c r="D116" i="1"/>
  <c r="D131" i="1"/>
  <c r="D86" i="1"/>
  <c r="D63" i="1"/>
  <c r="D183" i="1"/>
  <c r="D147" i="1"/>
  <c r="D182" i="1"/>
  <c r="D110" i="1"/>
  <c r="D120" i="1"/>
  <c r="D100" i="1"/>
  <c r="D35" i="1"/>
  <c r="D114" i="1"/>
  <c r="D142" i="1"/>
  <c r="D163" i="1"/>
  <c r="D155" i="1"/>
  <c r="D187" i="1"/>
  <c r="D79" i="1"/>
  <c r="D7" i="1"/>
  <c r="D185" i="1"/>
  <c r="D54" i="1"/>
  <c r="D5" i="1"/>
  <c r="D72" i="1"/>
  <c r="D61" i="1"/>
  <c r="D175" i="1"/>
  <c r="D146" i="1"/>
  <c r="D141" i="1"/>
  <c r="D105" i="1"/>
  <c r="D173" i="1"/>
  <c r="D186" i="1"/>
  <c r="D124" i="1"/>
  <c r="D29" i="1"/>
  <c r="D25" i="1"/>
  <c r="D117" i="1"/>
  <c r="D3" i="1"/>
  <c r="D70" i="1"/>
  <c r="D93" i="1"/>
  <c r="D88" i="1"/>
  <c r="D75" i="1"/>
  <c r="D58" i="1"/>
  <c r="D135" i="1"/>
  <c r="D50" i="1"/>
  <c r="D157" i="1"/>
  <c r="D33" i="1"/>
  <c r="D122" i="1"/>
  <c r="D71" i="1"/>
  <c r="D59" i="1"/>
  <c r="D22" i="1"/>
  <c r="D167" i="1"/>
  <c r="D169" i="1"/>
  <c r="D127" i="1"/>
  <c r="D97" i="1"/>
  <c r="D80" i="1"/>
  <c r="D129" i="1"/>
  <c r="D11" i="1"/>
  <c r="D28" i="1"/>
  <c r="D66" i="1"/>
  <c r="D171" i="1"/>
  <c r="D99" i="1"/>
  <c r="D144" i="1"/>
  <c r="D68" i="1"/>
  <c r="D145" i="1"/>
  <c r="D156" i="1"/>
  <c r="D77" i="1"/>
  <c r="D38" i="1"/>
  <c r="D188" i="1"/>
  <c r="D36" i="1"/>
  <c r="D133" i="1"/>
  <c r="D119" i="1"/>
  <c r="D170" i="1"/>
  <c r="D115" i="1"/>
  <c r="D49" i="1"/>
  <c r="D47" i="1"/>
  <c r="D14" i="1"/>
  <c r="L73" i="1"/>
  <c r="F73" i="1"/>
  <c r="H189" i="1"/>
  <c r="J189" i="1"/>
  <c r="L189" i="1"/>
  <c r="F40" i="1"/>
  <c r="H40" i="1"/>
  <c r="I481" i="6"/>
  <c r="E502" i="6"/>
  <c r="G502" i="6"/>
  <c r="I502" i="6"/>
  <c r="E34" i="6"/>
  <c r="G34" i="6"/>
  <c r="I34" i="6"/>
  <c r="E317" i="6"/>
  <c r="G317" i="6"/>
  <c r="I317" i="6"/>
  <c r="K317" i="6"/>
  <c r="I503" i="6"/>
  <c r="I689" i="6"/>
  <c r="I326" i="6"/>
  <c r="E165" i="6"/>
  <c r="G165" i="6"/>
  <c r="I197" i="6"/>
  <c r="K338" i="6"/>
  <c r="I249" i="6"/>
  <c r="I275" i="6"/>
  <c r="I501" i="6"/>
  <c r="I736" i="6"/>
  <c r="I266" i="6"/>
  <c r="I154" i="6"/>
  <c r="K66" i="6"/>
  <c r="E480" i="6"/>
  <c r="G480" i="6"/>
  <c r="I712" i="6"/>
  <c r="E288" i="6"/>
  <c r="G288" i="6"/>
  <c r="I288" i="6"/>
  <c r="E742" i="6"/>
  <c r="G742" i="6"/>
  <c r="I742" i="6"/>
  <c r="I601" i="6"/>
  <c r="I138" i="6"/>
  <c r="I262" i="6"/>
  <c r="I767" i="6"/>
  <c r="E536" i="6"/>
  <c r="G536" i="6"/>
  <c r="I536" i="6"/>
  <c r="I19" i="6"/>
  <c r="E384" i="6"/>
  <c r="G384" i="6"/>
  <c r="I384" i="6"/>
  <c r="G239" i="6"/>
  <c r="I239" i="6"/>
  <c r="K453" i="6"/>
  <c r="K225" i="6"/>
  <c r="E551" i="6"/>
  <c r="G551" i="6"/>
  <c r="I107" i="6"/>
  <c r="E259" i="6"/>
  <c r="G259" i="6"/>
  <c r="E103" i="6"/>
  <c r="G103" i="6"/>
  <c r="K103" i="6"/>
  <c r="K681" i="6"/>
  <c r="E681" i="6"/>
  <c r="E645" i="6"/>
  <c r="G645" i="6"/>
  <c r="I207" i="6"/>
  <c r="I419" i="6"/>
  <c r="E424" i="6"/>
  <c r="G424" i="6"/>
  <c r="I424" i="6"/>
  <c r="G225" i="6"/>
  <c r="I225" i="6"/>
  <c r="E289" i="6"/>
  <c r="G289" i="6"/>
  <c r="E549" i="6"/>
  <c r="G549" i="6"/>
  <c r="I549" i="6"/>
  <c r="K65" i="6"/>
  <c r="E65" i="6"/>
  <c r="G65" i="6"/>
  <c r="I65" i="6"/>
  <c r="K724" i="6"/>
  <c r="E724" i="6"/>
  <c r="G724" i="6"/>
  <c r="G173" i="6"/>
  <c r="I173" i="6"/>
  <c r="I434" i="6"/>
  <c r="E192" i="6"/>
  <c r="G192" i="6"/>
  <c r="I192" i="6"/>
  <c r="I589" i="6"/>
  <c r="K293" i="6"/>
  <c r="K495" i="6"/>
  <c r="E495" i="6"/>
  <c r="K534" i="6"/>
  <c r="E534" i="6"/>
  <c r="G534" i="6"/>
  <c r="I534" i="6"/>
  <c r="E438" i="6"/>
  <c r="G438" i="6"/>
  <c r="I438" i="6"/>
  <c r="K438" i="6"/>
  <c r="E679" i="6"/>
  <c r="G679" i="6"/>
  <c r="E469" i="6"/>
  <c r="G469" i="6"/>
  <c r="E132" i="6"/>
  <c r="G132" i="6"/>
  <c r="I132" i="6"/>
  <c r="K168" i="6"/>
  <c r="E168" i="6"/>
  <c r="K444" i="6"/>
  <c r="E444" i="6"/>
  <c r="G444" i="6"/>
  <c r="I444" i="6"/>
  <c r="K173" i="6"/>
  <c r="K738" i="6"/>
  <c r="E738" i="6"/>
  <c r="G738" i="6"/>
  <c r="I738" i="6"/>
  <c r="K602" i="6"/>
  <c r="E602" i="6"/>
  <c r="G602" i="6"/>
  <c r="I602" i="6"/>
  <c r="I369" i="6"/>
  <c r="E403" i="6"/>
  <c r="G403" i="6"/>
  <c r="I403" i="6"/>
  <c r="I66" i="6"/>
  <c r="K96" i="6"/>
  <c r="K555" i="6"/>
  <c r="K659" i="6"/>
  <c r="E659" i="6"/>
  <c r="K120" i="6"/>
  <c r="E120" i="6"/>
  <c r="G120" i="6"/>
  <c r="I120" i="6"/>
  <c r="I308" i="6"/>
  <c r="E89" i="6"/>
  <c r="G89" i="6"/>
  <c r="I247" i="6"/>
  <c r="K233" i="6"/>
  <c r="E233" i="6"/>
  <c r="E213" i="6"/>
  <c r="G213" i="6"/>
  <c r="I213" i="6"/>
  <c r="E435" i="6"/>
  <c r="G435" i="6"/>
  <c r="K342" i="6"/>
  <c r="E342" i="6"/>
  <c r="G342" i="6"/>
  <c r="E8" i="6"/>
  <c r="G8" i="6"/>
  <c r="I8" i="6"/>
  <c r="K8" i="6"/>
  <c r="E146" i="6"/>
  <c r="G146" i="6"/>
  <c r="I146" i="6"/>
  <c r="K146" i="6"/>
  <c r="I321" i="6"/>
  <c r="I484" i="6"/>
  <c r="I564" i="6"/>
  <c r="I454" i="6"/>
  <c r="E292" i="6"/>
  <c r="K292" i="6"/>
  <c r="K82" i="6"/>
  <c r="I461" i="6"/>
  <c r="G305" i="6"/>
  <c r="I305" i="6"/>
  <c r="I611" i="6"/>
  <c r="I480" i="6"/>
  <c r="G98" i="6"/>
  <c r="I98" i="6"/>
  <c r="I397" i="6"/>
  <c r="E61" i="6"/>
  <c r="G61" i="6"/>
  <c r="I61" i="6"/>
  <c r="K45" i="6"/>
  <c r="E634" i="6"/>
  <c r="G634" i="6"/>
  <c r="E15" i="6"/>
  <c r="G15" i="6"/>
  <c r="E514" i="6"/>
  <c r="G514" i="6"/>
  <c r="I514" i="6"/>
  <c r="K133" i="6"/>
  <c r="E133" i="6"/>
  <c r="K355" i="6"/>
  <c r="E355" i="6"/>
  <c r="G355" i="6"/>
  <c r="K305" i="6"/>
  <c r="I259" i="6"/>
  <c r="E462" i="6"/>
  <c r="G462" i="6"/>
  <c r="I462" i="6"/>
  <c r="K462" i="6"/>
  <c r="I188" i="6"/>
  <c r="I356" i="6"/>
  <c r="K580" i="6"/>
  <c r="E580" i="6"/>
  <c r="G580" i="6"/>
  <c r="I294" i="6"/>
  <c r="E314" i="6"/>
  <c r="G314" i="6"/>
  <c r="I145" i="6"/>
  <c r="I242" i="6"/>
  <c r="K633" i="6"/>
  <c r="K646" i="6"/>
  <c r="E62" i="6"/>
  <c r="E319" i="6"/>
  <c r="G319" i="6"/>
  <c r="I319" i="6"/>
  <c r="K319" i="6"/>
  <c r="K655" i="6"/>
  <c r="E655" i="6"/>
  <c r="G655" i="6"/>
  <c r="K375" i="6"/>
  <c r="E375" i="6"/>
  <c r="G375" i="6"/>
  <c r="I375" i="6"/>
  <c r="K218" i="6"/>
  <c r="K667" i="6"/>
  <c r="K523" i="6"/>
  <c r="E523" i="6"/>
  <c r="G523" i="6"/>
  <c r="E516" i="6"/>
  <c r="K516" i="6"/>
  <c r="K368" i="6"/>
  <c r="E368" i="6"/>
  <c r="G368" i="6"/>
  <c r="E35" i="6"/>
  <c r="K35" i="6"/>
  <c r="I167" i="6"/>
  <c r="I667" i="6"/>
  <c r="E566" i="6"/>
  <c r="G566" i="6"/>
  <c r="E172" i="6"/>
  <c r="G172" i="6"/>
  <c r="I172" i="6"/>
  <c r="K172" i="6"/>
  <c r="K661" i="6"/>
  <c r="E661" i="6"/>
  <c r="E191" i="6"/>
  <c r="K191" i="6"/>
  <c r="E182" i="6"/>
  <c r="G182" i="6"/>
  <c r="I182" i="6"/>
  <c r="K182" i="6"/>
  <c r="K404" i="6"/>
  <c r="E404" i="6"/>
  <c r="G404" i="6"/>
  <c r="I404" i="6"/>
  <c r="I236" i="6"/>
  <c r="E345" i="6"/>
  <c r="G345" i="6"/>
  <c r="I345" i="6"/>
  <c r="K345" i="6"/>
  <c r="E177" i="6"/>
  <c r="G177" i="6"/>
  <c r="K177" i="6"/>
  <c r="K506" i="6"/>
  <c r="E506" i="6"/>
  <c r="G506" i="6"/>
  <c r="I506" i="6"/>
  <c r="E465" i="6"/>
  <c r="G465" i="6"/>
  <c r="K465" i="6"/>
  <c r="I597" i="6"/>
  <c r="I347" i="6"/>
  <c r="I740" i="6"/>
  <c r="K658" i="6"/>
  <c r="E658" i="6"/>
  <c r="G658" i="6"/>
  <c r="I658" i="6"/>
  <c r="K31" i="6"/>
  <c r="E31" i="6"/>
  <c r="I180" i="6"/>
  <c r="G331" i="6"/>
  <c r="I331" i="6"/>
  <c r="I59" i="6"/>
  <c r="K98" i="6"/>
  <c r="E348" i="6"/>
  <c r="G348" i="6"/>
  <c r="I348" i="6"/>
  <c r="I669" i="6"/>
  <c r="I338" i="6"/>
  <c r="I105" i="6"/>
  <c r="I437" i="6"/>
  <c r="K515" i="6"/>
  <c r="I528" i="6"/>
  <c r="I710" i="6"/>
  <c r="I684" i="6"/>
  <c r="I499" i="6"/>
  <c r="K381" i="6"/>
  <c r="E381" i="6"/>
  <c r="G381" i="6"/>
  <c r="I381" i="6"/>
  <c r="K520" i="6"/>
  <c r="E520" i="6"/>
  <c r="G520" i="6"/>
  <c r="I520" i="6"/>
  <c r="E682" i="6"/>
  <c r="G682" i="6"/>
  <c r="I682" i="6"/>
  <c r="K682" i="6"/>
  <c r="E171" i="6"/>
  <c r="G171" i="6"/>
  <c r="I171" i="6"/>
  <c r="K171" i="6"/>
  <c r="K44" i="6"/>
  <c r="E44" i="6"/>
  <c r="G44" i="6"/>
  <c r="G116" i="6"/>
  <c r="I116" i="6"/>
  <c r="I184" i="6"/>
  <c r="E513" i="6"/>
  <c r="G513" i="6"/>
  <c r="K185" i="6"/>
  <c r="E185" i="6"/>
  <c r="G185" i="6"/>
  <c r="I185" i="6"/>
  <c r="E392" i="6"/>
  <c r="K392" i="6"/>
  <c r="K592" i="6"/>
  <c r="E592" i="6"/>
  <c r="G592" i="6"/>
  <c r="I592" i="6"/>
  <c r="K774" i="6"/>
  <c r="E774" i="6"/>
  <c r="G774" i="6"/>
  <c r="I774" i="6"/>
  <c r="K464" i="6"/>
  <c r="E464" i="6"/>
  <c r="G464" i="6"/>
  <c r="I464" i="6"/>
  <c r="E241" i="6"/>
  <c r="K241" i="6"/>
  <c r="E9" i="6"/>
  <c r="G9" i="6"/>
  <c r="I9" i="6"/>
  <c r="K9" i="6"/>
  <c r="K276" i="6"/>
  <c r="E276" i="6"/>
  <c r="G276" i="6"/>
  <c r="I276" i="6"/>
  <c r="K49" i="6"/>
  <c r="E49" i="6"/>
  <c r="G49" i="6"/>
  <c r="E622" i="6"/>
  <c r="G622" i="6"/>
  <c r="I622" i="6"/>
  <c r="K622" i="6"/>
  <c r="E52" i="6"/>
  <c r="K52" i="6"/>
  <c r="E337" i="6"/>
  <c r="K337" i="6"/>
  <c r="K766" i="6"/>
  <c r="E766" i="6"/>
  <c r="G766" i="6"/>
  <c r="I766" i="6"/>
  <c r="K616" i="6"/>
  <c r="E616" i="6"/>
  <c r="G616" i="6"/>
  <c r="I616" i="6"/>
  <c r="K509" i="6"/>
  <c r="I405" i="6"/>
  <c r="K153" i="6"/>
  <c r="K123" i="6"/>
  <c r="I329" i="6"/>
  <c r="I567" i="6"/>
  <c r="K460" i="6"/>
  <c r="E460" i="6"/>
  <c r="E366" i="6"/>
  <c r="G366" i="6"/>
  <c r="I366" i="6"/>
  <c r="K366" i="6"/>
  <c r="K656" i="6"/>
  <c r="E656" i="6"/>
  <c r="G656" i="6"/>
  <c r="I656" i="6"/>
  <c r="K306" i="6"/>
  <c r="E306" i="6"/>
  <c r="G306" i="6"/>
  <c r="K281" i="6"/>
  <c r="E281" i="6"/>
  <c r="K108" i="6"/>
  <c r="E108" i="6"/>
  <c r="I165" i="6"/>
  <c r="K116" i="6"/>
  <c r="E257" i="6"/>
  <c r="G257" i="6"/>
  <c r="E379" i="6"/>
  <c r="G379" i="6"/>
  <c r="I379" i="6"/>
  <c r="K379" i="6"/>
  <c r="E686" i="6"/>
  <c r="K686" i="6"/>
  <c r="E73" i="6"/>
  <c r="G73" i="6"/>
  <c r="K73" i="6"/>
  <c r="K135" i="6"/>
  <c r="E135" i="6"/>
  <c r="G135" i="6"/>
  <c r="I85" i="6"/>
  <c r="I618" i="6"/>
  <c r="I515" i="6"/>
  <c r="I487" i="6"/>
  <c r="I596" i="6"/>
  <c r="I27" i="6"/>
  <c r="E565" i="6"/>
  <c r="G565" i="6"/>
  <c r="I565" i="6"/>
  <c r="I608" i="6"/>
  <c r="E37" i="6"/>
  <c r="G37" i="6"/>
  <c r="I508" i="6"/>
  <c r="I170" i="6"/>
  <c r="I458" i="6"/>
  <c r="I760" i="6"/>
  <c r="I164" i="6"/>
  <c r="I446" i="6"/>
  <c r="I323" i="6"/>
  <c r="I96" i="6"/>
  <c r="I79" i="6"/>
  <c r="K455" i="6"/>
  <c r="E455" i="6"/>
  <c r="G665" i="6"/>
  <c r="I665" i="6"/>
  <c r="G245" i="6"/>
  <c r="I245" i="6"/>
  <c r="I349" i="6"/>
  <c r="I114" i="6"/>
  <c r="I147" i="6"/>
  <c r="I555" i="6"/>
  <c r="I624" i="6"/>
  <c r="G330" i="6"/>
  <c r="I330" i="6"/>
  <c r="I361" i="6"/>
  <c r="I190" i="6"/>
  <c r="I441" i="6"/>
  <c r="I395" i="6"/>
  <c r="I421" i="6"/>
  <c r="G17" i="6"/>
  <c r="I17" i="6"/>
  <c r="G95" i="6"/>
  <c r="I95" i="6"/>
  <c r="I289" i="6"/>
  <c r="I159" i="6"/>
  <c r="E362" i="6"/>
  <c r="G362" i="6"/>
  <c r="I362" i="6"/>
  <c r="K362" i="6"/>
  <c r="I144" i="6"/>
  <c r="I322" i="6"/>
  <c r="I652" i="6"/>
  <c r="I621" i="6"/>
  <c r="I387" i="6"/>
  <c r="I759" i="6"/>
  <c r="I137" i="6"/>
  <c r="K383" i="6"/>
  <c r="E383" i="6"/>
  <c r="G383" i="6"/>
  <c r="I383" i="6"/>
  <c r="I77" i="6"/>
  <c r="I211" i="6"/>
  <c r="I696" i="6"/>
  <c r="E411" i="6"/>
  <c r="G411" i="6"/>
  <c r="K411" i="6"/>
  <c r="G436" i="6"/>
  <c r="I436" i="6"/>
  <c r="E483" i="6"/>
  <c r="G483" i="6"/>
  <c r="K483" i="6"/>
  <c r="I252" i="6"/>
  <c r="I193" i="6"/>
  <c r="I219" i="6"/>
  <c r="I698" i="6"/>
  <c r="I351" i="6"/>
  <c r="G415" i="6"/>
  <c r="I415" i="6"/>
  <c r="I195" i="6"/>
  <c r="G714" i="6"/>
  <c r="I714" i="6"/>
  <c r="I93" i="6"/>
  <c r="I412" i="6"/>
  <c r="I36" i="6"/>
  <c r="I640" i="6"/>
  <c r="G216" i="6"/>
  <c r="I216" i="6"/>
  <c r="I7" i="6"/>
  <c r="I143" i="6"/>
  <c r="I209" i="6"/>
  <c r="I39" i="6"/>
  <c r="I579" i="6"/>
  <c r="G431" i="6"/>
  <c r="I431" i="6"/>
  <c r="I645" i="6"/>
  <c r="I771" i="6"/>
  <c r="I509" i="6"/>
  <c r="G328" i="6"/>
  <c r="I328" i="6"/>
  <c r="I354" i="6"/>
  <c r="I510" i="6"/>
  <c r="G450" i="6"/>
  <c r="I450" i="6"/>
  <c r="I30" i="6"/>
  <c r="G122" i="6"/>
  <c r="I122" i="6"/>
  <c r="G677" i="6"/>
  <c r="I677" i="6"/>
  <c r="G82" i="6"/>
  <c r="I82" i="6"/>
  <c r="I153" i="6"/>
  <c r="I552" i="6"/>
  <c r="G140" i="6"/>
  <c r="I140" i="6"/>
  <c r="I374" i="6"/>
  <c r="I364" i="6"/>
  <c r="I679" i="6"/>
  <c r="G540" i="6"/>
  <c r="I540" i="6"/>
  <c r="G298" i="6"/>
  <c r="I298" i="6"/>
  <c r="I637" i="6"/>
  <c r="I469" i="6"/>
  <c r="I311" i="6"/>
  <c r="I251" i="6"/>
  <c r="G141" i="6"/>
  <c r="I141" i="6"/>
  <c r="I316" i="6"/>
  <c r="G691" i="6"/>
  <c r="I691" i="6"/>
  <c r="G187" i="6"/>
  <c r="I187" i="6"/>
  <c r="G64" i="6"/>
  <c r="I64" i="6"/>
  <c r="I130" i="6"/>
  <c r="I695" i="6"/>
  <c r="G448" i="6"/>
  <c r="I448" i="6"/>
  <c r="I123" i="6"/>
  <c r="G610" i="6"/>
  <c r="I610" i="6"/>
  <c r="I178" i="6"/>
  <c r="F107" i="1"/>
  <c r="H107" i="1"/>
  <c r="F94" i="1"/>
  <c r="H94" i="1"/>
  <c r="F106" i="1"/>
  <c r="H106" i="1"/>
  <c r="J106" i="1"/>
  <c r="L17" i="1"/>
  <c r="L159" i="1"/>
  <c r="F4" i="1"/>
  <c r="H4" i="1"/>
  <c r="F37" i="1"/>
  <c r="H37" i="1"/>
  <c r="F55" i="1"/>
  <c r="H55" i="1"/>
  <c r="J55" i="1"/>
  <c r="L130" i="1"/>
  <c r="F136" i="1"/>
  <c r="H136" i="1"/>
  <c r="J136" i="1"/>
  <c r="F154" i="1"/>
  <c r="H154" i="1"/>
  <c r="F96" i="1"/>
  <c r="H96" i="1"/>
  <c r="F67" i="1"/>
  <c r="H67" i="1"/>
  <c r="J67" i="1"/>
  <c r="L125" i="1"/>
  <c r="F134" i="1"/>
  <c r="H134" i="1"/>
  <c r="F12" i="1"/>
  <c r="H12" i="1"/>
  <c r="H121" i="1"/>
  <c r="J121" i="1"/>
  <c r="F176" i="1"/>
  <c r="H176" i="1"/>
  <c r="J176" i="1"/>
  <c r="F78" i="1"/>
  <c r="H78" i="1"/>
  <c r="J78" i="1"/>
  <c r="F102" i="1"/>
  <c r="H102" i="1"/>
  <c r="F118" i="1"/>
  <c r="H118" i="1"/>
  <c r="L181" i="1"/>
  <c r="L166" i="1"/>
  <c r="F90" i="1"/>
  <c r="H90" i="1"/>
  <c r="J90" i="1"/>
  <c r="J37" i="1"/>
  <c r="L161" i="1"/>
  <c r="F81" i="1"/>
  <c r="H81" i="1"/>
  <c r="F180" i="1"/>
  <c r="H180" i="1"/>
  <c r="J180" i="1"/>
  <c r="L121" i="1"/>
  <c r="L87" i="1"/>
  <c r="F172" i="1"/>
  <c r="H172" i="1"/>
  <c r="J172" i="1"/>
  <c r="J94" i="1"/>
  <c r="F32" i="1"/>
  <c r="H32" i="1"/>
  <c r="J32" i="1"/>
  <c r="L32" i="1"/>
  <c r="F184" i="1"/>
  <c r="H184" i="1"/>
  <c r="J184" i="1"/>
  <c r="L184" i="1"/>
  <c r="L143" i="1"/>
  <c r="F143" i="1"/>
  <c r="F113" i="1"/>
  <c r="H113" i="1"/>
  <c r="F51" i="1"/>
  <c r="L51" i="1"/>
  <c r="F62" i="1"/>
  <c r="H62" i="1"/>
  <c r="J62" i="1"/>
  <c r="L62" i="1"/>
  <c r="F179" i="1"/>
  <c r="H179" i="1"/>
  <c r="J179" i="1"/>
  <c r="L138" i="1"/>
  <c r="F138" i="1"/>
  <c r="L108" i="1"/>
  <c r="F108" i="1"/>
  <c r="H108" i="1"/>
  <c r="L21" i="1"/>
  <c r="F21" i="1"/>
  <c r="F74" i="1"/>
  <c r="H74" i="1"/>
  <c r="L74" i="1"/>
  <c r="J130" i="1"/>
  <c r="L10" i="1"/>
  <c r="F10" i="1"/>
  <c r="L31" i="1"/>
  <c r="F31" i="1"/>
  <c r="L57" i="1"/>
  <c r="F57" i="1"/>
  <c r="H57" i="1"/>
  <c r="L64" i="1"/>
  <c r="F64" i="1"/>
  <c r="H64" i="1"/>
  <c r="H103" i="1"/>
  <c r="J103" i="1"/>
  <c r="L162" i="1"/>
  <c r="F162" i="1"/>
  <c r="H162" i="1"/>
  <c r="L148" i="1"/>
  <c r="F148" i="1"/>
  <c r="H148" i="1"/>
  <c r="J148" i="1"/>
  <c r="L91" i="1"/>
  <c r="F91" i="1"/>
  <c r="H91" i="1"/>
  <c r="J91" i="1"/>
  <c r="F56" i="1"/>
  <c r="H56" i="1"/>
  <c r="J56" i="1"/>
  <c r="L56" i="1"/>
  <c r="L34" i="1"/>
  <c r="F34" i="1"/>
  <c r="H34" i="1"/>
  <c r="J34" i="1"/>
  <c r="H87" i="1"/>
  <c r="J87" i="1"/>
  <c r="F177" i="1"/>
  <c r="H177" i="1"/>
  <c r="L177" i="1"/>
  <c r="L123" i="1"/>
  <c r="F123" i="1"/>
  <c r="H123" i="1"/>
  <c r="F151" i="1"/>
  <c r="H151" i="1"/>
  <c r="L151" i="1"/>
  <c r="L16" i="1"/>
  <c r="F16" i="1"/>
  <c r="H16" i="1"/>
  <c r="J16" i="1"/>
  <c r="L95" i="1"/>
  <c r="F95" i="1"/>
  <c r="H95" i="1"/>
  <c r="J95" i="1"/>
  <c r="L122" i="1"/>
  <c r="F122" i="1"/>
  <c r="H122" i="1"/>
  <c r="J122" i="1"/>
  <c r="F54" i="1"/>
  <c r="L54" i="1"/>
  <c r="L65" i="1"/>
  <c r="F65" i="1"/>
  <c r="H65" i="1"/>
  <c r="J65" i="1"/>
  <c r="L133" i="1"/>
  <c r="F133" i="1"/>
  <c r="H133" i="1"/>
  <c r="J133" i="1"/>
  <c r="F169" i="1"/>
  <c r="L169" i="1"/>
  <c r="L29" i="1"/>
  <c r="F29" i="1"/>
  <c r="H29" i="1"/>
  <c r="L182" i="1"/>
  <c r="F182" i="1"/>
  <c r="H182" i="1"/>
  <c r="F53" i="1"/>
  <c r="L53" i="1"/>
  <c r="L149" i="1"/>
  <c r="F149" i="1"/>
  <c r="H149" i="1"/>
  <c r="H73" i="1"/>
  <c r="J73" i="1"/>
  <c r="F47" i="1"/>
  <c r="L47" i="1"/>
  <c r="F36" i="1"/>
  <c r="L36" i="1"/>
  <c r="L68" i="1"/>
  <c r="F68" i="1"/>
  <c r="F11" i="1"/>
  <c r="H11" i="1"/>
  <c r="L11" i="1"/>
  <c r="L167" i="1"/>
  <c r="F167" i="1"/>
  <c r="H167" i="1"/>
  <c r="L157" i="1"/>
  <c r="F157" i="1"/>
  <c r="H157" i="1"/>
  <c r="F93" i="1"/>
  <c r="H93" i="1"/>
  <c r="L93" i="1"/>
  <c r="L124" i="1"/>
  <c r="F124" i="1"/>
  <c r="H124" i="1"/>
  <c r="F175" i="1"/>
  <c r="L175" i="1"/>
  <c r="L7" i="1"/>
  <c r="F7" i="1"/>
  <c r="H7" i="1"/>
  <c r="J7" i="1"/>
  <c r="L114" i="1"/>
  <c r="F114" i="1"/>
  <c r="H114" i="1"/>
  <c r="J114" i="1"/>
  <c r="L147" i="1"/>
  <c r="F147" i="1"/>
  <c r="H147" i="1"/>
  <c r="J147" i="1"/>
  <c r="L48" i="1"/>
  <c r="F48" i="1"/>
  <c r="F39" i="1"/>
  <c r="H39" i="1"/>
  <c r="J39" i="1"/>
  <c r="L39" i="1"/>
  <c r="L160" i="1"/>
  <c r="F160" i="1"/>
  <c r="H160" i="1"/>
  <c r="F89" i="1"/>
  <c r="H89" i="1"/>
  <c r="L89" i="1"/>
  <c r="F43" i="1"/>
  <c r="H43" i="1"/>
  <c r="L43" i="1"/>
  <c r="F27" i="1"/>
  <c r="H27" i="1"/>
  <c r="J27" i="1"/>
  <c r="L27" i="1"/>
  <c r="F24" i="1"/>
  <c r="H24" i="1"/>
  <c r="J24" i="1"/>
  <c r="L24" i="1"/>
  <c r="F30" i="1"/>
  <c r="H30" i="1"/>
  <c r="L30" i="1"/>
  <c r="L104" i="1"/>
  <c r="F104" i="1"/>
  <c r="H104" i="1"/>
  <c r="J104" i="1"/>
  <c r="J181" i="1"/>
  <c r="F66" i="1"/>
  <c r="L66" i="1"/>
  <c r="F25" i="1"/>
  <c r="H25" i="1"/>
  <c r="L25" i="1"/>
  <c r="F163" i="1"/>
  <c r="H163" i="1"/>
  <c r="L163" i="1"/>
  <c r="F52" i="1"/>
  <c r="H52" i="1"/>
  <c r="L52" i="1"/>
  <c r="F132" i="1"/>
  <c r="L132" i="1"/>
  <c r="F109" i="1"/>
  <c r="H109" i="1"/>
  <c r="J109" i="1"/>
  <c r="L109" i="1"/>
  <c r="L158" i="1"/>
  <c r="F158" i="1"/>
  <c r="H158" i="1"/>
  <c r="J158" i="1"/>
  <c r="F145" i="1"/>
  <c r="H145" i="1"/>
  <c r="J145" i="1"/>
  <c r="L145" i="1"/>
  <c r="F88" i="1"/>
  <c r="H88" i="1"/>
  <c r="L88" i="1"/>
  <c r="L185" i="1"/>
  <c r="F185" i="1"/>
  <c r="H185" i="1"/>
  <c r="L42" i="1"/>
  <c r="F42" i="1"/>
  <c r="H42" i="1"/>
  <c r="F26" i="1"/>
  <c r="H26" i="1"/>
  <c r="J26" i="1"/>
  <c r="L26" i="1"/>
  <c r="F13" i="1"/>
  <c r="H13" i="1"/>
  <c r="L13" i="1"/>
  <c r="L188" i="1"/>
  <c r="F188" i="1"/>
  <c r="H188" i="1"/>
  <c r="J188" i="1"/>
  <c r="L50" i="1"/>
  <c r="F50" i="1"/>
  <c r="H50" i="1"/>
  <c r="J50" i="1"/>
  <c r="L79" i="1"/>
  <c r="F79" i="1"/>
  <c r="H79" i="1"/>
  <c r="J79" i="1"/>
  <c r="F152" i="1"/>
  <c r="L152" i="1"/>
  <c r="L140" i="1"/>
  <c r="F140" i="1"/>
  <c r="H140" i="1"/>
  <c r="F139" i="1"/>
  <c r="L139" i="1"/>
  <c r="F165" i="1"/>
  <c r="H165" i="1"/>
  <c r="J165" i="1"/>
  <c r="L165" i="1"/>
  <c r="F84" i="1"/>
  <c r="L84" i="1"/>
  <c r="L19" i="1"/>
  <c r="F19" i="1"/>
  <c r="H19" i="1"/>
  <c r="J19" i="1"/>
  <c r="L76" i="1"/>
  <c r="F76" i="1"/>
  <c r="H76" i="1"/>
  <c r="H159" i="1"/>
  <c r="J159" i="1"/>
  <c r="F156" i="1"/>
  <c r="H156" i="1"/>
  <c r="L156" i="1"/>
  <c r="L75" i="1"/>
  <c r="F75" i="1"/>
  <c r="H75" i="1"/>
  <c r="F110" i="1"/>
  <c r="H110" i="1"/>
  <c r="L110" i="1"/>
  <c r="L101" i="1"/>
  <c r="F101" i="1"/>
  <c r="F92" i="1"/>
  <c r="H92" i="1"/>
  <c r="J92" i="1"/>
  <c r="L92" i="1"/>
  <c r="F168" i="1"/>
  <c r="H168" i="1"/>
  <c r="J168" i="1"/>
  <c r="L168" i="1"/>
  <c r="F14" i="1"/>
  <c r="H14" i="1"/>
  <c r="L14" i="1"/>
  <c r="L33" i="1"/>
  <c r="F33" i="1"/>
  <c r="H33" i="1"/>
  <c r="L142" i="1"/>
  <c r="F142" i="1"/>
  <c r="L85" i="1"/>
  <c r="F85" i="1"/>
  <c r="H85" i="1"/>
  <c r="J85" i="1"/>
  <c r="L137" i="1"/>
  <c r="F137" i="1"/>
  <c r="H137" i="1"/>
  <c r="F144" i="1"/>
  <c r="H144" i="1"/>
  <c r="J144" i="1"/>
  <c r="L144" i="1"/>
  <c r="L22" i="1"/>
  <c r="F22" i="1"/>
  <c r="L70" i="1"/>
  <c r="F70" i="1"/>
  <c r="H70" i="1"/>
  <c r="L61" i="1"/>
  <c r="F61" i="1"/>
  <c r="H61" i="1"/>
  <c r="L183" i="1"/>
  <c r="F183" i="1"/>
  <c r="H183" i="1"/>
  <c r="F111" i="1"/>
  <c r="H111" i="1"/>
  <c r="J111" i="1"/>
  <c r="L111" i="1"/>
  <c r="L115" i="1"/>
  <c r="F115" i="1"/>
  <c r="F38" i="1"/>
  <c r="L38" i="1"/>
  <c r="F99" i="1"/>
  <c r="L99" i="1"/>
  <c r="F80" i="1"/>
  <c r="L80" i="1"/>
  <c r="L59" i="1"/>
  <c r="F59" i="1"/>
  <c r="H59" i="1"/>
  <c r="F135" i="1"/>
  <c r="H135" i="1"/>
  <c r="L135" i="1"/>
  <c r="L3" i="1"/>
  <c r="F3" i="1"/>
  <c r="H3" i="1"/>
  <c r="L173" i="1"/>
  <c r="F173" i="1"/>
  <c r="F72" i="1"/>
  <c r="H72" i="1"/>
  <c r="L72" i="1"/>
  <c r="F187" i="1"/>
  <c r="H187" i="1"/>
  <c r="J187" i="1"/>
  <c r="L187" i="1"/>
  <c r="F100" i="1"/>
  <c r="L100" i="1"/>
  <c r="L63" i="1"/>
  <c r="F63" i="1"/>
  <c r="H63" i="1"/>
  <c r="J63" i="1"/>
  <c r="F9" i="1"/>
  <c r="H9" i="1"/>
  <c r="L9" i="1"/>
  <c r="L128" i="1"/>
  <c r="F128" i="1"/>
  <c r="F8" i="1"/>
  <c r="H8" i="1"/>
  <c r="L8" i="1"/>
  <c r="F23" i="1"/>
  <c r="H23" i="1"/>
  <c r="L23" i="1"/>
  <c r="F112" i="1"/>
  <c r="H112" i="1"/>
  <c r="J112" i="1"/>
  <c r="L112" i="1"/>
  <c r="L41" i="1"/>
  <c r="F41" i="1"/>
  <c r="H41" i="1"/>
  <c r="L174" i="1"/>
  <c r="F174" i="1"/>
  <c r="H174" i="1"/>
  <c r="F44" i="1"/>
  <c r="H44" i="1"/>
  <c r="J44" i="1"/>
  <c r="L44" i="1"/>
  <c r="F20" i="1"/>
  <c r="L20" i="1"/>
  <c r="L119" i="1"/>
  <c r="F119" i="1"/>
  <c r="F127" i="1"/>
  <c r="H127" i="1"/>
  <c r="J127" i="1"/>
  <c r="L127" i="1"/>
  <c r="F141" i="1"/>
  <c r="H141" i="1"/>
  <c r="L141" i="1"/>
  <c r="L131" i="1"/>
  <c r="F131" i="1"/>
  <c r="H131" i="1"/>
  <c r="L15" i="1"/>
  <c r="F15" i="1"/>
  <c r="H15" i="1"/>
  <c r="F28" i="1"/>
  <c r="H28" i="1"/>
  <c r="J28" i="1"/>
  <c r="L28" i="1"/>
  <c r="L146" i="1"/>
  <c r="F146" i="1"/>
  <c r="H146" i="1"/>
  <c r="J146" i="1"/>
  <c r="L116" i="1"/>
  <c r="F116" i="1"/>
  <c r="L6" i="1"/>
  <c r="F6" i="1"/>
  <c r="H6" i="1"/>
  <c r="J6" i="1"/>
  <c r="H161" i="1"/>
  <c r="J161" i="1"/>
  <c r="F49" i="1"/>
  <c r="H49" i="1"/>
  <c r="L49" i="1"/>
  <c r="L129" i="1"/>
  <c r="F129" i="1"/>
  <c r="H129" i="1"/>
  <c r="L186" i="1"/>
  <c r="F186" i="1"/>
  <c r="H186" i="1"/>
  <c r="L35" i="1"/>
  <c r="F35" i="1"/>
  <c r="H35" i="1"/>
  <c r="L60" i="1"/>
  <c r="F60" i="1"/>
  <c r="H60" i="1"/>
  <c r="F170" i="1"/>
  <c r="H170" i="1"/>
  <c r="L170" i="1"/>
  <c r="L77" i="1"/>
  <c r="F77" i="1"/>
  <c r="H77" i="1"/>
  <c r="L171" i="1"/>
  <c r="F171" i="1"/>
  <c r="H171" i="1"/>
  <c r="L97" i="1"/>
  <c r="F97" i="1"/>
  <c r="H97" i="1"/>
  <c r="L71" i="1"/>
  <c r="F71" i="1"/>
  <c r="H71" i="1"/>
  <c r="L58" i="1"/>
  <c r="F58" i="1"/>
  <c r="L117" i="1"/>
  <c r="F117" i="1"/>
  <c r="H117" i="1"/>
  <c r="J117" i="1"/>
  <c r="F105" i="1"/>
  <c r="H105" i="1"/>
  <c r="J105" i="1"/>
  <c r="L105" i="1"/>
  <c r="F5" i="1"/>
  <c r="H5" i="1"/>
  <c r="L5" i="1"/>
  <c r="F155" i="1"/>
  <c r="H155" i="1"/>
  <c r="L155" i="1"/>
  <c r="L120" i="1"/>
  <c r="F120" i="1"/>
  <c r="H120" i="1"/>
  <c r="L86" i="1"/>
  <c r="F86" i="1"/>
  <c r="H86" i="1"/>
  <c r="J86" i="1"/>
  <c r="L45" i="1"/>
  <c r="F45" i="1"/>
  <c r="H45" i="1"/>
  <c r="J45" i="1"/>
  <c r="L178" i="1"/>
  <c r="F178" i="1"/>
  <c r="H178" i="1"/>
  <c r="J178" i="1"/>
  <c r="L164" i="1"/>
  <c r="F164" i="1"/>
  <c r="H164" i="1"/>
  <c r="J164" i="1"/>
  <c r="F83" i="1"/>
  <c r="L83" i="1"/>
  <c r="F46" i="1"/>
  <c r="L46" i="1"/>
  <c r="L18" i="1"/>
  <c r="F18" i="1"/>
  <c r="H18" i="1"/>
  <c r="J18" i="1"/>
  <c r="L126" i="1"/>
  <c r="F126" i="1"/>
  <c r="L82" i="1"/>
  <c r="F82" i="1"/>
  <c r="H82" i="1"/>
  <c r="L153" i="1"/>
  <c r="F153" i="1"/>
  <c r="J81" i="1"/>
  <c r="J166" i="1"/>
  <c r="J40" i="1"/>
  <c r="J102" i="1"/>
  <c r="I103" i="6"/>
  <c r="I724" i="6"/>
  <c r="I89" i="6"/>
  <c r="G495" i="6"/>
  <c r="I495" i="6"/>
  <c r="G168" i="6"/>
  <c r="I168" i="6"/>
  <c r="I551" i="6"/>
  <c r="G681" i="6"/>
  <c r="I681" i="6"/>
  <c r="I634" i="6"/>
  <c r="I435" i="6"/>
  <c r="I342" i="6"/>
  <c r="I368" i="6"/>
  <c r="G292" i="6"/>
  <c r="I292" i="6"/>
  <c r="G233" i="6"/>
  <c r="I233" i="6"/>
  <c r="G659" i="6"/>
  <c r="I659" i="6"/>
  <c r="I177" i="6"/>
  <c r="I566" i="6"/>
  <c r="I15" i="6"/>
  <c r="I465" i="6"/>
  <c r="G133" i="6"/>
  <c r="I133" i="6"/>
  <c r="I355" i="6"/>
  <c r="G62" i="6"/>
  <c r="I62" i="6"/>
  <c r="I306" i="6"/>
  <c r="G35" i="6"/>
  <c r="I35" i="6"/>
  <c r="I523" i="6"/>
  <c r="I655" i="6"/>
  <c r="I580" i="6"/>
  <c r="G516" i="6"/>
  <c r="I516" i="6"/>
  <c r="I314" i="6"/>
  <c r="G191" i="6"/>
  <c r="I191" i="6"/>
  <c r="G661" i="6"/>
  <c r="I661" i="6"/>
  <c r="G31" i="6"/>
  <c r="I31" i="6"/>
  <c r="I49" i="6"/>
  <c r="I44" i="6"/>
  <c r="I513" i="6"/>
  <c r="I257" i="6"/>
  <c r="G52" i="6"/>
  <c r="I52" i="6"/>
  <c r="G241" i="6"/>
  <c r="I241" i="6"/>
  <c r="I135" i="6"/>
  <c r="G460" i="6"/>
  <c r="I460" i="6"/>
  <c r="G686" i="6"/>
  <c r="I686" i="6"/>
  <c r="I73" i="6"/>
  <c r="G281" i="6"/>
  <c r="I281" i="6"/>
  <c r="G337" i="6"/>
  <c r="I337" i="6"/>
  <c r="G392" i="6"/>
  <c r="I392" i="6"/>
  <c r="G108" i="6"/>
  <c r="I108" i="6"/>
  <c r="I37" i="6"/>
  <c r="G455" i="6"/>
  <c r="I455" i="6"/>
  <c r="I411" i="6"/>
  <c r="I483" i="6"/>
  <c r="J107" i="1"/>
  <c r="J4" i="1"/>
  <c r="J12" i="1"/>
  <c r="J154" i="1"/>
  <c r="J96" i="1"/>
  <c r="J57" i="1"/>
  <c r="J134" i="1"/>
  <c r="J141" i="1"/>
  <c r="J118" i="1"/>
  <c r="H68" i="1"/>
  <c r="J68" i="1"/>
  <c r="J174" i="1"/>
  <c r="J97" i="1"/>
  <c r="H126" i="1"/>
  <c r="J126" i="1"/>
  <c r="J110" i="1"/>
  <c r="J76" i="1"/>
  <c r="H116" i="1"/>
  <c r="J116" i="1"/>
  <c r="J137" i="1"/>
  <c r="H128" i="1"/>
  <c r="J128" i="1"/>
  <c r="H119" i="1"/>
  <c r="J119" i="1"/>
  <c r="H84" i="1"/>
  <c r="J84" i="1"/>
  <c r="H48" i="1"/>
  <c r="J48" i="1"/>
  <c r="J61" i="1"/>
  <c r="J82" i="1"/>
  <c r="J120" i="1"/>
  <c r="J71" i="1"/>
  <c r="J131" i="1"/>
  <c r="J14" i="1"/>
  <c r="J89" i="1"/>
  <c r="J93" i="1"/>
  <c r="J149" i="1"/>
  <c r="J123" i="1"/>
  <c r="J177" i="1"/>
  <c r="H31" i="1"/>
  <c r="J31" i="1"/>
  <c r="J113" i="1"/>
  <c r="J170" i="1"/>
  <c r="H83" i="1"/>
  <c r="J83" i="1"/>
  <c r="J183" i="1"/>
  <c r="J140" i="1"/>
  <c r="J42" i="1"/>
  <c r="J25" i="1"/>
  <c r="J30" i="1"/>
  <c r="J11" i="1"/>
  <c r="J162" i="1"/>
  <c r="J108" i="1"/>
  <c r="H138" i="1"/>
  <c r="J138" i="1"/>
  <c r="H143" i="1"/>
  <c r="J143" i="1"/>
  <c r="J23" i="1"/>
  <c r="J3" i="1"/>
  <c r="J75" i="1"/>
  <c r="J156" i="1"/>
  <c r="J160" i="1"/>
  <c r="J157" i="1"/>
  <c r="J167" i="1"/>
  <c r="J74" i="1"/>
  <c r="J64" i="1"/>
  <c r="H10" i="1"/>
  <c r="J10" i="1"/>
  <c r="H46" i="1"/>
  <c r="J46" i="1"/>
  <c r="H58" i="1"/>
  <c r="J58" i="1"/>
  <c r="J60" i="1"/>
  <c r="J41" i="1"/>
  <c r="J186" i="1"/>
  <c r="J49" i="1"/>
  <c r="H100" i="1"/>
  <c r="J100" i="1"/>
  <c r="J72" i="1"/>
  <c r="H115" i="1"/>
  <c r="J115" i="1"/>
  <c r="H22" i="1"/>
  <c r="J22" i="1"/>
  <c r="H139" i="1"/>
  <c r="J139" i="1"/>
  <c r="H152" i="1"/>
  <c r="J152" i="1"/>
  <c r="H132" i="1"/>
  <c r="J132" i="1"/>
  <c r="H66" i="1"/>
  <c r="J66" i="1"/>
  <c r="J43" i="1"/>
  <c r="J151" i="1"/>
  <c r="H21" i="1"/>
  <c r="J21" i="1"/>
  <c r="H51" i="1"/>
  <c r="J51" i="1"/>
  <c r="H153" i="1"/>
  <c r="J153" i="1"/>
  <c r="J5" i="1"/>
  <c r="J15" i="1"/>
  <c r="J9" i="1"/>
  <c r="H173" i="1"/>
  <c r="J173" i="1"/>
  <c r="J59" i="1"/>
  <c r="H38" i="1"/>
  <c r="J38" i="1"/>
  <c r="J33" i="1"/>
  <c r="H101" i="1"/>
  <c r="J101" i="1"/>
  <c r="J88" i="1"/>
  <c r="J163" i="1"/>
  <c r="J124" i="1"/>
  <c r="J182" i="1"/>
  <c r="J171" i="1"/>
  <c r="J77" i="1"/>
  <c r="J35" i="1"/>
  <c r="H80" i="1"/>
  <c r="J80" i="1"/>
  <c r="J70" i="1"/>
  <c r="H142" i="1"/>
  <c r="J142" i="1"/>
  <c r="H36" i="1"/>
  <c r="J36" i="1"/>
  <c r="H47" i="1"/>
  <c r="J47" i="1"/>
  <c r="J29" i="1"/>
  <c r="J135" i="1"/>
  <c r="H99" i="1"/>
  <c r="J99" i="1"/>
  <c r="J13" i="1"/>
  <c r="H175" i="1"/>
  <c r="J175" i="1"/>
  <c r="H53" i="1"/>
  <c r="J53" i="1"/>
  <c r="H169" i="1"/>
  <c r="J169" i="1"/>
  <c r="J155" i="1"/>
  <c r="H20" i="1"/>
  <c r="J20" i="1"/>
  <c r="J185" i="1"/>
  <c r="J52" i="1"/>
  <c r="H54" i="1"/>
  <c r="J54" i="1"/>
  <c r="J8" i="1"/>
  <c r="J129" i="1"/>
</calcChain>
</file>

<file path=xl/sharedStrings.xml><?xml version="1.0" encoding="utf-8"?>
<sst xmlns="http://schemas.openxmlformats.org/spreadsheetml/2006/main" count="4972" uniqueCount="1024">
  <si>
    <t>Name</t>
  </si>
  <si>
    <t>Cost</t>
  </si>
  <si>
    <t>Padded armor</t>
  </si>
  <si>
    <t>Leather armor</t>
  </si>
  <si>
    <t>Studded leather armor</t>
  </si>
  <si>
    <t>Hide armor</t>
  </si>
  <si>
    <t xml:space="preserve">Chain shirt </t>
  </si>
  <si>
    <t xml:space="preserve">Scale mail </t>
  </si>
  <si>
    <t xml:space="preserve">Breastplate </t>
  </si>
  <si>
    <t xml:space="preserve">Half plate </t>
  </si>
  <si>
    <t xml:space="preserve">Ring mail </t>
  </si>
  <si>
    <t xml:space="preserve">Chain mail </t>
  </si>
  <si>
    <t>Splint mail</t>
  </si>
  <si>
    <t>Plate mail</t>
  </si>
  <si>
    <t xml:space="preserve">Shield </t>
  </si>
  <si>
    <t xml:space="preserve">Abacus </t>
  </si>
  <si>
    <t xml:space="preserve">Acid (vial) </t>
  </si>
  <si>
    <t xml:space="preserve">Alchemist’s fire (flask) </t>
  </si>
  <si>
    <t xml:space="preserve">Arrows (20) </t>
  </si>
  <si>
    <t xml:space="preserve">Blowgun needles (50) </t>
  </si>
  <si>
    <t xml:space="preserve">Crossbow bolts (20) </t>
  </si>
  <si>
    <t xml:space="preserve">Sling bullets (20) </t>
  </si>
  <si>
    <t xml:space="preserve">Antitoxin (vial) </t>
  </si>
  <si>
    <t>Crystal (Arcane focus)</t>
  </si>
  <si>
    <t>Orb (Arcane focus)</t>
  </si>
  <si>
    <t>Rod (Arcane focus)</t>
  </si>
  <si>
    <t>Staff (Arcane focus)</t>
  </si>
  <si>
    <t>Wand (Arcane focus)</t>
  </si>
  <si>
    <t xml:space="preserve">Backpack </t>
  </si>
  <si>
    <t xml:space="preserve">Ball bearings (bag o f 1,000) </t>
  </si>
  <si>
    <t xml:space="preserve">Barrel </t>
  </si>
  <si>
    <t xml:space="preserve">Basket </t>
  </si>
  <si>
    <t xml:space="preserve">Bedroll </t>
  </si>
  <si>
    <t xml:space="preserve">Bell </t>
  </si>
  <si>
    <t xml:space="preserve">Blanket </t>
  </si>
  <si>
    <t xml:space="preserve">Block and tackle </t>
  </si>
  <si>
    <t xml:space="preserve">Book </t>
  </si>
  <si>
    <t xml:space="preserve">Bottle, glass </t>
  </si>
  <si>
    <t xml:space="preserve">Bucket </t>
  </si>
  <si>
    <t xml:space="preserve">Caltrops (bag of 20) </t>
  </si>
  <si>
    <t xml:space="preserve">Candle </t>
  </si>
  <si>
    <t xml:space="preserve">Case, crossbow bolt </t>
  </si>
  <si>
    <t xml:space="preserve">Case, map or scroll </t>
  </si>
  <si>
    <t xml:space="preserve">Chain (10 feet) </t>
  </si>
  <si>
    <t xml:space="preserve">Chalk (1 piece) </t>
  </si>
  <si>
    <t xml:space="preserve">Chest </t>
  </si>
  <si>
    <t xml:space="preserve">Climber's kit </t>
  </si>
  <si>
    <t xml:space="preserve">Clothes, common </t>
  </si>
  <si>
    <t xml:space="preserve">Clothes, costume </t>
  </si>
  <si>
    <t xml:space="preserve">Clothes, fine </t>
  </si>
  <si>
    <t xml:space="preserve">Clothes, traveler’s </t>
  </si>
  <si>
    <t xml:space="preserve">Component pouch </t>
  </si>
  <si>
    <t xml:space="preserve">Crowbar </t>
  </si>
  <si>
    <t>Sprig of mistletoe (Druidic focus)</t>
  </si>
  <si>
    <t>Totem (Druidic focus)</t>
  </si>
  <si>
    <t>Wooden staff (Druidic focus)</t>
  </si>
  <si>
    <t>Yew wand (Druidic focus)</t>
  </si>
  <si>
    <t xml:space="preserve">Fishing tackle </t>
  </si>
  <si>
    <t xml:space="preserve">Flask or tankard </t>
  </si>
  <si>
    <t xml:space="preserve">Grappling hook </t>
  </si>
  <si>
    <t xml:space="preserve">Hammer </t>
  </si>
  <si>
    <t xml:space="preserve">Hammer, sledge </t>
  </si>
  <si>
    <t xml:space="preserve">Healer’s kit </t>
  </si>
  <si>
    <t>Amulet (Holy symbol)</t>
  </si>
  <si>
    <t>Emblem (Holy symbol)</t>
  </si>
  <si>
    <t>Reliquary (Holy symbol)</t>
  </si>
  <si>
    <t xml:space="preserve">Holy water (flask) </t>
  </si>
  <si>
    <t xml:space="preserve">Hourglass </t>
  </si>
  <si>
    <t xml:space="preserve">Hunting trap </t>
  </si>
  <si>
    <t xml:space="preserve">Ink (1 ounce bottle) </t>
  </si>
  <si>
    <t xml:space="preserve">Ink pen </t>
  </si>
  <si>
    <t xml:space="preserve">Jug or pitcher </t>
  </si>
  <si>
    <t xml:space="preserve">Ladder (10-foot) </t>
  </si>
  <si>
    <t xml:space="preserve">Lamp </t>
  </si>
  <si>
    <t xml:space="preserve">Lantern, bullseye </t>
  </si>
  <si>
    <t xml:space="preserve">Lantern, hooded </t>
  </si>
  <si>
    <t xml:space="preserve">Lock </t>
  </si>
  <si>
    <t xml:space="preserve">Magnifying glass </t>
  </si>
  <si>
    <t xml:space="preserve">Manacles </t>
  </si>
  <si>
    <t xml:space="preserve">Mess kit </t>
  </si>
  <si>
    <t xml:space="preserve">Mirror, steel </t>
  </si>
  <si>
    <t xml:space="preserve">Oil (flask) </t>
  </si>
  <si>
    <t xml:space="preserve">Paper (one sheet) </t>
  </si>
  <si>
    <t xml:space="preserve">Parchment (one sheet) </t>
  </si>
  <si>
    <t xml:space="preserve">Perfume (vial) </t>
  </si>
  <si>
    <t xml:space="preserve">Pick, miner’s </t>
  </si>
  <si>
    <t xml:space="preserve">Piton </t>
  </si>
  <si>
    <t xml:space="preserve">Poison, basic (vial) </t>
  </si>
  <si>
    <t xml:space="preserve">Pole (10-foot) </t>
  </si>
  <si>
    <t xml:space="preserve">Pot, iron </t>
  </si>
  <si>
    <t xml:space="preserve">Pouch </t>
  </si>
  <si>
    <t xml:space="preserve">Quiver </t>
  </si>
  <si>
    <t xml:space="preserve">Ram, portable </t>
  </si>
  <si>
    <t xml:space="preserve">Rations (1 day) </t>
  </si>
  <si>
    <t xml:space="preserve">Robes </t>
  </si>
  <si>
    <t xml:space="preserve">Rope, hempen (50 feet) </t>
  </si>
  <si>
    <t xml:space="preserve">Rope, silk (50 feet) </t>
  </si>
  <si>
    <t xml:space="preserve">Sack </t>
  </si>
  <si>
    <t xml:space="preserve">Scale, merchant’s </t>
  </si>
  <si>
    <t xml:space="preserve">Sealing wax </t>
  </si>
  <si>
    <t xml:space="preserve">Shovel </t>
  </si>
  <si>
    <t xml:space="preserve">Signal whistle </t>
  </si>
  <si>
    <t xml:space="preserve">Signet ring </t>
  </si>
  <si>
    <t xml:space="preserve">Soap </t>
  </si>
  <si>
    <t xml:space="preserve">Spellbook </t>
  </si>
  <si>
    <t xml:space="preserve">Spikes, iron (10) </t>
  </si>
  <si>
    <t xml:space="preserve">Spyglass </t>
  </si>
  <si>
    <t xml:space="preserve">Tent, two-person </t>
  </si>
  <si>
    <t xml:space="preserve">Tinderbox </t>
  </si>
  <si>
    <t xml:space="preserve">Torch </t>
  </si>
  <si>
    <t xml:space="preserve">Vial </t>
  </si>
  <si>
    <t>Waterskin (full)</t>
  </si>
  <si>
    <t xml:space="preserve">Whetstone </t>
  </si>
  <si>
    <t xml:space="preserve">Alchemist’s supplies </t>
  </si>
  <si>
    <t xml:space="preserve">Brewer’s supplies </t>
  </si>
  <si>
    <t xml:space="preserve">Calligrapher's supplies </t>
  </si>
  <si>
    <t xml:space="preserve">Carpenter’s tools </t>
  </si>
  <si>
    <t xml:space="preserve">Cartographer’s tools </t>
  </si>
  <si>
    <t xml:space="preserve">Cobbler’s tools </t>
  </si>
  <si>
    <t xml:space="preserve">Cook’s utensils </t>
  </si>
  <si>
    <t xml:space="preserve">Glassblower’s tools </t>
  </si>
  <si>
    <t xml:space="preserve">Jeweler’s tools </t>
  </si>
  <si>
    <t xml:space="preserve">Leatherworker’s tools </t>
  </si>
  <si>
    <t xml:space="preserve">Mason’s tools </t>
  </si>
  <si>
    <t xml:space="preserve">Painter’s supplies </t>
  </si>
  <si>
    <t xml:space="preserve">Potter’s tools </t>
  </si>
  <si>
    <t xml:space="preserve">Smith’s tools </t>
  </si>
  <si>
    <t xml:space="preserve">Tinker’s tools </t>
  </si>
  <si>
    <t xml:space="preserve">Weaver’s tools </t>
  </si>
  <si>
    <t xml:space="preserve">Woodcarver's tools </t>
  </si>
  <si>
    <t xml:space="preserve">Disguise kit </t>
  </si>
  <si>
    <t xml:space="preserve">Forgery kit </t>
  </si>
  <si>
    <t>Dice set (Gaming set)</t>
  </si>
  <si>
    <t>Dragonchess set (Gaming set)</t>
  </si>
  <si>
    <t>Playing card set (Gaming set)</t>
  </si>
  <si>
    <t>Three-Dragon Ante set (Gaming set)</t>
  </si>
  <si>
    <t xml:space="preserve">Herbalism kit </t>
  </si>
  <si>
    <t>Bagpipes (Musical instrument)</t>
  </si>
  <si>
    <t>Drum (Musical instrument)</t>
  </si>
  <si>
    <t>Dulcimer (Musical instrument)</t>
  </si>
  <si>
    <t>Flute (Musical instrument)</t>
  </si>
  <si>
    <t>Lute (Musical instrument)</t>
  </si>
  <si>
    <t>Lyre (Musical instrument)</t>
  </si>
  <si>
    <t>Horn (Musical instrument)</t>
  </si>
  <si>
    <t>Pan flute (Musical instrument)</t>
  </si>
  <si>
    <t>Shawm (Musical instrument)</t>
  </si>
  <si>
    <t>Viol (Musical instrument)</t>
  </si>
  <si>
    <t xml:space="preserve">Navigator’s tools </t>
  </si>
  <si>
    <t xml:space="preserve">Poisoner’s kit </t>
  </si>
  <si>
    <t xml:space="preserve">Thieves’ tools </t>
  </si>
  <si>
    <t xml:space="preserve">Club </t>
  </si>
  <si>
    <t xml:space="preserve">Dagger </t>
  </si>
  <si>
    <t>Greatclub</t>
  </si>
  <si>
    <t xml:space="preserve">Handaxe </t>
  </si>
  <si>
    <t xml:space="preserve">javelin </t>
  </si>
  <si>
    <t>Light hammer</t>
  </si>
  <si>
    <t xml:space="preserve">Mace </t>
  </si>
  <si>
    <t xml:space="preserve">Quarterstaff </t>
  </si>
  <si>
    <t>Sickle</t>
  </si>
  <si>
    <t>Spear</t>
  </si>
  <si>
    <t xml:space="preserve">Unarmed strike </t>
  </si>
  <si>
    <t xml:space="preserve">Crossbow, light </t>
  </si>
  <si>
    <t xml:space="preserve">Dart </t>
  </si>
  <si>
    <t xml:space="preserve">Shortbow </t>
  </si>
  <si>
    <t xml:space="preserve">Sling </t>
  </si>
  <si>
    <t xml:space="preserve">Battleaxe </t>
  </si>
  <si>
    <t xml:space="preserve">Flail </t>
  </si>
  <si>
    <t xml:space="preserve">Glaive </t>
  </si>
  <si>
    <t xml:space="preserve">Greataxe </t>
  </si>
  <si>
    <t xml:space="preserve">Greatsword </t>
  </si>
  <si>
    <t xml:space="preserve">Halberd </t>
  </si>
  <si>
    <t xml:space="preserve">Lance </t>
  </si>
  <si>
    <t xml:space="preserve">Longsword </t>
  </si>
  <si>
    <t xml:space="preserve">Maul </t>
  </si>
  <si>
    <t xml:space="preserve">Morningstar </t>
  </si>
  <si>
    <t>Pike</t>
  </si>
  <si>
    <t xml:space="preserve">Rapier </t>
  </si>
  <si>
    <t xml:space="preserve">Scimitar </t>
  </si>
  <si>
    <t xml:space="preserve">Shortsword </t>
  </si>
  <si>
    <t>Trident</t>
  </si>
  <si>
    <t xml:space="preserve">War pick </t>
  </si>
  <si>
    <t xml:space="preserve">Warhammer </t>
  </si>
  <si>
    <t xml:space="preserve">Whip </t>
  </si>
  <si>
    <t xml:space="preserve">Blowgun </t>
  </si>
  <si>
    <t xml:space="preserve">Crossbow, hand </t>
  </si>
  <si>
    <t xml:space="preserve">Crossbow, heavy </t>
  </si>
  <si>
    <t xml:space="preserve">Longbow </t>
  </si>
  <si>
    <t>Net</t>
  </si>
  <si>
    <t>Character modifier</t>
  </si>
  <si>
    <t>Reputation:</t>
  </si>
  <si>
    <t>Charisma bonus:</t>
  </si>
  <si>
    <t>Intim/Persuade:</t>
  </si>
  <si>
    <t>Modifier -&gt;</t>
  </si>
  <si>
    <t>Copper</t>
  </si>
  <si>
    <t>Silver</t>
  </si>
  <si>
    <t>Gold</t>
  </si>
  <si>
    <t>Electrum</t>
  </si>
  <si>
    <t>Platinum</t>
  </si>
  <si>
    <t>Your Price (gp)</t>
  </si>
  <si>
    <t>GP</t>
  </si>
  <si>
    <t>SP</t>
  </si>
  <si>
    <t>CP</t>
  </si>
  <si>
    <t>gp</t>
  </si>
  <si>
    <t>sp</t>
  </si>
  <si>
    <t>cp</t>
  </si>
  <si>
    <t>Character Rep</t>
  </si>
  <si>
    <t>=</t>
  </si>
  <si>
    <t>Intim/Persuade</t>
  </si>
  <si>
    <t>Charisma Bonus</t>
  </si>
  <si>
    <t>Bonus</t>
  </si>
  <si>
    <t>Value</t>
  </si>
  <si>
    <t>Mark</t>
  </si>
  <si>
    <t>Cent</t>
  </si>
  <si>
    <t>Modifier</t>
  </si>
  <si>
    <t>G</t>
  </si>
  <si>
    <t>C</t>
  </si>
  <si>
    <t>S</t>
  </si>
  <si>
    <t>Lbs</t>
  </si>
  <si>
    <t xml:space="preserve"> Base Cost</t>
  </si>
  <si>
    <t>Legendary</t>
  </si>
  <si>
    <t>Honored</t>
  </si>
  <si>
    <t>Renowned</t>
  </si>
  <si>
    <t>Known</t>
  </si>
  <si>
    <t>Reviled</t>
  </si>
  <si>
    <t>Disliked</t>
  </si>
  <si>
    <t>Hated</t>
  </si>
  <si>
    <t>Liked</t>
  </si>
  <si>
    <t>Discount</t>
  </si>
  <si>
    <t>Character GP</t>
  </si>
  <si>
    <t>Remaining</t>
  </si>
  <si>
    <t>N</t>
  </si>
  <si>
    <t>Alternative Currency Conversion Chart</t>
  </si>
  <si>
    <t>Cashier Calculator</t>
  </si>
  <si>
    <t>Marks and Cents</t>
  </si>
  <si>
    <t>Reputation with vendor or town</t>
  </si>
  <si>
    <t>Is the vendor being persuaded or intimidated?</t>
  </si>
  <si>
    <t>Total bonus</t>
  </si>
  <si>
    <t>Reputation</t>
  </si>
  <si>
    <t>Reputation is the character's standing within a particular town, city, region, empire, or even with the vendor themselves. Reputation is tracked by the DM. Reputation can change over time and is generally based on the party as a whole. As the characters gain more renown, townspeople are more likely to want to aid them. In this case, it is with a discount on goods to help in their fight. On the reverse end of the spectrum, hated or disliked characters may get charged more. Anything below a -3 and the vendor will not even do business with the party.</t>
  </si>
  <si>
    <t>A character's charisma can affect the outcome of a transaction. While it is not necessary to calculate every time, it can reward players for roleplaying a particular transaction. Charisma bonus discounts are based on an individual player rather than the party as a whole.</t>
  </si>
  <si>
    <t>Intimidation and Persuasion</t>
  </si>
  <si>
    <t>When characters make a successful Intimidate or Persuasion skill check during a vendor transaction, you can apply this bonus to the transaction.</t>
  </si>
  <si>
    <t>Orange highlighed cells are drop down menus. Select the bonus range for each and the table will adjust the price values.</t>
  </si>
  <si>
    <t>Marks and Cents are an alternative currency system that I have been experimenting with. Depending on your campaign they could be Imperial Marks, Alliance Marks, Marks of Sale, or some other name that suits the environment that your world is built in. A Mark is equal to 25 gold pieces by default, but can change to your preference. Cent are 1/100th of a Mark. This is designed to have a little larger increment of currency rather than tracking thousands of pieces and add to the world flare. Small transactions still require copper.</t>
  </si>
  <si>
    <t>Marks</t>
  </si>
  <si>
    <t>Item</t>
  </si>
  <si>
    <t>Sane Price</t>
  </si>
  <si>
    <t>DMPG Price</t>
  </si>
  <si>
    <t>Abracadabrus</t>
  </si>
  <si>
    <t>Absorbing Tattoo</t>
  </si>
  <si>
    <t>Acheron Blade</t>
  </si>
  <si>
    <t>Adamantine Armor</t>
  </si>
  <si>
    <t>Alchemical Compendium</t>
  </si>
  <si>
    <t>Alchemy Jug</t>
  </si>
  <si>
    <t>Ammunition +1 (Ea)</t>
  </si>
  <si>
    <t>Ammunition +2 (Ea)</t>
  </si>
  <si>
    <t>Ammunition +3 (Ea)</t>
  </si>
  <si>
    <t>Amulet Of Health</t>
  </si>
  <si>
    <t>Amulet Of Proof Against Detection And Location</t>
  </si>
  <si>
    <t>Amulet Of Protection From Turning</t>
  </si>
  <si>
    <t>Amulet Of The Black Skull</t>
  </si>
  <si>
    <t>Amulet of the Drunkard</t>
  </si>
  <si>
    <t>Amulet Of The Planes</t>
  </si>
  <si>
    <t>Animated Shield</t>
  </si>
  <si>
    <t>Apparatus Of Kwalish</t>
  </si>
  <si>
    <t>Apparatus Of The Crab</t>
  </si>
  <si>
    <t>Arcane Cannon</t>
  </si>
  <si>
    <t>Arcane Propulsion Arm</t>
  </si>
  <si>
    <t>Arcanomechanical Armor</t>
  </si>
  <si>
    <t>Armblade</t>
  </si>
  <si>
    <t>Armor Of Gleaming (any medium or heavy)</t>
  </si>
  <si>
    <t>Armor Of Invulnerability</t>
  </si>
  <si>
    <t>Armor Of Resistance</t>
  </si>
  <si>
    <t>Armor Of Vulnerability</t>
  </si>
  <si>
    <t>Armor, +1</t>
  </si>
  <si>
    <t>Armor, +2</t>
  </si>
  <si>
    <t>Armor, +3</t>
  </si>
  <si>
    <t>Arrow Of Slaying (Ea)</t>
  </si>
  <si>
    <t>Arrow-Catching Shield</t>
  </si>
  <si>
    <t>Astral Shard</t>
  </si>
  <si>
    <t>Astronomy Archive</t>
  </si>
  <si>
    <t>Atlas of Endless Horizons</t>
  </si>
  <si>
    <t>Azuredge (battleaxe)</t>
  </si>
  <si>
    <t>Badge Of The Watch</t>
  </si>
  <si>
    <t>Bag Of Beans</t>
  </si>
  <si>
    <t>Bag Of Bounty</t>
  </si>
  <si>
    <t>Bag Of Devouring</t>
  </si>
  <si>
    <t>Bag Of Holding</t>
  </si>
  <si>
    <t>Bag Of Tricks</t>
  </si>
  <si>
    <t>Balance Of Harmony</t>
  </si>
  <si>
    <t>Balloon Pack</t>
  </si>
  <si>
    <t>Band Of Loyalty</t>
  </si>
  <si>
    <t>Banner Of The Krig Rune</t>
  </si>
  <si>
    <t>Battering Shield</t>
  </si>
  <si>
    <t>Battle Standard Of Infernal Power</t>
  </si>
  <si>
    <t>Bead Of Force</t>
  </si>
  <si>
    <t>Bead Of Nourishment</t>
  </si>
  <si>
    <t>Bead Of Refreshment</t>
  </si>
  <si>
    <t>Belashyrras Beholder Crown</t>
  </si>
  <si>
    <t>Bell Branch</t>
  </si>
  <si>
    <t>Belt Of Dwarvenkind</t>
  </si>
  <si>
    <t>Belt Of Giant Strength (Cloud)</t>
  </si>
  <si>
    <t>Belt Of Giant Strength (Fire)</t>
  </si>
  <si>
    <t>Belt Of Giant Strength (Hill)</t>
  </si>
  <si>
    <t>Belt Of Giant Strength (Stone/Frost)</t>
  </si>
  <si>
    <t>Belt Of Giant Strength (Storm)</t>
  </si>
  <si>
    <t>Berserker Axe</t>
  </si>
  <si>
    <t>Black Crystal Tablet</t>
  </si>
  <si>
    <t>Black Dragon Mask</t>
  </si>
  <si>
    <t>Blackrazor</t>
  </si>
  <si>
    <t>Blackstaff</t>
  </si>
  <si>
    <t>Blade Of The Medusa</t>
  </si>
  <si>
    <t>Blast Scepter</t>
  </si>
  <si>
    <t>Blod Stone</t>
  </si>
  <si>
    <t>Blood Fury Tattoo</t>
  </si>
  <si>
    <t>Blood Spear</t>
  </si>
  <si>
    <t>Bloodaxe</t>
  </si>
  <si>
    <t>Blue Dragon Mask</t>
  </si>
  <si>
    <t>Bonecounter</t>
  </si>
  <si>
    <t>Bookmark (dagger)</t>
  </si>
  <si>
    <t>Boomerang +1</t>
  </si>
  <si>
    <t>Boomerang +2</t>
  </si>
  <si>
    <t>Boomerang +3</t>
  </si>
  <si>
    <t>Boots Of Elvenkind</t>
  </si>
  <si>
    <t>Boots Of False Tracks</t>
  </si>
  <si>
    <t>Boots Of Levitation</t>
  </si>
  <si>
    <t>Boots Of Speed</t>
  </si>
  <si>
    <t>Boots Of Striding And Springing</t>
  </si>
  <si>
    <t>Boots Of The Winterlands</t>
  </si>
  <si>
    <t>Bottled Breath</t>
  </si>
  <si>
    <t>Bowl Of Commanding Water Elementals</t>
  </si>
  <si>
    <t>Bracelet Of Rock Magic</t>
  </si>
  <si>
    <t>Bracer Of Flying Daggers</t>
  </si>
  <si>
    <t>Bracers Of Archery</t>
  </si>
  <si>
    <t>Bracers Of Defense</t>
  </si>
  <si>
    <t>Brazier Of Commanding Fire Elementals</t>
  </si>
  <si>
    <t>Breathing Bubble</t>
  </si>
  <si>
    <t>Brooch of Living Essence</t>
  </si>
  <si>
    <t>Brooch Of Shielding</t>
  </si>
  <si>
    <t>Broom Of Flying</t>
  </si>
  <si>
    <t>Butchers Bib</t>
  </si>
  <si>
    <t>Candle Of Invocation</t>
  </si>
  <si>
    <t>Candle Of The Deep</t>
  </si>
  <si>
    <t>Cap Of Water Breathing</t>
  </si>
  <si>
    <t>Cape Of The Mountebank</t>
  </si>
  <si>
    <t>Carpet Of Flying</t>
  </si>
  <si>
    <t>Cartographers Map Case</t>
  </si>
  <si>
    <t>Cast Off Armor</t>
  </si>
  <si>
    <t>Cauldron of Plenty</t>
  </si>
  <si>
    <t>Cauldron of Rebirth</t>
  </si>
  <si>
    <t>Censer Of Controlling Air Elementals</t>
  </si>
  <si>
    <t>Charlatan's Die</t>
  </si>
  <si>
    <t>Charm Of Plant Command</t>
  </si>
  <si>
    <t>Chest Of Preserving</t>
  </si>
  <si>
    <t>Chime Of Opening</t>
  </si>
  <si>
    <t>Chronolometer</t>
  </si>
  <si>
    <t>Circlet Of Blasting</t>
  </si>
  <si>
    <t>Circlet Of Human Perfection</t>
  </si>
  <si>
    <t>Claw Of The Wyrm Rune</t>
  </si>
  <si>
    <t>Claws Of The Umber Hulk</t>
  </si>
  <si>
    <t>Cleansing Stone</t>
  </si>
  <si>
    <t>Cloak Of Arachnida</t>
  </si>
  <si>
    <t>Cloak Of Billowing</t>
  </si>
  <si>
    <t>Cloak Of Displacement</t>
  </si>
  <si>
    <t>Cloak Of Elvenkind</t>
  </si>
  <si>
    <t>Cloak Of Invisibility</t>
  </si>
  <si>
    <t>Cloak Of Many Fashions</t>
  </si>
  <si>
    <t>Cloak Of Protection</t>
  </si>
  <si>
    <t>Cloak Of The Bat</t>
  </si>
  <si>
    <t>Cloak Of The Manta Ray</t>
  </si>
  <si>
    <t>Clockwork Amulet</t>
  </si>
  <si>
    <t>Clothes Of Mending</t>
  </si>
  <si>
    <t>Coiling Grasp Tattoo</t>
  </si>
  <si>
    <t>Coin of Delving</t>
  </si>
  <si>
    <t>Conch Of Teleportation</t>
  </si>
  <si>
    <t>Corpse Slayer</t>
  </si>
  <si>
    <t>Crystal Ball</t>
  </si>
  <si>
    <t>Crystal Ball Of Mind Reading</t>
  </si>
  <si>
    <t>Crystal Ball Of Telepathy</t>
  </si>
  <si>
    <t>Crystal Ball Of True Seeing</t>
  </si>
  <si>
    <t>Crystalline Chronicle</t>
  </si>
  <si>
    <t>Cube Of Force</t>
  </si>
  <si>
    <t>Cubic Gate</t>
  </si>
  <si>
    <t>Cursed Luckstone</t>
  </si>
  <si>
    <t>Daern's Instant Fortress</t>
  </si>
  <si>
    <t>Dagger Of Blindsight</t>
  </si>
  <si>
    <t>Dagger Of Venom</t>
  </si>
  <si>
    <t>Dancing Sword (any sword)</t>
  </si>
  <si>
    <t>Danoth's Visor</t>
  </si>
  <si>
    <t>Dark Shard Amulet</t>
  </si>
  <si>
    <t>Dawnbringer (longsword)</t>
  </si>
  <si>
    <t>Decanter Of Endless Water</t>
  </si>
  <si>
    <t>Deck Of Illusions</t>
  </si>
  <si>
    <t>Deck Of Many Things</t>
  </si>
  <si>
    <t>Deck Of Several Things</t>
  </si>
  <si>
    <t>Defender (any sword)</t>
  </si>
  <si>
    <t>Demon Armor (plate) (cursed)</t>
  </si>
  <si>
    <t>Devastation Orb (Air)</t>
  </si>
  <si>
    <t>Devastation Orb (Earth)</t>
  </si>
  <si>
    <t>Devastation Orb (Fire)</t>
  </si>
  <si>
    <t>Devastation Orb (Water)</t>
  </si>
  <si>
    <t>Devotee's Censer</t>
  </si>
  <si>
    <t>Dimensional Loop</t>
  </si>
  <si>
    <t>Dimensional Seal</t>
  </si>
  <si>
    <t>Dimensional Shackles</t>
  </si>
  <si>
    <t>Dispelling Stone</t>
  </si>
  <si>
    <t>Docent</t>
  </si>
  <si>
    <t>Dodecahedron Of Doom</t>
  </si>
  <si>
    <t>Dragon Scale Mail</t>
  </si>
  <si>
    <t>Dragon Slayer (any sword)</t>
  </si>
  <si>
    <t>Dragonguard</t>
  </si>
  <si>
    <t>Dragonstaff Of Ahghairon</t>
  </si>
  <si>
    <t>Dragontooth Dagger</t>
  </si>
  <si>
    <t>Dread Helm</t>
  </si>
  <si>
    <t>Driftglobe</t>
  </si>
  <si>
    <t>Drown (trident)</t>
  </si>
  <si>
    <t>Duplicitous Manuscript</t>
  </si>
  <si>
    <t>Duskcrusher</t>
  </si>
  <si>
    <t>Dust of Deliciousness</t>
  </si>
  <si>
    <t>Dust Of Disappearance</t>
  </si>
  <si>
    <t>Dust Of Dryness (1 pellet)</t>
  </si>
  <si>
    <t>Dust Of Sneezing And Choking</t>
  </si>
  <si>
    <t>Dwarven Plate</t>
  </si>
  <si>
    <t>Dwarven Thrower (warhammer)</t>
  </si>
  <si>
    <t>Dyrrns Tentacle Whip</t>
  </si>
  <si>
    <t>Eagle Whistle</t>
  </si>
  <si>
    <t>Ear Horn Of Hearing</t>
  </si>
  <si>
    <t>Earworm</t>
  </si>
  <si>
    <t>Efficient Quiver</t>
  </si>
  <si>
    <t>Efreeti Bottle</t>
  </si>
  <si>
    <t>Efreeti Chain (chain mail)</t>
  </si>
  <si>
    <t>Elder Cartographers Glossography</t>
  </si>
  <si>
    <t>Eldritch Claw Tattoo</t>
  </si>
  <si>
    <t>Elemental Essence Shard</t>
  </si>
  <si>
    <t>Elemental Gem</t>
  </si>
  <si>
    <t>Elixir Of Health</t>
  </si>
  <si>
    <t>Elven Chain</t>
  </si>
  <si>
    <t>Enduring Spellbook</t>
  </si>
  <si>
    <t>Ersatz Eye</t>
  </si>
  <si>
    <t>Everbright Lantern</t>
  </si>
  <si>
    <t>Eversmoking Bottle</t>
  </si>
  <si>
    <t>Eyes Of Charming</t>
  </si>
  <si>
    <t>Eyes Of Minute Seeing</t>
  </si>
  <si>
    <t>Eyes Of The Eagle</t>
  </si>
  <si>
    <t>Failed Experiment Wand</t>
  </si>
  <si>
    <t>Fane-Eater</t>
  </si>
  <si>
    <t>Far Gear</t>
  </si>
  <si>
    <t>Far Realm Shard</t>
  </si>
  <si>
    <t>Feather Of Diatryma Summoning</t>
  </si>
  <si>
    <t>Feather Token</t>
  </si>
  <si>
    <t>Feather Token (Feather Fall)</t>
  </si>
  <si>
    <t>Feather Token Feather Fall</t>
  </si>
  <si>
    <t>Fernian Ash Focus</t>
  </si>
  <si>
    <t>Feywild Shard</t>
  </si>
  <si>
    <t>Figurine of Wondrous Power (Bronze Griffon)</t>
  </si>
  <si>
    <t>Figurine of Wondrous Power (Ebony Fly)</t>
  </si>
  <si>
    <t>Figurine of Wondrous Power (Golden Lions)</t>
  </si>
  <si>
    <t>Figurine of Wondrous Power (Ivory Goats - Terror)</t>
  </si>
  <si>
    <t>Figurine of Wondrous Power (Ivory Goats - Travail)</t>
  </si>
  <si>
    <t>Figurine of Wondrous Power (Ivory Goats - Travelling)</t>
  </si>
  <si>
    <t>Figurine of Wondrous Power (Marble Elephant)</t>
  </si>
  <si>
    <t>Figurine of Wondrous Power (Obsidian Steed)</t>
  </si>
  <si>
    <t>Figurine of Wondrous Power (Onyx Dog)</t>
  </si>
  <si>
    <t>Figurine of Wondrous Power (Serpentine Owl)</t>
  </si>
  <si>
    <t>Figurine of Wondrous Power (Silver Raven)</t>
  </si>
  <si>
    <t>Finders Goggles</t>
  </si>
  <si>
    <t>Flame Tongue</t>
  </si>
  <si>
    <t>Flying Chariot</t>
  </si>
  <si>
    <t>Folding Boat</t>
  </si>
  <si>
    <t>Frost Brand (any sword)</t>
  </si>
  <si>
    <t>Fulminating Treatise</t>
  </si>
  <si>
    <t>Galder's Bubble Pipe</t>
  </si>
  <si>
    <t>Gamblers Blade</t>
  </si>
  <si>
    <t>Gauntlets Of Flaming Fury</t>
  </si>
  <si>
    <t>Gauntlets Of Ogre Power</t>
  </si>
  <si>
    <t>Gavel Of The Venn Rune</t>
  </si>
  <si>
    <t>Gem Of Brightness</t>
  </si>
  <si>
    <t>Gem Of Seeing</t>
  </si>
  <si>
    <t>Ghost Lantern</t>
  </si>
  <si>
    <t>Ghost Step Tattoo</t>
  </si>
  <si>
    <t>Giant Slayer (any sword or axe)</t>
  </si>
  <si>
    <t>Glamerweave (Common)</t>
  </si>
  <si>
    <t>Glamerweave (Uncommon)</t>
  </si>
  <si>
    <t>Glamoured Studded Leather</t>
  </si>
  <si>
    <t>Gloves Of Missile Snaring</t>
  </si>
  <si>
    <t>Gloves Of Swimming And Climbing</t>
  </si>
  <si>
    <t>Gloves Of Thievery</t>
  </si>
  <si>
    <t>Goggles Of Night</t>
  </si>
  <si>
    <t>Goggles of Object Reading</t>
  </si>
  <si>
    <t>Greater Silver Sword</t>
  </si>
  <si>
    <t>Green Dragon Mask</t>
  </si>
  <si>
    <t>Grimoire Infinitus</t>
  </si>
  <si>
    <t>Guardian Emblem</t>
  </si>
  <si>
    <t>Guild Charms</t>
  </si>
  <si>
    <t>Guild Keyrune (Azorius)</t>
  </si>
  <si>
    <t>Guild Keyrune (Boros)</t>
  </si>
  <si>
    <t>Guild Keyrune (Dimir)</t>
  </si>
  <si>
    <t>Guild Keyrune (Golgari)</t>
  </si>
  <si>
    <t>Guild Keyrune (Gruul)</t>
  </si>
  <si>
    <t>Guild Keyrune (Izzet)</t>
  </si>
  <si>
    <t>Guild Keyrune (Orzhov)</t>
  </si>
  <si>
    <t>Guild Keyrune (Rakdos)</t>
  </si>
  <si>
    <t>Guild Keyrune (Selesnya)</t>
  </si>
  <si>
    <t>Guild Keyrune (Simic)</t>
  </si>
  <si>
    <t>Guild Signet</t>
  </si>
  <si>
    <t>Gulthias Staff</t>
  </si>
  <si>
    <t>Gurt's Greataxe</t>
  </si>
  <si>
    <t>Hammer Of Thunderbolts (maul)</t>
  </si>
  <si>
    <t>Handy Haversack</t>
  </si>
  <si>
    <t>Hat Of Disguise</t>
  </si>
  <si>
    <t>Hat Of Vermin</t>
  </si>
  <si>
    <t>Hat Of Wizardry</t>
  </si>
  <si>
    <t>Hazirawn (greatsword)</t>
  </si>
  <si>
    <t>Headband Of Intellect</t>
  </si>
  <si>
    <t>Heart Weaver's Primer</t>
  </si>
  <si>
    <t>Hell Hound Cloak</t>
  </si>
  <si>
    <t>Hellfire Weapon</t>
  </si>
  <si>
    <t>Helm Of Brilliance</t>
  </si>
  <si>
    <t>Helm Of Comprehending Languages</t>
  </si>
  <si>
    <t>Helm Of Devil Command</t>
  </si>
  <si>
    <t>Helm Of Telepathy</t>
  </si>
  <si>
    <t>Helm Of Teleportation</t>
  </si>
  <si>
    <t>Helm of the Gods</t>
  </si>
  <si>
    <t>Helm Of The Scavenger</t>
  </si>
  <si>
    <t>Helm Of Underwater Action</t>
  </si>
  <si>
    <t>Hew</t>
  </si>
  <si>
    <t>Heward's Handy Haversack</t>
  </si>
  <si>
    <t>Heward's Handy Spice Pouch</t>
  </si>
  <si>
    <t>Heward's Hireling Armor</t>
  </si>
  <si>
    <t>Hide of the Feral Guardian</t>
  </si>
  <si>
    <t>Holy Avenger (any sword)</t>
  </si>
  <si>
    <t>Holy Symbol Of Ravenkind</t>
  </si>
  <si>
    <t>Hook of Fisher's Delight</t>
  </si>
  <si>
    <t>Horn Of Blasting</t>
  </si>
  <si>
    <t>Horn Of Silent Alarm</t>
  </si>
  <si>
    <t>Horn Of The Endless Maze</t>
  </si>
  <si>
    <t>Horn Of Valhalla (Brass)</t>
  </si>
  <si>
    <t>Horn Of Valhalla (Bronze)</t>
  </si>
  <si>
    <t>Horn Of Valhalla (Iron)</t>
  </si>
  <si>
    <t>Horn Of Valhalla (Silver)</t>
  </si>
  <si>
    <t>Horned Ring</t>
  </si>
  <si>
    <t>Horseshoes Of A Zephyr</t>
  </si>
  <si>
    <t>Horseshoes Of Speed</t>
  </si>
  <si>
    <t>Hunter's Coat</t>
  </si>
  <si>
    <t>Icon Of Ravenloft</t>
  </si>
  <si>
    <t>Illuminator's Tattoo</t>
  </si>
  <si>
    <t>Illusionists Bracers</t>
  </si>
  <si>
    <t>Imbued Wood Focus</t>
  </si>
  <si>
    <t>Immovable Rod</t>
  </si>
  <si>
    <t>Infernal Puzzle Box</t>
  </si>
  <si>
    <t>Infernal Tack</t>
  </si>
  <si>
    <t>Infiltrator's Key</t>
  </si>
  <si>
    <t>Ingot Of The Skold Rune</t>
  </si>
  <si>
    <t>Inquisitives Goggles</t>
  </si>
  <si>
    <t>Insignia Of Claws</t>
  </si>
  <si>
    <t>Instant Fortress</t>
  </si>
  <si>
    <t>Instrument Of Illusions</t>
  </si>
  <si>
    <t>Instrument Of Scribing</t>
  </si>
  <si>
    <t>Instrument of the Bards (Anstruth Harp)</t>
  </si>
  <si>
    <t>Instrument of the Bards (Canaith Mandolin)</t>
  </si>
  <si>
    <t>Instrument of the Bards (Cli Lyre)</t>
  </si>
  <si>
    <t>Instrument of the Bards (Doss Lute)</t>
  </si>
  <si>
    <t>Instrument of the Bards (Fochulan Bandore)</t>
  </si>
  <si>
    <t>Instrument of the Bards (Mac-Fuirmidh Cittern)</t>
  </si>
  <si>
    <t>Instrument of the Bards (Ollamh Harp)</t>
  </si>
  <si>
    <t>Ioun Stone (Absorption)</t>
  </si>
  <si>
    <t>Ioun Stone (Agility)</t>
  </si>
  <si>
    <t>Ioun Stone (Awareness)</t>
  </si>
  <si>
    <t>Ioun Stone (Fortitude)</t>
  </si>
  <si>
    <t>Ioun Stone (Greater Absorption)</t>
  </si>
  <si>
    <t>Ioun Stone (Insight)</t>
  </si>
  <si>
    <t>Ioun Stone (Intellect)</t>
  </si>
  <si>
    <t>Ioun Stone (Leadership)</t>
  </si>
  <si>
    <t>Ioun Stone (Mastery)</t>
  </si>
  <si>
    <t>Ioun Stone (Protection)</t>
  </si>
  <si>
    <t>Ioun Stone (Regeneration)</t>
  </si>
  <si>
    <t>Ioun Stone (Reserve)</t>
  </si>
  <si>
    <t>Ioun Stone (Strength)</t>
  </si>
  <si>
    <t>Ioun Stone (Sustenance)</t>
  </si>
  <si>
    <t>Ioun Stone Of Historical Knowledge</t>
  </si>
  <si>
    <t>Ioun Stone Of Language Knowledge</t>
  </si>
  <si>
    <t>Ioun Stone Of Natural Knowledge</t>
  </si>
  <si>
    <t>Ioun Stone Of Religious Knowledge</t>
  </si>
  <si>
    <t>Ioun Stone Of Self Preservation</t>
  </si>
  <si>
    <t>Ioun Stone Of Supreme Intellect</t>
  </si>
  <si>
    <t>Irian Rosewood Focus</t>
  </si>
  <si>
    <t>Iron Bands Of Bilarro</t>
  </si>
  <si>
    <t>Iron Bands Of Binding</t>
  </si>
  <si>
    <t>Iron Flask</t>
  </si>
  <si>
    <t>Ironfang (war pick)</t>
  </si>
  <si>
    <t>Javelin Of Backbiting</t>
  </si>
  <si>
    <t>Javelin Of Lightning</t>
  </si>
  <si>
    <t>Keoghtom's Ointment (Per Dose)</t>
  </si>
  <si>
    <t>Keycharm</t>
  </si>
  <si>
    <t>Knave's Eye Patch</t>
  </si>
  <si>
    <t>Korolnor Scepter</t>
  </si>
  <si>
    <t>Kyrzins Ooze</t>
  </si>
  <si>
    <t>Kythrian Manchineel Focus</t>
  </si>
  <si>
    <t>Lamannian Oak Focus</t>
  </si>
  <si>
    <t>Lantern Of Revealing</t>
  </si>
  <si>
    <t>Lantern of Tracking</t>
  </si>
  <si>
    <t>Last Stand Armor</t>
  </si>
  <si>
    <t>Leather Golem Armor</t>
  </si>
  <si>
    <t>Libram of Souls and Flesh</t>
  </si>
  <si>
    <t>Lifewell Tattoo</t>
  </si>
  <si>
    <t>Lightbringer</t>
  </si>
  <si>
    <t>Living Armor</t>
  </si>
  <si>
    <t>Living Gloves</t>
  </si>
  <si>
    <t>Loadstone</t>
  </si>
  <si>
    <t>Lock Of Trickery</t>
  </si>
  <si>
    <t>Lord's Ensemble</t>
  </si>
  <si>
    <t>Lost Crown Of Besilmer</t>
  </si>
  <si>
    <t>Luck Blade</t>
  </si>
  <si>
    <t>Luxon Beacon</t>
  </si>
  <si>
    <t>Lyre of Building</t>
  </si>
  <si>
    <t>Mabaran Ebony Focus</t>
  </si>
  <si>
    <t>Mabaran Resonator</t>
  </si>
  <si>
    <t>Mace Of Disruption</t>
  </si>
  <si>
    <t>Mace Of Smiting</t>
  </si>
  <si>
    <t>Mace Of Terror</t>
  </si>
  <si>
    <t>Mantle Of Spell Resistance</t>
  </si>
  <si>
    <t>Manual Of Bodily Health</t>
  </si>
  <si>
    <t>Manual Of Gainful Exercise</t>
  </si>
  <si>
    <t>Manual Of Golems</t>
  </si>
  <si>
    <t>Manual Of Quickness Of Action</t>
  </si>
  <si>
    <t>Mariner's Armor</t>
  </si>
  <si>
    <t>Marvelous Pigments</t>
  </si>
  <si>
    <t>Mask Of The Beast</t>
  </si>
  <si>
    <t>Mask Of The Dragon Queen</t>
  </si>
  <si>
    <t>Masquerade Tattoo</t>
  </si>
  <si>
    <t>Master's Amulet</t>
  </si>
  <si>
    <t>Master's Call</t>
  </si>
  <si>
    <t>Masters Call</t>
  </si>
  <si>
    <t>Matalotok</t>
  </si>
  <si>
    <t>Medallion Of Thoughts</t>
  </si>
  <si>
    <t>Mind Blade</t>
  </si>
  <si>
    <t>Mind Carapace Armor</t>
  </si>
  <si>
    <t>Mind Lash</t>
  </si>
  <si>
    <t>Mirror Of Life Trapping</t>
  </si>
  <si>
    <t>Mirror Of The Past</t>
  </si>
  <si>
    <t>Mithral Armor (medium or heavy, not hide)</t>
  </si>
  <si>
    <t>Mithral Half Plate, +1</t>
  </si>
  <si>
    <t>Mizzium Apparatus</t>
  </si>
  <si>
    <t>Mizzium Armor</t>
  </si>
  <si>
    <t>Mizzium Mortar</t>
  </si>
  <si>
    <t>Molten Bronze Skin</t>
  </si>
  <si>
    <t>Moodmark Paint</t>
  </si>
  <si>
    <t>Moon-Touched Sword</t>
  </si>
  <si>
    <t>Moonblade</t>
  </si>
  <si>
    <t>Mystery Key</t>
  </si>
  <si>
    <t>Nature's Mantle</t>
  </si>
  <si>
    <t>Navigation Orb</t>
  </si>
  <si>
    <t>Necklace Of Adaptation</t>
  </si>
  <si>
    <t>Necklace of Fireballs (1 Bead)</t>
  </si>
  <si>
    <t>Necklace of Fireballs (2 Beads)</t>
  </si>
  <si>
    <t>Necklace of Fireballs (3 Beads)</t>
  </si>
  <si>
    <t>Necklace of Fireballs (4 Beads)</t>
  </si>
  <si>
    <t>Necklace of Fireballs (5 Beads)</t>
  </si>
  <si>
    <t>Necklace of Fireballs (6 Beads)</t>
  </si>
  <si>
    <t>Necklace Of Prayer Beads (Blessing)</t>
  </si>
  <si>
    <t>Necklace Of Prayer Beads (Curing)</t>
  </si>
  <si>
    <t>Necklace Of Prayer Beads (Favor)</t>
  </si>
  <si>
    <t>Necklace Of Prayer Beads (Smiting)</t>
  </si>
  <si>
    <t>Necklace Of Prayer Beads (Summons)</t>
  </si>
  <si>
    <t>Necklace Of Prayer Beads (Wind Walking)</t>
  </si>
  <si>
    <t>Needle of Mending</t>
  </si>
  <si>
    <t>Night Caller</t>
  </si>
  <si>
    <t>Nightfall Pearl</t>
  </si>
  <si>
    <t>Nine Lives Stealer (Fully Charged) (any sword)</t>
  </si>
  <si>
    <t>Nolzur's Marvelous Pigments</t>
  </si>
  <si>
    <t>Oathbow (longbow)</t>
  </si>
  <si>
    <t>Obsidian Flint Dragon Plate</t>
  </si>
  <si>
    <t>Oil Of Etherealness</t>
  </si>
  <si>
    <t>Oil Of Sharpness</t>
  </si>
  <si>
    <t>Oil Of Slipperiness</t>
  </si>
  <si>
    <t>Opal Of The Ild Rune</t>
  </si>
  <si>
    <t>Orb Of Direction</t>
  </si>
  <si>
    <t>Orb Of Gonging</t>
  </si>
  <si>
    <t>Orb Of Shielding</t>
  </si>
  <si>
    <t>Orb Of The Stein Rune</t>
  </si>
  <si>
    <t>Orb of the Veil</t>
  </si>
  <si>
    <t>Orb Of Time</t>
  </si>
  <si>
    <t>Orcsplitter (greataxe)</t>
  </si>
  <si>
    <t>Outer Essence Shard</t>
  </si>
  <si>
    <t>Paper Bird</t>
  </si>
  <si>
    <t>Pariah's Shield</t>
  </si>
  <si>
    <t>Pearl Of Power</t>
  </si>
  <si>
    <t>Pennant Of The Vind Rune</t>
  </si>
  <si>
    <t>Peregrine Mask</t>
  </si>
  <si>
    <t>Perfume Of Bewitching</t>
  </si>
  <si>
    <t>Periapt Of Health</t>
  </si>
  <si>
    <t>Periapt Of Proof Against Poison</t>
  </si>
  <si>
    <t>Periapt Of Wound Closure</t>
  </si>
  <si>
    <t>Philter Of Love</t>
  </si>
  <si>
    <t>Piercer</t>
  </si>
  <si>
    <t>Pipe Of Remembrance</t>
  </si>
  <si>
    <t>Pipe Of Smoke Monsters</t>
  </si>
  <si>
    <t>Pipes Of Haunting</t>
  </si>
  <si>
    <t>Pipes Of The Sewers</t>
  </si>
  <si>
    <t>Piwafwi (Cloak Of Elvenkind)</t>
  </si>
  <si>
    <t>Piwafwi Of Fire Resistance</t>
  </si>
  <si>
    <t>Planecaller's Codex</t>
  </si>
  <si>
    <t>Plate Armor Of Etherealness</t>
  </si>
  <si>
    <t>Pole Of Angling</t>
  </si>
  <si>
    <t>Pole Of Collapsing</t>
  </si>
  <si>
    <t>Polymorph Blade</t>
  </si>
  <si>
    <t>Portable Hole</t>
  </si>
  <si>
    <t>Pot Of Awakening</t>
  </si>
  <si>
    <t>Potion Of Animal Friendship</t>
  </si>
  <si>
    <t>Potion of Aqueous Form</t>
  </si>
  <si>
    <t>Potion Of Clairvoyance</t>
  </si>
  <si>
    <t>Potion Of Climbing</t>
  </si>
  <si>
    <t>Potion Of Comprehension</t>
  </si>
  <si>
    <t>Potion Of Diminution</t>
  </si>
  <si>
    <t>Potion Of Fire Breath</t>
  </si>
  <si>
    <t>Potion Of Flying</t>
  </si>
  <si>
    <t>Potion Of Gaseous Form</t>
  </si>
  <si>
    <t>Potion Of Giant Size</t>
  </si>
  <si>
    <t>Potion Of Giant Strength (Cloud)</t>
  </si>
  <si>
    <t>Potion Of Giant Strength (Fire)</t>
  </si>
  <si>
    <t>Potion Of Giant Strength (Frost/Stone)</t>
  </si>
  <si>
    <t>Potion Of Giant Strength (Hill)</t>
  </si>
  <si>
    <t>Potion Of Giant Strength (Storm)</t>
  </si>
  <si>
    <t>Potion Of Growth</t>
  </si>
  <si>
    <t>Potion Of Healing</t>
  </si>
  <si>
    <t>Potion Of Healing (Greater)</t>
  </si>
  <si>
    <t>Potion Of Healing (Superior)</t>
  </si>
  <si>
    <t>Potion Of Healing (Supreme)</t>
  </si>
  <si>
    <t>Potion Of Heroism</t>
  </si>
  <si>
    <t>Potion Of Invisibility</t>
  </si>
  <si>
    <t>Potion Of Invulnerability</t>
  </si>
  <si>
    <t>Potion Of Longevity</t>
  </si>
  <si>
    <t>Potion of Maximum Power</t>
  </si>
  <si>
    <t>Potion Of Mind Control (Beast)</t>
  </si>
  <si>
    <t>Potion Of Mind Control (Humanoid)</t>
  </si>
  <si>
    <t>Potion Of Mind Control (Monster)</t>
  </si>
  <si>
    <t>Potion Of Mind Reading</t>
  </si>
  <si>
    <t>Potion Of Poison</t>
  </si>
  <si>
    <t>Potion of Possibility</t>
  </si>
  <si>
    <t>Potion Of Resistance</t>
  </si>
  <si>
    <t>Potion Of Speed</t>
  </si>
  <si>
    <t>Potion Of Vitality</t>
  </si>
  <si>
    <t>Potion Of Watchful Rest</t>
  </si>
  <si>
    <t>Potion Of Water Breathing</t>
  </si>
  <si>
    <t>Powered Armor</t>
  </si>
  <si>
    <t>Pressure Capsule</t>
  </si>
  <si>
    <t>Professor Orb</t>
  </si>
  <si>
    <t>Propeller Helm</t>
  </si>
  <si>
    <t>Prosthetic Limb</t>
  </si>
  <si>
    <t>Protective Verses</t>
  </si>
  <si>
    <t>Psi Crystal</t>
  </si>
  <si>
    <t>Pyroconverger</t>
  </si>
  <si>
    <t>Pyxis of Pandemonium</t>
  </si>
  <si>
    <t>Quaals Feather Token (Anchor)</t>
  </si>
  <si>
    <t>Quaals Feather Token (Bird)</t>
  </si>
  <si>
    <t>Quaals Feather Token (Fan)</t>
  </si>
  <si>
    <t>Quaals Feather Token (Swan Boat)</t>
  </si>
  <si>
    <t>Quaals Feather Token (Whip)</t>
  </si>
  <si>
    <t>Quiver Of Ehlonna</t>
  </si>
  <si>
    <t>Quori Beech Focus</t>
  </si>
  <si>
    <t>Rakdos Riteknife (dagger)</t>
  </si>
  <si>
    <t>Red Dragon Mask</t>
  </si>
  <si>
    <t>Reincarnation Dust</t>
  </si>
  <si>
    <t>Restorative Ointment</t>
  </si>
  <si>
    <t>Reveler's Concertina</t>
  </si>
  <si>
    <t>Revenant Double Bladed Scimitar</t>
  </si>
  <si>
    <t>Revenant Double-Bladed Scimitar</t>
  </si>
  <si>
    <t>Ring Of Air Elemental Command</t>
  </si>
  <si>
    <t>Ring Of Animal Influence</t>
  </si>
  <si>
    <t>Ring Of Djinni Summoning</t>
  </si>
  <si>
    <t>Ring Of Earth Elemental Command</t>
  </si>
  <si>
    <t>Ring Of Elemental Command</t>
  </si>
  <si>
    <t>Ring Of Evasion</t>
  </si>
  <si>
    <t>Ring Of Feather Falling</t>
  </si>
  <si>
    <t>Ring Of Fire Elemental Command</t>
  </si>
  <si>
    <t>Ring Of Free Action</t>
  </si>
  <si>
    <t>Ring Of Invisibility</t>
  </si>
  <si>
    <t>Ring Of Jumping</t>
  </si>
  <si>
    <t>Ring Of Mind Shielding</t>
  </si>
  <si>
    <t>Ring of Obscuring</t>
  </si>
  <si>
    <t>Ring Of Protection</t>
  </si>
  <si>
    <t>Ring Of Regeneration</t>
  </si>
  <si>
    <t>Ring Of Resistance</t>
  </si>
  <si>
    <t>Ring Of Shooting Stars</t>
  </si>
  <si>
    <t>Ring Of Spell Storing</t>
  </si>
  <si>
    <t>Ring Of Spell Turning</t>
  </si>
  <si>
    <t>Ring Of Swimming</t>
  </si>
  <si>
    <t>Ring Of Telekinesis</t>
  </si>
  <si>
    <t>Ring of Temporal Salvation</t>
  </si>
  <si>
    <t>Ring Of The Ram</t>
  </si>
  <si>
    <t>Ring Of Three Wishes</t>
  </si>
  <si>
    <t>Ring Of Truth Telling</t>
  </si>
  <si>
    <t>Ring Of Warmth</t>
  </si>
  <si>
    <t>Ring Of Water Elemental Command</t>
  </si>
  <si>
    <t>Ring Of Water Walking</t>
  </si>
  <si>
    <t>Ring Of X-Ray Vision</t>
  </si>
  <si>
    <t>Rings Of Shared Suffering</t>
  </si>
  <si>
    <t>Risian Pine Focus</t>
  </si>
  <si>
    <t>Robe Of Eyes</t>
  </si>
  <si>
    <t>Robe Of Scintillating Colors</t>
  </si>
  <si>
    <t>Robe Of Serpents</t>
  </si>
  <si>
    <t>Robe Of Stars</t>
  </si>
  <si>
    <t>Robe Of Summer</t>
  </si>
  <si>
    <t>Robe Of The Archmagi</t>
  </si>
  <si>
    <t>Robe Of Useful Items</t>
  </si>
  <si>
    <t>Rod Of Absorption</t>
  </si>
  <si>
    <t>Rod Of Alertness</t>
  </si>
  <si>
    <t>Rod Of Lordly Might</t>
  </si>
  <si>
    <t>Rod Of Resurrection</t>
  </si>
  <si>
    <t>Rod of Retribution</t>
  </si>
  <si>
    <t>Rod Of Rulership</t>
  </si>
  <si>
    <t>Rod Of Security</t>
  </si>
  <si>
    <t>Rod Of The Pact Keeper +1</t>
  </si>
  <si>
    <t>Rod Of The Pact Keeper +2</t>
  </si>
  <si>
    <t>Rod Of The Pact Keeper +3</t>
  </si>
  <si>
    <t>Rod Of The Vonindod</t>
  </si>
  <si>
    <t>Rope Of Climbing</t>
  </si>
  <si>
    <t>Rope Of Entanglement</t>
  </si>
  <si>
    <t>Rope Of Mending</t>
  </si>
  <si>
    <t>Rotor Of Return</t>
  </si>
  <si>
    <t>Ruby Of The War Mage</t>
  </si>
  <si>
    <t>Saddle Of The Cavalier</t>
  </si>
  <si>
    <t>Saint Markovia's Thighbone</t>
  </si>
  <si>
    <t>Scarab Of Protection</t>
  </si>
  <si>
    <t>Scimitar Of Speed</t>
  </si>
  <si>
    <t>Scorpion Armor (plate)</t>
  </si>
  <si>
    <t>Scribe's Pen</t>
  </si>
  <si>
    <t>Scribes Pen</t>
  </si>
  <si>
    <t>Scroll Of Protection</t>
  </si>
  <si>
    <t>Scroll of Tarrasque Summoning</t>
  </si>
  <si>
    <t>Scroll of the Comet</t>
  </si>
  <si>
    <t>Seeker Dart</t>
  </si>
  <si>
    <t>Sekolahian Worshiping Statuette</t>
  </si>
  <si>
    <t>Sending Stone</t>
  </si>
  <si>
    <t>Sending Stones</t>
  </si>
  <si>
    <t>Sentinel Shield</t>
  </si>
  <si>
    <t>Shadowfell Brand Tattoo</t>
  </si>
  <si>
    <t>Shadowfell Shard</t>
  </si>
  <si>
    <t>Shard Of The Ise Rune</t>
  </si>
  <si>
    <t>Shatterspike (longsword)</t>
  </si>
  <si>
    <t>Shavaran Birch Focus</t>
  </si>
  <si>
    <t>Shavarran Birch Focus</t>
  </si>
  <si>
    <t>Shield Of Expression</t>
  </si>
  <si>
    <t>Shield Of Far Sight</t>
  </si>
  <si>
    <t>Shield Of Missile Attraction</t>
  </si>
  <si>
    <t>Shield Of The Hidden Lord</t>
  </si>
  <si>
    <t>Shield Of The Uven Rune</t>
  </si>
  <si>
    <t>Shield, +1</t>
  </si>
  <si>
    <t>Shield, +2</t>
  </si>
  <si>
    <t>Shield, +3</t>
  </si>
  <si>
    <t>Shiftweave</t>
  </si>
  <si>
    <t>Siren Song Lyre</t>
  </si>
  <si>
    <t>Skyblinder Staff</t>
  </si>
  <si>
    <t>Sling Bullets of Althemone</t>
  </si>
  <si>
    <t>Slippers Of Spider Climbing</t>
  </si>
  <si>
    <t>Smokepowder</t>
  </si>
  <si>
    <t>Smoldering Armor</t>
  </si>
  <si>
    <t>Soul Coin</t>
  </si>
  <si>
    <t>Sovereign Glue</t>
  </si>
  <si>
    <t>Speaking Stone</t>
  </si>
  <si>
    <t>Spear Of Backbiting (javelin or spear)</t>
  </si>
  <si>
    <t>Spell Bottle</t>
  </si>
  <si>
    <t>Spell Gem (Amber, Level 4)</t>
  </si>
  <si>
    <t>Spell Gem (Bloodstone, Level 3)</t>
  </si>
  <si>
    <t>Spell Gem (Diamond, Level 9)</t>
  </si>
  <si>
    <t>Spell Gem (Jade, Level 5)</t>
  </si>
  <si>
    <t>Spell Gem (Lapis Lazuli, Level 1)</t>
  </si>
  <si>
    <t>Spell Gem (Obsidian, Level 0)</t>
  </si>
  <si>
    <t>Spell Gem (Quartz ,Level 2)</t>
  </si>
  <si>
    <t>Spell Gem (Ruby, Level 8)</t>
  </si>
  <si>
    <t>Spell Gem (Star Ruby, Level 7)</t>
  </si>
  <si>
    <t>Spell Gem (Topaz, Level 6)</t>
  </si>
  <si>
    <t>Spell Scroll (Level 0)</t>
  </si>
  <si>
    <t>Spell Scroll (Level 1)</t>
  </si>
  <si>
    <t>Spell Scroll (Level 2)</t>
  </si>
  <si>
    <t>Spell Scroll (Level 3)</t>
  </si>
  <si>
    <t>Spell Scroll (Level 4)</t>
  </si>
  <si>
    <t>Spell Scroll (Level 5)</t>
  </si>
  <si>
    <t>Spell Scroll (Level 6)</t>
  </si>
  <si>
    <t>Spell Scroll (Level 7)</t>
  </si>
  <si>
    <t>Spell Scroll (Level 8)</t>
  </si>
  <si>
    <t>Spell Scroll (Level 9)</t>
  </si>
  <si>
    <t>Spell Sink</t>
  </si>
  <si>
    <t>Spellguard Shield</t>
  </si>
  <si>
    <t>Spellshard</t>
  </si>
  <si>
    <t>Sphere Of Annihilation</t>
  </si>
  <si>
    <t>Spider Staff</t>
  </si>
  <si>
    <t>Spies' Murmur</t>
  </si>
  <si>
    <t>Spyglass Of Clairvoyance</t>
  </si>
  <si>
    <t>Staff Of Adornment</t>
  </si>
  <si>
    <t>Staff Of Birdcalls</t>
  </si>
  <si>
    <t>Staff Of Charming</t>
  </si>
  <si>
    <t>Staff Of Defense</t>
  </si>
  <si>
    <t>Staff of Dunamancy</t>
  </si>
  <si>
    <t>Staff Of Fire</t>
  </si>
  <si>
    <t>Staff Of Flowers</t>
  </si>
  <si>
    <t>Staff Of Frost</t>
  </si>
  <si>
    <t>Staff Of Healing</t>
  </si>
  <si>
    <t>Staff Of Power</t>
  </si>
  <si>
    <t>Staff Of Striking</t>
  </si>
  <si>
    <t>Staff Of Swarming Insects</t>
  </si>
  <si>
    <t>Staff Of The Adder</t>
  </si>
  <si>
    <t>Staff of the Ivory Claw</t>
  </si>
  <si>
    <t>Staff Of The Magi</t>
  </si>
  <si>
    <t>Staff Of The Python</t>
  </si>
  <si>
    <t>Staff Of The Woodlands</t>
  </si>
  <si>
    <t>Staff Of Thunder And Lightning</t>
  </si>
  <si>
    <t>Staff Of Withering</t>
  </si>
  <si>
    <t>Stone Of Controlling Earth Elementals</t>
  </si>
  <si>
    <t>Stone Of Good Luck (Luckstone)</t>
  </si>
  <si>
    <t>Stone Of Ill Luck</t>
  </si>
  <si>
    <t>Stonespeaker Crystal</t>
  </si>
  <si>
    <t>Storm Boomerang</t>
  </si>
  <si>
    <t>Storm Spire</t>
  </si>
  <si>
    <t>Stormgirdle</t>
  </si>
  <si>
    <t>Sun Blade (longsword)</t>
  </si>
  <si>
    <t>Sunforger (warhammer)</t>
  </si>
  <si>
    <t>Sunsword (longsword)</t>
  </si>
  <si>
    <t>Sword Of Answering</t>
  </si>
  <si>
    <t>Sword Of Life Stealing (any sword)</t>
  </si>
  <si>
    <t>Sword Of Sharpness (slashing swords)</t>
  </si>
  <si>
    <t>Sword Of The Paruns (longsword)</t>
  </si>
  <si>
    <t>Sword Of Vengeance (any sword)</t>
  </si>
  <si>
    <t>Sword Of Wounding (any sword)</t>
  </si>
  <si>
    <t>Talisman Of Pure Good</t>
  </si>
  <si>
    <t>Talisman Of The Sphere</t>
  </si>
  <si>
    <t>Talisman Of Ultimate Evil</t>
  </si>
  <si>
    <t>Talking Doll</t>
  </si>
  <si>
    <t>Tankard Of Plenty</t>
  </si>
  <si>
    <t>Tankard Of Sobriety</t>
  </si>
  <si>
    <t>Tentacle Rod</t>
  </si>
  <si>
    <t>Thermal Cube</t>
  </si>
  <si>
    <t>Timepiece Of Travel</t>
  </si>
  <si>
    <t>Tinderstrike (dagger)</t>
  </si>
  <si>
    <t>Tome Of Clear Thought</t>
  </si>
  <si>
    <t>Tome Of Leadership And Influence</t>
  </si>
  <si>
    <t>Tome Of The Stilled Tongue</t>
  </si>
  <si>
    <t>Tome Of Understanding</t>
  </si>
  <si>
    <t>Travel Alchemical Kit</t>
  </si>
  <si>
    <t>Trident Of Fish Command</t>
  </si>
  <si>
    <t>Two-Birds Sling</t>
  </si>
  <si>
    <t>Unbreakable Arrow</t>
  </si>
  <si>
    <t>Universal Solvent</t>
  </si>
  <si>
    <t>Ventilating Lungs</t>
  </si>
  <si>
    <t>Verminshroud</t>
  </si>
  <si>
    <t>Veteran's Cane</t>
  </si>
  <si>
    <t>Vicious Rapier, +1</t>
  </si>
  <si>
    <t>Vicious Weapon (any weapon)</t>
  </si>
  <si>
    <t>Vorpal Sword</t>
  </si>
  <si>
    <t>Voting Kit</t>
  </si>
  <si>
    <t>Vox Seeker</t>
  </si>
  <si>
    <t>Voyager Staff</t>
  </si>
  <si>
    <t>Walloping Ammunition</t>
  </si>
  <si>
    <t>Wand Of Binding</t>
  </si>
  <si>
    <t>Wand Of Conducting</t>
  </si>
  <si>
    <t>Wand Of Enemy Detection</t>
  </si>
  <si>
    <t>Wand Of Entangle</t>
  </si>
  <si>
    <t>Wand Of Fear</t>
  </si>
  <si>
    <t>Wand Of Fireballs</t>
  </si>
  <si>
    <t>Wand Of Lightning Bolts</t>
  </si>
  <si>
    <t>Wand Of Magic Detection</t>
  </si>
  <si>
    <t>Wand Of Magic Missiles</t>
  </si>
  <si>
    <t>Wand Of Paralysis</t>
  </si>
  <si>
    <t>Wand Of Polymorph</t>
  </si>
  <si>
    <t>Wand Of Pyrotechnics</t>
  </si>
  <si>
    <t>Wand Of Scowls</t>
  </si>
  <si>
    <t>Wand Of Secrets</t>
  </si>
  <si>
    <t>Wand Of Smiles</t>
  </si>
  <si>
    <t>Wand Of The War Mage +1</t>
  </si>
  <si>
    <t>Wand Of The War Mage +2</t>
  </si>
  <si>
    <t>Wand Of The War Mage +3</t>
  </si>
  <si>
    <t>Wand Of Viscid Globs</t>
  </si>
  <si>
    <t>Wand Of Web</t>
  </si>
  <si>
    <t>Wand Of Winter</t>
  </si>
  <si>
    <t>Wand Of Wonder</t>
  </si>
  <si>
    <t>Wand Sheath</t>
  </si>
  <si>
    <t>Wave</t>
  </si>
  <si>
    <t>Waythe (greatsword)</t>
  </si>
  <si>
    <t>Weapon of Certain Death</t>
  </si>
  <si>
    <t>Weapon Of Warning</t>
  </si>
  <si>
    <t>Weapon, +1</t>
  </si>
  <si>
    <t>Weapon, +2</t>
  </si>
  <si>
    <t>Weapon, +3</t>
  </si>
  <si>
    <t>Weird Tank</t>
  </si>
  <si>
    <t>Well Of Many Worlds</t>
  </si>
  <si>
    <t>Wheel Of Stars</t>
  </si>
  <si>
    <t>Wheel Of Wind And Water</t>
  </si>
  <si>
    <t>Whelm</t>
  </si>
  <si>
    <t>White Dragon Mask</t>
  </si>
  <si>
    <t>Wind Fan</t>
  </si>
  <si>
    <t>Windvane</t>
  </si>
  <si>
    <t>Winged Boots</t>
  </si>
  <si>
    <t>Wings Of Flying</t>
  </si>
  <si>
    <t>Wingwear</t>
  </si>
  <si>
    <t>Winters Dark Bite</t>
  </si>
  <si>
    <t>Wreath of the Prism</t>
  </si>
  <si>
    <t>Xorian Wenge Focus</t>
  </si>
  <si>
    <t>Yklwa, +1</t>
  </si>
  <si>
    <t>Yklwa, +2</t>
  </si>
  <si>
    <t>Yklwa, +3</t>
  </si>
  <si>
    <t>Ythryn Mythallar</t>
  </si>
  <si>
    <t>DMG Low</t>
  </si>
  <si>
    <t>XGE Low</t>
  </si>
  <si>
    <t>DMG High</t>
  </si>
  <si>
    <t>XGE High</t>
  </si>
  <si>
    <t>Sane Adj</t>
  </si>
  <si>
    <t>DMPG Adj</t>
  </si>
  <si>
    <t>Min</t>
  </si>
  <si>
    <t>Max</t>
  </si>
  <si>
    <t>% to High</t>
  </si>
  <si>
    <t>True Avg</t>
  </si>
  <si>
    <t>Adj Avg</t>
  </si>
  <si>
    <t>Avg</t>
  </si>
  <si>
    <t>% MD</t>
  </si>
  <si>
    <t>Modified Basic Equipment Costs</t>
  </si>
  <si>
    <t>Modified Magic Equipment Costs</t>
  </si>
  <si>
    <t>Magic Bonus</t>
  </si>
  <si>
    <t>Supply/Demand</t>
  </si>
  <si>
    <t>Rarity</t>
  </si>
  <si>
    <t>Supply/Demand Modifier</t>
  </si>
  <si>
    <t>Rarity Modifier</t>
  </si>
  <si>
    <t>Rarity of magic items in the region.</t>
  </si>
  <si>
    <t>Rarity of magic items in your world.</t>
  </si>
  <si>
    <t xml:space="preserve">Potion of healing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</si>
</sst>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name val="Arial"/>
      <family val="2"/>
    </font>
    <font>
      <i/>
      <sz val="10"/>
      <name val="Arial"/>
      <family val="2"/>
    </font>
    <font>
      <sz val="10"/>
      <name val="Nodesto Caps Condensed"/>
    </font>
    <font>
      <sz val="22"/>
      <name val="Nodesto Caps Condensed"/>
    </font>
    <font>
      <b/>
      <sz val="22"/>
      <name val="Nodesto Caps Condensed"/>
    </font>
    <font>
      <i/>
      <sz val="22"/>
      <name val="Nodesto Caps Condensed"/>
    </font>
    <font>
      <i/>
      <sz val="20"/>
      <name val="Nodesto Caps Condensed"/>
    </font>
    <font>
      <b/>
      <sz val="10"/>
      <name val="Nodesto Caps Condensed"/>
    </font>
    <font>
      <i/>
      <sz val="10"/>
      <name val="Nodesto Caps Condensed"/>
    </font>
    <font>
      <b/>
      <i/>
      <sz val="10"/>
      <name val="Nodesto Caps Condensed"/>
    </font>
    <font>
      <sz val="11"/>
      <color rgb="FF3F3F76"/>
      <name val="Calibri"/>
      <family val="2"/>
      <scheme val="minor"/>
    </font>
    <font>
      <sz val="22"/>
      <color rgb="FF3F3F76"/>
      <name val="Nodesto Caps Condensed"/>
    </font>
    <font>
      <b/>
      <sz val="22"/>
      <color rgb="FFC00000"/>
      <name val="Nodesto Caps Condensed"/>
    </font>
    <font>
      <i/>
      <sz val="22"/>
      <color rgb="FF3F3F76"/>
      <name val="Nodesto Caps Condensed"/>
    </font>
  </fonts>
  <fills count="5">
    <fill>
      <patternFill patternType="none"/>
    </fill>
    <fill>
      <patternFill patternType="gray125"/>
    </fill>
    <fill>
      <patternFill patternType="solid">
        <fgColor rgb="FFFFCC99"/>
      </patternFill>
    </fill>
    <fill>
      <patternFill patternType="solid">
        <fgColor theme="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top/>
      <bottom/>
      <diagonal/>
    </border>
  </borders>
  <cellStyleXfs count="2">
    <xf numFmtId="0" fontId="0" fillId="0" borderId="0"/>
    <xf numFmtId="0" fontId="10" fillId="2" borderId="13" applyNumberFormat="0" applyAlignment="0" applyProtection="0"/>
  </cellStyleXfs>
  <cellXfs count="82">
    <xf numFmtId="0" fontId="0" fillId="0" borderId="0" xfId="0"/>
    <xf numFmtId="0" fontId="0" fillId="0" borderId="0" xfId="0" applyAlignment="1">
      <alignment horizontal="right"/>
    </xf>
    <xf numFmtId="0" fontId="0" fillId="0" borderId="1" xfId="0" applyBorder="1"/>
    <xf numFmtId="0" fontId="0" fillId="0" borderId="0" xfId="0" applyAlignment="1"/>
    <xf numFmtId="1" fontId="0" fillId="0" borderId="0" xfId="0" applyNumberFormat="1"/>
    <xf numFmtId="10" fontId="0" fillId="0" borderId="0" xfId="0" applyNumberFormat="1"/>
    <xf numFmtId="0" fontId="1" fillId="0" borderId="0" xfId="0" applyFont="1" applyAlignment="1"/>
    <xf numFmtId="0" fontId="2" fillId="0" borderId="0" xfId="0" applyFont="1"/>
    <xf numFmtId="0" fontId="3" fillId="0" borderId="0" xfId="0" applyFont="1" applyProtection="1">
      <protection locked="0"/>
    </xf>
    <xf numFmtId="0" fontId="3" fillId="0" borderId="0" xfId="0" applyFont="1" applyAlignment="1" applyProtection="1">
      <alignment horizontal="right"/>
      <protection locked="0"/>
    </xf>
    <xf numFmtId="0" fontId="4" fillId="0" borderId="1" xfId="0" applyFont="1" applyBorder="1" applyAlignment="1">
      <alignment horizontal="right"/>
    </xf>
    <xf numFmtId="0" fontId="4" fillId="0" borderId="1" xfId="0" applyFont="1" applyBorder="1"/>
    <xf numFmtId="1" fontId="3" fillId="0" borderId="0" xfId="0" applyNumberFormat="1" applyFont="1" applyProtection="1">
      <protection locked="0"/>
    </xf>
    <xf numFmtId="2" fontId="3" fillId="0" borderId="0" xfId="0" applyNumberFormat="1" applyFont="1" applyProtection="1">
      <protection locked="0"/>
    </xf>
    <xf numFmtId="1" fontId="3" fillId="0" borderId="0" xfId="0" applyNumberFormat="1" applyFont="1" applyAlignment="1" applyProtection="1">
      <alignment horizontal="right"/>
      <protection locked="0"/>
    </xf>
    <xf numFmtId="0" fontId="3" fillId="0" borderId="1" xfId="0" applyFont="1" applyBorder="1" applyAlignment="1">
      <alignment horizontal="right"/>
    </xf>
    <xf numFmtId="0" fontId="11" fillId="2" borderId="13" xfId="1" applyFont="1" applyAlignment="1" applyProtection="1">
      <alignment horizontal="right"/>
      <protection locked="0"/>
    </xf>
    <xf numFmtId="2" fontId="3" fillId="0" borderId="1" xfId="0" applyNumberFormat="1" applyFont="1" applyBorder="1"/>
    <xf numFmtId="9" fontId="3" fillId="0" borderId="1" xfId="0" applyNumberFormat="1" applyFont="1" applyBorder="1"/>
    <xf numFmtId="0" fontId="3" fillId="0" borderId="1" xfId="0" applyFont="1" applyBorder="1"/>
    <xf numFmtId="2" fontId="3" fillId="0" borderId="1" xfId="0" applyNumberFormat="1" applyFont="1" applyBorder="1" applyAlignment="1">
      <alignment horizontal="right"/>
    </xf>
    <xf numFmtId="0" fontId="3" fillId="0" borderId="0" xfId="0" applyFont="1"/>
    <xf numFmtId="0" fontId="3" fillId="0" borderId="0" xfId="0" applyFont="1" applyAlignment="1">
      <alignment horizontal="right"/>
    </xf>
    <xf numFmtId="0" fontId="11" fillId="2" borderId="1" xfId="1" applyFont="1" applyBorder="1" applyAlignment="1" applyProtection="1">
      <alignment horizontal="right"/>
      <protection locked="0"/>
    </xf>
    <xf numFmtId="0" fontId="3" fillId="0" borderId="1" xfId="0" applyFont="1" applyBorder="1" applyProtection="1">
      <protection locked="0"/>
    </xf>
    <xf numFmtId="0" fontId="3" fillId="0" borderId="1" xfId="0" applyFont="1" applyBorder="1" applyProtection="1"/>
    <xf numFmtId="0" fontId="3" fillId="0" borderId="0" xfId="0" applyFont="1" applyAlignment="1"/>
    <xf numFmtId="0" fontId="3" fillId="0" borderId="0" xfId="0" applyFont="1" applyProtection="1"/>
    <xf numFmtId="0" fontId="3" fillId="0" borderId="0" xfId="0" applyFont="1" applyAlignment="1" applyProtection="1">
      <alignment horizontal="right"/>
    </xf>
    <xf numFmtId="2" fontId="3" fillId="0" borderId="0" xfId="0" applyNumberFormat="1" applyFont="1" applyProtection="1"/>
    <xf numFmtId="1" fontId="3" fillId="0" borderId="0" xfId="0" applyNumberFormat="1" applyFont="1" applyAlignment="1" applyProtection="1">
      <alignment horizontal="right"/>
    </xf>
    <xf numFmtId="3" fontId="3" fillId="0" borderId="0" xfId="0" applyNumberFormat="1" applyFont="1" applyProtection="1"/>
    <xf numFmtId="0" fontId="3" fillId="0" borderId="0" xfId="0" applyNumberFormat="1" applyFont="1" applyProtection="1"/>
    <xf numFmtId="12" fontId="3" fillId="0" borderId="0" xfId="0" applyNumberFormat="1" applyFont="1" applyProtection="1"/>
    <xf numFmtId="1" fontId="2" fillId="0" borderId="0" xfId="0" applyNumberFormat="1" applyFont="1"/>
    <xf numFmtId="1" fontId="0" fillId="0" borderId="0" xfId="0" applyNumberFormat="1" applyAlignment="1">
      <alignment horizontal="right"/>
    </xf>
    <xf numFmtId="0" fontId="0" fillId="4" borderId="0" xfId="0" applyFill="1"/>
    <xf numFmtId="0" fontId="7" fillId="0" borderId="1" xfId="0" applyFont="1" applyBorder="1" applyAlignment="1">
      <alignment horizontal="right"/>
    </xf>
    <xf numFmtId="0" fontId="8" fillId="0" borderId="1" xfId="0" applyFont="1" applyBorder="1" applyAlignment="1">
      <alignment horizontal="center"/>
    </xf>
    <xf numFmtId="0" fontId="8" fillId="0" borderId="1" xfId="0" applyFont="1" applyBorder="1" applyAlignment="1">
      <alignment horizontal="right"/>
    </xf>
    <xf numFmtId="0" fontId="2" fillId="0" borderId="1" xfId="0" applyFont="1" applyBorder="1"/>
    <xf numFmtId="0" fontId="7" fillId="0" borderId="1" xfId="0" applyFont="1" applyBorder="1" applyAlignment="1"/>
    <xf numFmtId="0" fontId="2" fillId="0" borderId="1" xfId="0" applyFont="1" applyBorder="1" applyAlignment="1"/>
    <xf numFmtId="0" fontId="8" fillId="0" borderId="1" xfId="0" applyFont="1" applyBorder="1" applyAlignment="1"/>
    <xf numFmtId="0" fontId="9" fillId="0" borderId="1" xfId="0" applyFont="1" applyBorder="1" applyAlignment="1"/>
    <xf numFmtId="0" fontId="4" fillId="0" borderId="1" xfId="0" applyFont="1" applyBorder="1" applyAlignment="1">
      <alignment horizontal="center"/>
    </xf>
    <xf numFmtId="0" fontId="3" fillId="0" borderId="1" xfId="0" applyFont="1" applyBorder="1" applyAlignment="1">
      <alignment horizontal="center"/>
    </xf>
    <xf numFmtId="0" fontId="6" fillId="0" borderId="8"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2" fillId="3" borderId="0" xfId="0" applyFont="1" applyFill="1" applyAlignment="1">
      <alignment horizontal="center"/>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left"/>
    </xf>
    <xf numFmtId="0" fontId="5" fillId="0" borderId="9" xfId="0" applyFont="1" applyBorder="1" applyAlignment="1">
      <alignment horizontal="left"/>
    </xf>
    <xf numFmtId="0" fontId="5" fillId="0" borderId="10"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13" fillId="2" borderId="14" xfId="1" applyFont="1" applyBorder="1" applyAlignment="1">
      <alignment horizontal="center" wrapText="1"/>
    </xf>
    <xf numFmtId="0" fontId="13" fillId="2" borderId="0" xfId="1" applyFont="1" applyBorder="1" applyAlignment="1">
      <alignment horizontal="center" wrapText="1"/>
    </xf>
    <xf numFmtId="0" fontId="5" fillId="0" borderId="1" xfId="0" applyFont="1" applyBorder="1" applyAlignment="1">
      <alignment horizontal="left"/>
    </xf>
    <xf numFmtId="0" fontId="4" fillId="0" borderId="1" xfId="0" applyFont="1" applyBorder="1" applyAlignment="1">
      <alignment horizontal="left"/>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11" xfId="0" applyFont="1" applyBorder="1" applyAlignment="1">
      <alignment horizontal="center" wrapText="1"/>
    </xf>
    <xf numFmtId="0" fontId="6" fillId="0" borderId="0" xfId="0" applyFont="1" applyBorder="1" applyAlignment="1">
      <alignment horizontal="center" wrapText="1"/>
    </xf>
    <xf numFmtId="0" fontId="6" fillId="0" borderId="12"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3" fillId="0" borderId="8" xfId="0" applyFont="1" applyBorder="1" applyAlignment="1">
      <alignment horizontal="center"/>
    </xf>
    <xf numFmtId="0" fontId="3" fillId="0" borderId="10" xfId="0" applyFont="1" applyBorder="1" applyAlignment="1">
      <alignment horizontal="center"/>
    </xf>
    <xf numFmtId="0" fontId="0" fillId="0" borderId="1" xfId="0" applyBorder="1" applyAlignment="1">
      <alignment horizontal="center"/>
    </xf>
  </cellXfs>
  <cellStyles count="2">
    <cellStyle name="Ввід" xfId="1" builtinId="20"/>
    <cellStyle name="Звичайний" xfId="0" builtinId="0"/>
  </cellStyles>
  <dxfs count="43">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strike val="0"/>
        <outline val="0"/>
        <shadow val="0"/>
        <u val="none"/>
        <vertAlign val="baseline"/>
        <sz val="22"/>
        <name val="Nodesto Caps Condensed"/>
        <scheme val="none"/>
      </font>
      <protection locked="0" hidden="0"/>
    </dxf>
    <dxf>
      <font>
        <strike val="0"/>
        <outline val="0"/>
        <shadow val="0"/>
        <u val="none"/>
        <vertAlign val="baseline"/>
        <sz val="22"/>
        <name val="Nodesto Caps Condensed"/>
        <scheme val="none"/>
      </font>
      <protection locked="0" hidden="0"/>
    </dxf>
    <dxf>
      <font>
        <strike val="0"/>
        <outline val="0"/>
        <shadow val="0"/>
        <u val="none"/>
        <vertAlign val="baseline"/>
        <sz val="22"/>
        <name val="Nodesto Caps Condensed"/>
        <scheme val="none"/>
      </font>
      <numFmt numFmtId="2" formatCode="0.00"/>
      <protection locked="0" hidden="0"/>
    </dxf>
    <dxf>
      <font>
        <strike val="0"/>
        <outline val="0"/>
        <shadow val="0"/>
        <u val="none"/>
        <vertAlign val="baseline"/>
        <sz val="22"/>
        <name val="Nodesto Caps Condensed"/>
        <scheme val="none"/>
      </font>
      <protection locked="0" hidden="0"/>
    </dxf>
    <dxf>
      <font>
        <strike val="0"/>
        <outline val="0"/>
        <shadow val="0"/>
        <u val="none"/>
        <vertAlign val="baseline"/>
        <sz val="22"/>
        <name val="Nodesto Caps Condensed"/>
        <scheme val="none"/>
      </font>
      <numFmt numFmtId="1" formatCode="0"/>
      <alignment horizontal="right" vertical="bottom" textRotation="0" wrapText="0" indent="0" justifyLastLine="0" shrinkToFit="0" readingOrder="0"/>
      <protection locked="0" hidden="0"/>
    </dxf>
    <dxf>
      <font>
        <strike val="0"/>
        <outline val="0"/>
        <shadow val="0"/>
        <u val="none"/>
        <vertAlign val="baseline"/>
        <sz val="22"/>
        <name val="Nodesto Caps Condensed"/>
        <scheme val="none"/>
      </font>
      <protection locked="0" hidden="0"/>
    </dxf>
    <dxf>
      <font>
        <strike val="0"/>
        <outline val="0"/>
        <shadow val="0"/>
        <u val="none"/>
        <vertAlign val="baseline"/>
        <sz val="22"/>
        <name val="Nodesto Caps Condensed"/>
        <scheme val="none"/>
      </font>
      <numFmt numFmtId="1" formatCode="0"/>
      <alignment horizontal="right" vertical="bottom" textRotation="0" wrapText="0" indent="0" justifyLastLine="0" shrinkToFit="0" readingOrder="0"/>
      <protection locked="0" hidden="0"/>
    </dxf>
    <dxf>
      <font>
        <strike val="0"/>
        <outline val="0"/>
        <shadow val="0"/>
        <u val="none"/>
        <vertAlign val="baseline"/>
        <sz val="22"/>
        <name val="Nodesto Caps Condensed"/>
        <scheme val="none"/>
      </font>
      <protection locked="0" hidden="0"/>
    </dxf>
    <dxf>
      <font>
        <strike val="0"/>
        <outline val="0"/>
        <shadow val="0"/>
        <u val="none"/>
        <vertAlign val="baseline"/>
        <sz val="22"/>
        <name val="Nodesto Caps Condensed"/>
        <scheme val="none"/>
      </font>
      <numFmt numFmtId="1" formatCode="0"/>
      <alignment horizontal="right" vertical="bottom" textRotation="0" wrapText="0" indent="0" justifyLastLine="0" shrinkToFit="0" readingOrder="0"/>
      <protection locked="0" hidden="0"/>
    </dxf>
    <dxf>
      <font>
        <strike val="0"/>
        <outline val="0"/>
        <shadow val="0"/>
        <u val="none"/>
        <vertAlign val="baseline"/>
        <sz val="22"/>
        <name val="Nodesto Caps Condensed"/>
        <scheme val="none"/>
      </font>
      <protection locked="0" hidden="0"/>
    </dxf>
    <dxf>
      <font>
        <strike val="0"/>
        <outline val="0"/>
        <shadow val="0"/>
        <u val="none"/>
        <vertAlign val="baseline"/>
        <sz val="22"/>
        <name val="Nodesto Caps Condensed"/>
        <scheme val="none"/>
      </font>
      <numFmt numFmtId="2" formatCode="0.00"/>
      <protection locked="0" hidden="0"/>
    </dxf>
    <dxf>
      <font>
        <strike val="0"/>
        <outline val="0"/>
        <shadow val="0"/>
        <u val="none"/>
        <vertAlign val="baseline"/>
        <sz val="22"/>
        <name val="Nodesto Caps Condensed"/>
        <scheme val="none"/>
      </font>
      <numFmt numFmtId="1" formatCode="0"/>
      <protection locked="0" hidden="0"/>
    </dxf>
    <dxf>
      <font>
        <strike val="0"/>
        <outline val="0"/>
        <shadow val="0"/>
        <u val="none"/>
        <vertAlign val="baseline"/>
        <sz val="22"/>
        <name val="Nodesto Caps Condensed"/>
        <scheme val="none"/>
      </font>
      <protection locked="0" hidden="0"/>
    </dxf>
    <dxf>
      <font>
        <strike val="0"/>
        <outline val="0"/>
        <shadow val="0"/>
        <u val="none"/>
        <vertAlign val="baseline"/>
        <sz val="22"/>
        <name val="Nodesto Caps Condensed"/>
        <scheme val="none"/>
      </font>
      <protection locked="1" hidden="0"/>
    </dxf>
    <dxf>
      <font>
        <strike val="0"/>
        <outline val="0"/>
        <shadow val="0"/>
        <u val="none"/>
        <vertAlign val="baseline"/>
        <sz val="22"/>
        <color auto="1"/>
        <name val="Nodesto Caps Condensed"/>
        <scheme val="none"/>
      </font>
      <protection locked="1" hidden="0"/>
    </dxf>
    <dxf>
      <font>
        <strike val="0"/>
        <outline val="0"/>
        <shadow val="0"/>
        <u val="none"/>
        <vertAlign val="baseline"/>
        <sz val="22"/>
        <name val="Nodesto Caps Condensed"/>
        <scheme val="none"/>
      </font>
      <numFmt numFmtId="2" formatCode="0.00"/>
      <protection locked="1" hidden="0"/>
    </dxf>
    <dxf>
      <font>
        <strike val="0"/>
        <outline val="0"/>
        <shadow val="0"/>
        <u val="none"/>
        <vertAlign val="baseline"/>
        <sz val="22"/>
        <name val="Nodesto Caps Condensed"/>
        <scheme val="none"/>
      </font>
      <protection locked="1" hidden="0"/>
    </dxf>
    <dxf>
      <font>
        <strike val="0"/>
        <outline val="0"/>
        <shadow val="0"/>
        <u val="none"/>
        <vertAlign val="baseline"/>
        <sz val="22"/>
        <name val="Nodesto Caps Condensed"/>
        <scheme val="none"/>
      </font>
      <numFmt numFmtId="1" formatCode="0"/>
      <alignment horizontal="right" vertical="bottom" textRotation="0" wrapText="0" indent="0" justifyLastLine="0" shrinkToFit="0" readingOrder="0"/>
      <protection locked="1" hidden="0"/>
    </dxf>
    <dxf>
      <font>
        <strike val="0"/>
        <outline val="0"/>
        <shadow val="0"/>
        <u val="none"/>
        <vertAlign val="baseline"/>
        <sz val="22"/>
        <name val="Nodesto Caps Condensed"/>
        <scheme val="none"/>
      </font>
      <protection locked="1" hidden="0"/>
    </dxf>
    <dxf>
      <font>
        <strike val="0"/>
        <outline val="0"/>
        <shadow val="0"/>
        <u val="none"/>
        <vertAlign val="baseline"/>
        <sz val="22"/>
        <name val="Nodesto Caps Condensed"/>
        <scheme val="none"/>
      </font>
      <numFmt numFmtId="1" formatCode="0"/>
      <alignment horizontal="right" vertical="bottom" textRotation="0" wrapText="0" indent="0" justifyLastLine="0" shrinkToFit="0" readingOrder="0"/>
      <protection locked="1" hidden="0"/>
    </dxf>
    <dxf>
      <font>
        <strike val="0"/>
        <outline val="0"/>
        <shadow val="0"/>
        <u val="none"/>
        <vertAlign val="baseline"/>
        <sz val="22"/>
        <name val="Nodesto Caps Condensed"/>
        <scheme val="none"/>
      </font>
      <protection locked="1" hidden="0"/>
    </dxf>
    <dxf>
      <font>
        <strike val="0"/>
        <outline val="0"/>
        <shadow val="0"/>
        <u val="none"/>
        <vertAlign val="baseline"/>
        <sz val="22"/>
        <name val="Nodesto Caps Condensed"/>
        <scheme val="none"/>
      </font>
      <numFmt numFmtId="1" formatCode="0"/>
      <alignment horizontal="right" vertical="bottom" textRotation="0" wrapText="0" indent="0" justifyLastLine="0" shrinkToFit="0" readingOrder="0"/>
      <protection locked="1" hidden="0"/>
    </dxf>
    <dxf>
      <font>
        <strike val="0"/>
        <outline val="0"/>
        <shadow val="0"/>
        <u val="none"/>
        <vertAlign val="baseline"/>
        <sz val="22"/>
        <name val="Nodesto Caps Condensed"/>
        <scheme val="none"/>
      </font>
      <protection locked="1" hidden="0"/>
    </dxf>
    <dxf>
      <font>
        <strike val="0"/>
        <outline val="0"/>
        <shadow val="0"/>
        <u val="none"/>
        <vertAlign val="baseline"/>
        <sz val="22"/>
        <name val="Nodesto Caps Condensed"/>
        <scheme val="none"/>
      </font>
      <numFmt numFmtId="2" formatCode="0.00"/>
      <protection locked="1" hidden="0"/>
    </dxf>
    <dxf>
      <font>
        <strike val="0"/>
        <outline val="0"/>
        <shadow val="0"/>
        <u val="none"/>
        <vertAlign val="baseline"/>
        <sz val="22"/>
        <name val="Nodesto Caps Condensed"/>
        <scheme val="none"/>
      </font>
      <protection locked="1" hidden="0"/>
    </dxf>
    <dxf>
      <font>
        <strike val="0"/>
        <outline val="0"/>
        <shadow val="0"/>
        <u val="none"/>
        <vertAlign val="baseline"/>
        <sz val="22"/>
        <name val="Nodesto Caps Condensed"/>
        <scheme val="none"/>
      </font>
      <protection locked="1" hidden="0"/>
    </dxf>
    <dxf>
      <font>
        <strike val="0"/>
        <outline val="0"/>
        <shadow val="0"/>
        <u val="none"/>
        <vertAlign val="baseline"/>
        <sz val="22"/>
        <name val="Nodesto Caps Condensed"/>
        <scheme val="none"/>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A2:L189" totalsRowShown="0" headerRowDxfId="30" dataDxfId="29">
  <sortState xmlns:xlrd2="http://schemas.microsoft.com/office/spreadsheetml/2017/richdata2" ref="A3:L189">
    <sortCondition descending="1" ref="B2:B189"/>
  </sortState>
  <tableColumns count="12">
    <tableColumn id="1" name="Name" dataDxfId="42"/>
    <tableColumn id="2" name=" Base Cost" dataDxfId="41"/>
    <tableColumn id="3" name="Lbs" dataDxfId="40"/>
    <tableColumn id="4" name="Your Price (gp)" dataDxfId="39">
      <calculatedColumnFormula>B3*$O$6</calculatedColumnFormula>
    </tableColumn>
    <tableColumn id="5" name="=" dataDxfId="38"/>
    <tableColumn id="6" name="GP" dataDxfId="37">
      <calculatedColumnFormula>_xlfn.FLOOR.MATH(D3,1)</calculatedColumnFormula>
    </tableColumn>
    <tableColumn id="7" name="G" dataDxfId="36"/>
    <tableColumn id="8" name="SP" dataDxfId="35">
      <calculatedColumnFormula>_xlfn.FLOOR.MATH(((D3-F3)*10), 1)</calculatedColumnFormula>
    </tableColumn>
    <tableColumn id="9" name="S" dataDxfId="34"/>
    <tableColumn id="10" name="CP" dataDxfId="33">
      <calculatedColumnFormula>((D3-F3)*10-H3)*10</calculatedColumnFormula>
    </tableColumn>
    <tableColumn id="11" name="C" dataDxfId="32"/>
    <tableColumn id="12" name="Marks" dataDxfId="31">
      <calculatedColumnFormula>_xlfn.FLOOR.MATH(D3/'Mark Conv'!$E$5,0.01)</calculatedColumnFormula>
    </tableColumn>
  </tableColumns>
  <tableStyleInfo name="TableStyleDark2" showFirstColumn="0" showLastColumn="0" showRowStripes="1" showColumnStripes="0"/>
</table>
</file>

<file path=xl/tables/table2.xml><?xml version="1.0" encoding="utf-8"?>
<table xmlns="http://schemas.openxmlformats.org/spreadsheetml/2006/main" id="5" name="Table5" displayName="Table5" ref="A2:K783" totalsRowShown="0" headerRowDxfId="17" dataDxfId="16">
  <sortState xmlns:xlrd2="http://schemas.microsoft.com/office/spreadsheetml/2017/richdata2" ref="A3:K783">
    <sortCondition ref="A2:A783"/>
  </sortState>
  <tableColumns count="11">
    <tableColumn id="1" name="Name" dataDxfId="28">
      <calculatedColumnFormula>'Magic Number Crunch'!A2</calculatedColumnFormula>
    </tableColumn>
    <tableColumn id="2" name=" Base Cost" dataDxfId="27">
      <calculatedColumnFormula>'Magic Number Crunch'!L2</calculatedColumnFormula>
    </tableColumn>
    <tableColumn id="3" name="Your Price (gp)" dataDxfId="26">
      <calculatedColumnFormula>B3*$N$6*$N$11</calculatedColumnFormula>
    </tableColumn>
    <tableColumn id="4" name="=" dataDxfId="25"/>
    <tableColumn id="5" name="GP" dataDxfId="24">
      <calculatedColumnFormula>_xlfn.FLOOR.MATH(C3,1)</calculatedColumnFormula>
    </tableColumn>
    <tableColumn id="6" name="G" dataDxfId="23"/>
    <tableColumn id="7" name="SP" dataDxfId="22">
      <calculatedColumnFormula>_xlfn.FLOOR.MATH(((C3-E3)*10), 1)</calculatedColumnFormula>
    </tableColumn>
    <tableColumn id="8" name="S" dataDxfId="21"/>
    <tableColumn id="9" name="CP" dataDxfId="20">
      <calculatedColumnFormula>((C3-E3)*10-G3)*10</calculatedColumnFormula>
    </tableColumn>
    <tableColumn id="10" name="C" dataDxfId="19"/>
    <tableColumn id="11" name="Marks" dataDxfId="18">
      <calculatedColumnFormula>_xlfn.FLOOR.MATH(C3/'Mark Conv'!$E$5,0.01)</calculatedColumnFormula>
    </tableColumn>
  </tableColumns>
  <tableStyleInfo name="TableStyleDark3" showFirstColumn="0" showLastColumn="0" showRowStripes="1" showColumnStripes="0"/>
</table>
</file>

<file path=xl/tables/table3.xml><?xml version="1.0" encoding="utf-8"?>
<table xmlns="http://schemas.openxmlformats.org/spreadsheetml/2006/main" id="4" name="Table4" displayName="Table4" ref="A1:O783" totalsRowShown="0" dataDxfId="0" dataCellStyle="Поганий">
  <autoFilter ref="A1:O783"/>
  <tableColumns count="15">
    <tableColumn id="1" name="Item" dataDxfId="15" dataCellStyle="Поганий"/>
    <tableColumn id="2" name="Sane Price" dataDxfId="14" dataCellStyle="Поганий"/>
    <tableColumn id="3" name="DMPG Price" dataDxfId="13" dataCellStyle="Поганий"/>
    <tableColumn id="4" name="DMG Low" dataDxfId="12" dataCellStyle="Поганий"/>
    <tableColumn id="5" name="XGE Low" dataDxfId="11" dataCellStyle="Поганий"/>
    <tableColumn id="6" name="DMG High" dataDxfId="10" dataCellStyle="Поганий"/>
    <tableColumn id="7" name="XGE High" dataDxfId="9" dataCellStyle="Поганий"/>
    <tableColumn id="8" name="Min" dataDxfId="8" dataCellStyle="Поганий">
      <calculatedColumnFormula>MIN(B2:G2)</calculatedColumnFormula>
    </tableColumn>
    <tableColumn id="9" name="Max" dataDxfId="7" dataCellStyle="Поганий">
      <calculatedColumnFormula>MAX(B2:G2)</calculatedColumnFormula>
    </tableColumn>
    <tableColumn id="10" name="Sane Adj" dataDxfId="6" dataCellStyle="Поганий">
      <calculatedColumnFormula>IF(B2="",(F2+G2+E2+D2)/4,B2)</calculatedColumnFormula>
    </tableColumn>
    <tableColumn id="11" name="DMPG Adj" dataDxfId="5" dataCellStyle="Поганий">
      <calculatedColumnFormula>IF(C2="",(G2+D2+F2+E2)/4,C2)</calculatedColumnFormula>
    </tableColumn>
    <tableColumn id="12" name="Adj Avg" dataDxfId="4" dataCellStyle="Поганий">
      <calculatedColumnFormula>(J2+K2)/2</calculatedColumnFormula>
    </tableColumn>
    <tableColumn id="13" name="True Avg" dataDxfId="3" dataCellStyle="Поганий">
      <calculatedColumnFormula>AVERAGE(B2:G2)</calculatedColumnFormula>
    </tableColumn>
    <tableColumn id="14" name="% MD" dataDxfId="2" dataCellStyle="Поганий">
      <calculatedColumnFormula>(H2/L2)</calculatedColumnFormula>
    </tableColumn>
    <tableColumn id="15" name="% to High" dataDxfId="1" dataCellStyle="Поганий">
      <calculatedColumnFormula>L2/I2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dndbeyond.com/magic-items/cleansing-stone" TargetMode="External"/><Relationship Id="rId671" Type="http://schemas.openxmlformats.org/officeDocument/2006/relationships/hyperlink" Target="https://www.dndbeyond.com/magic-items/staff-of-dunamancy" TargetMode="External"/><Relationship Id="rId769" Type="http://schemas.openxmlformats.org/officeDocument/2006/relationships/hyperlink" Target="https://www.dndbeyond.com/magic-items/white-dragon-mask" TargetMode="External"/><Relationship Id="rId21" Type="http://schemas.openxmlformats.org/officeDocument/2006/relationships/hyperlink" Target="https://www.dndbeyond.com/magic-items/arcanomechanical-armor" TargetMode="External"/><Relationship Id="rId324" Type="http://schemas.openxmlformats.org/officeDocument/2006/relationships/hyperlink" Target="https://www.dndbeyond.com/magic-items/fochlucan-bandore" TargetMode="External"/><Relationship Id="rId531" Type="http://schemas.openxmlformats.org/officeDocument/2006/relationships/hyperlink" Target="https://www.dndbeyond.com/magic-items/quori-beech-focus" TargetMode="External"/><Relationship Id="rId629" Type="http://schemas.openxmlformats.org/officeDocument/2006/relationships/hyperlink" Target="https://www.dndbeyond.com/magic-items/slippers-of-spider-climbing" TargetMode="External"/><Relationship Id="rId170" Type="http://schemas.openxmlformats.org/officeDocument/2006/relationships/hyperlink" Target="https://www.dndbeyond.com/magic-items/dragonstaff-of-ahghairon" TargetMode="External"/><Relationship Id="rId268" Type="http://schemas.openxmlformats.org/officeDocument/2006/relationships/hyperlink" Target="https://www.dndbeyond.com/magic-items/hammer-of-thunderbolts" TargetMode="External"/><Relationship Id="rId475" Type="http://schemas.openxmlformats.org/officeDocument/2006/relationships/hyperlink" Target="https://www.dndbeyond.com/magic-items/pot-of-awakening" TargetMode="External"/><Relationship Id="rId682" Type="http://schemas.openxmlformats.org/officeDocument/2006/relationships/hyperlink" Target="https://www.dndbeyond.com/magic-items/staff-of-the-python" TargetMode="External"/><Relationship Id="rId32" Type="http://schemas.openxmlformats.org/officeDocument/2006/relationships/hyperlink" Target="https://www.dndbeyond.com/magic-items/arrow-catching-shield" TargetMode="External"/><Relationship Id="rId128" Type="http://schemas.openxmlformats.org/officeDocument/2006/relationships/hyperlink" Target="https://www.dndbeyond.com/magic-items/clothes-of-mending" TargetMode="External"/><Relationship Id="rId335" Type="http://schemas.openxmlformats.org/officeDocument/2006/relationships/hyperlink" Target="https://www.dndbeyond.com/magic-items/ioun-stone" TargetMode="External"/><Relationship Id="rId542" Type="http://schemas.openxmlformats.org/officeDocument/2006/relationships/hyperlink" Target="https://www.dndbeyond.com/magic-items/ring-of-earth-elemental-command" TargetMode="External"/><Relationship Id="rId181" Type="http://schemas.openxmlformats.org/officeDocument/2006/relationships/hyperlink" Target="https://www.dndbeyond.com/magic-items/dwarven-plate" TargetMode="External"/><Relationship Id="rId402" Type="http://schemas.openxmlformats.org/officeDocument/2006/relationships/hyperlink" Target="https://www.dndbeyond.com/magic-items/mind-blade" TargetMode="External"/><Relationship Id="rId279" Type="http://schemas.openxmlformats.org/officeDocument/2006/relationships/hyperlink" Target="https://www.dndbeyond.com/magic-items/helm-of-comprehending-languages" TargetMode="External"/><Relationship Id="rId486" Type="http://schemas.openxmlformats.org/officeDocument/2006/relationships/hyperlink" Target="https://www.dndbeyond.com/magic-items/potion-of-giant-strength" TargetMode="External"/><Relationship Id="rId693" Type="http://schemas.openxmlformats.org/officeDocument/2006/relationships/hyperlink" Target="https://www.dndbeyond.com/magic-items/stormgirdle" TargetMode="External"/><Relationship Id="rId707" Type="http://schemas.openxmlformats.org/officeDocument/2006/relationships/hyperlink" Target="https://www.dndbeyond.com/magic-items/tankard-of-plenty" TargetMode="External"/><Relationship Id="rId43" Type="http://schemas.openxmlformats.org/officeDocument/2006/relationships/hyperlink" Target="https://www.dndbeyond.com/magic-items/bag-of-tricks" TargetMode="External"/><Relationship Id="rId139" Type="http://schemas.openxmlformats.org/officeDocument/2006/relationships/hyperlink" Target="https://www.dndbeyond.com/magic-items/cubic-gate" TargetMode="External"/><Relationship Id="rId346" Type="http://schemas.openxmlformats.org/officeDocument/2006/relationships/hyperlink" Target="https://www.dndbeyond.com/magic-items/ioun-stone-of-supreme-intellect" TargetMode="External"/><Relationship Id="rId553" Type="http://schemas.openxmlformats.org/officeDocument/2006/relationships/hyperlink" Target="https://www.dndbeyond.com/magic-items/ring-of-regeneration" TargetMode="External"/><Relationship Id="rId760" Type="http://schemas.openxmlformats.org/officeDocument/2006/relationships/hyperlink" Target="https://www.dndbeyond.com/magic-items/weapon-1" TargetMode="External"/><Relationship Id="rId192" Type="http://schemas.openxmlformats.org/officeDocument/2006/relationships/hyperlink" Target="https://www.dndbeyond.com/magic-items/elemental-essence-shard" TargetMode="External"/><Relationship Id="rId206" Type="http://schemas.openxmlformats.org/officeDocument/2006/relationships/hyperlink" Target="https://www.dndbeyond.com/magic-items/far-gear" TargetMode="External"/><Relationship Id="rId413" Type="http://schemas.openxmlformats.org/officeDocument/2006/relationships/hyperlink" Target="https://www.dndbeyond.com/magic-items/moodmark-paint" TargetMode="External"/><Relationship Id="rId497" Type="http://schemas.openxmlformats.org/officeDocument/2006/relationships/hyperlink" Target="https://www.dndbeyond.com/magic-items/potion-of-invisibility" TargetMode="External"/><Relationship Id="rId620" Type="http://schemas.openxmlformats.org/officeDocument/2006/relationships/hyperlink" Target="https://www.dndbeyond.com/magic-items/shield-of-the-uven-rune" TargetMode="External"/><Relationship Id="rId718" Type="http://schemas.openxmlformats.org/officeDocument/2006/relationships/hyperlink" Target="https://www.dndbeyond.com/magic-items/trident-of-fish-command" TargetMode="External"/><Relationship Id="rId357" Type="http://schemas.openxmlformats.org/officeDocument/2006/relationships/hyperlink" Target="https://www.dndbeyond.com/magic-items/knaves-eye-patch" TargetMode="External"/><Relationship Id="rId54" Type="http://schemas.openxmlformats.org/officeDocument/2006/relationships/hyperlink" Target="https://www.dndbeyond.com/magic-items/belashyrras-beholder-crown" TargetMode="External"/><Relationship Id="rId217" Type="http://schemas.openxmlformats.org/officeDocument/2006/relationships/hyperlink" Target="https://www.dndbeyond.com/magic-items/figurine-of-wondrous-power" TargetMode="External"/><Relationship Id="rId564" Type="http://schemas.openxmlformats.org/officeDocument/2006/relationships/hyperlink" Target="https://www.dndbeyond.com/magic-items/ring-of-warmth" TargetMode="External"/><Relationship Id="rId771" Type="http://schemas.openxmlformats.org/officeDocument/2006/relationships/hyperlink" Target="https://www.dndbeyond.com/magic-items/windvane" TargetMode="External"/><Relationship Id="rId424" Type="http://schemas.openxmlformats.org/officeDocument/2006/relationships/hyperlink" Target="https://www.dndbeyond.com/magic-items/necklace-of-fireballs" TargetMode="External"/><Relationship Id="rId631" Type="http://schemas.openxmlformats.org/officeDocument/2006/relationships/hyperlink" Target="https://www.dndbeyond.com/magic-items/smoldering-armor" TargetMode="External"/><Relationship Id="rId729" Type="http://schemas.openxmlformats.org/officeDocument/2006/relationships/hyperlink" Target="https://www.dndbeyond.com/magic-items/vox-seeker" TargetMode="External"/><Relationship Id="rId270" Type="http://schemas.openxmlformats.org/officeDocument/2006/relationships/hyperlink" Target="https://www.dndbeyond.com/magic-items/hat-of-disguise" TargetMode="External"/><Relationship Id="rId65" Type="http://schemas.openxmlformats.org/officeDocument/2006/relationships/hyperlink" Target="https://www.dndbeyond.com/magic-items/blackrazor" TargetMode="External"/><Relationship Id="rId130" Type="http://schemas.openxmlformats.org/officeDocument/2006/relationships/hyperlink" Target="https://www.dndbeyond.com/magic-items/coin-of-delving" TargetMode="External"/><Relationship Id="rId368" Type="http://schemas.openxmlformats.org/officeDocument/2006/relationships/hyperlink" Target="https://www.dndbeyond.com/magic-items/libram-of-souls-and-flesh" TargetMode="External"/><Relationship Id="rId575" Type="http://schemas.openxmlformats.org/officeDocument/2006/relationships/hyperlink" Target="https://www.dndbeyond.com/magic-items/robe-of-stars" TargetMode="External"/><Relationship Id="rId782" Type="http://schemas.openxmlformats.org/officeDocument/2006/relationships/hyperlink" Target="https://www.dndbeyond.com/magic-items/ythryn-mythallar" TargetMode="External"/><Relationship Id="rId228" Type="http://schemas.openxmlformats.org/officeDocument/2006/relationships/hyperlink" Target="https://www.dndbeyond.com/magic-items/flying-chariot" TargetMode="External"/><Relationship Id="rId435" Type="http://schemas.openxmlformats.org/officeDocument/2006/relationships/hyperlink" Target="https://www.dndbeyond.com/magic-items/nine-lives-stealer" TargetMode="External"/><Relationship Id="rId642" Type="http://schemas.openxmlformats.org/officeDocument/2006/relationships/hyperlink" Target="https://www.dndbeyond.com/magic-items/spell-gem-lapis-lazuli" TargetMode="External"/><Relationship Id="rId281" Type="http://schemas.openxmlformats.org/officeDocument/2006/relationships/hyperlink" Target="https://www.dndbeyond.com/magic-items/helm-of-telepathy" TargetMode="External"/><Relationship Id="rId502" Type="http://schemas.openxmlformats.org/officeDocument/2006/relationships/hyperlink" Target="https://www.dndbeyond.com/magic-items/potion-of-mind-control" TargetMode="External"/><Relationship Id="rId76" Type="http://schemas.openxmlformats.org/officeDocument/2006/relationships/hyperlink" Target="https://www.dndbeyond.com/magic-items/boomerang-1" TargetMode="External"/><Relationship Id="rId141" Type="http://schemas.openxmlformats.org/officeDocument/2006/relationships/hyperlink" Target="https://www.dndbeyond.com/magic-items/daerns-instant-fortress" TargetMode="External"/><Relationship Id="rId379" Type="http://schemas.openxmlformats.org/officeDocument/2006/relationships/hyperlink" Target="https://www.dndbeyond.com/magic-items/lyre-of-building" TargetMode="External"/><Relationship Id="rId586" Type="http://schemas.openxmlformats.org/officeDocument/2006/relationships/hyperlink" Target="https://www.dndbeyond.com/magic-items/rod-of-the-pact-keeper" TargetMode="External"/><Relationship Id="rId7" Type="http://schemas.openxmlformats.org/officeDocument/2006/relationships/hyperlink" Target="https://www.dndbeyond.com/magic-items/ammunition-1" TargetMode="External"/><Relationship Id="rId239" Type="http://schemas.openxmlformats.org/officeDocument/2006/relationships/hyperlink" Target="https://www.dndbeyond.com/magic-items/ghost-lantern" TargetMode="External"/><Relationship Id="rId446" Type="http://schemas.openxmlformats.org/officeDocument/2006/relationships/hyperlink" Target="https://www.dndbeyond.com/magic-items/orb-of-shielding" TargetMode="External"/><Relationship Id="rId653" Type="http://schemas.openxmlformats.org/officeDocument/2006/relationships/hyperlink" Target="https://www.dndbeyond.com/magic-items/spell-scroll" TargetMode="External"/><Relationship Id="rId292" Type="http://schemas.openxmlformats.org/officeDocument/2006/relationships/hyperlink" Target="https://www.dndbeyond.com/magic-items/holy-symbol-of-ravenkind" TargetMode="External"/><Relationship Id="rId306" Type="http://schemas.openxmlformats.org/officeDocument/2006/relationships/hyperlink" Target="https://www.dndbeyond.com/magic-items/illuminators-tattoo" TargetMode="External"/><Relationship Id="rId87" Type="http://schemas.openxmlformats.org/officeDocument/2006/relationships/hyperlink" Target="https://www.dndbeyond.com/magic-items/bracelet-of-rock-magic" TargetMode="External"/><Relationship Id="rId513" Type="http://schemas.openxmlformats.org/officeDocument/2006/relationships/hyperlink" Target="https://www.dndbeyond.com/magic-items/pressure-capsule" TargetMode="External"/><Relationship Id="rId597" Type="http://schemas.openxmlformats.org/officeDocument/2006/relationships/hyperlink" Target="https://www.dndbeyond.com/magic-items/scarab-of-protection" TargetMode="External"/><Relationship Id="rId720" Type="http://schemas.openxmlformats.org/officeDocument/2006/relationships/hyperlink" Target="https://www.dndbeyond.com/magic-items/unbreakable-arrow" TargetMode="External"/><Relationship Id="rId152" Type="http://schemas.openxmlformats.org/officeDocument/2006/relationships/hyperlink" Target="https://www.dndbeyond.com/magic-items/defender" TargetMode="External"/><Relationship Id="rId457" Type="http://schemas.openxmlformats.org/officeDocument/2006/relationships/hyperlink" Target="https://www.dndbeyond.com/magic-items/perfume-of-bewitching" TargetMode="External"/><Relationship Id="rId664" Type="http://schemas.openxmlformats.org/officeDocument/2006/relationships/hyperlink" Target="https://www.dndbeyond.com/magic-items/spider-staff" TargetMode="External"/><Relationship Id="rId14" Type="http://schemas.openxmlformats.org/officeDocument/2006/relationships/hyperlink" Target="https://www.dndbeyond.com/magic-items/amulet-of-the-drunkard" TargetMode="External"/><Relationship Id="rId317" Type="http://schemas.openxmlformats.org/officeDocument/2006/relationships/hyperlink" Target="https://www.dndbeyond.com/magic-items/instant-fortress" TargetMode="External"/><Relationship Id="rId524" Type="http://schemas.openxmlformats.org/officeDocument/2006/relationships/hyperlink" Target="https://www.dndbeyond.com/magic-items/quaals-feather-token" TargetMode="External"/><Relationship Id="rId731" Type="http://schemas.openxmlformats.org/officeDocument/2006/relationships/hyperlink" Target="https://www.dndbeyond.com/magic-items/walloping-ammunition" TargetMode="External"/><Relationship Id="rId98" Type="http://schemas.openxmlformats.org/officeDocument/2006/relationships/hyperlink" Target="https://www.dndbeyond.com/magic-items/candle-of-the-deep" TargetMode="External"/><Relationship Id="rId163" Type="http://schemas.openxmlformats.org/officeDocument/2006/relationships/hyperlink" Target="https://www.dndbeyond.com/magic-items/dispelling-stone" TargetMode="External"/><Relationship Id="rId370" Type="http://schemas.openxmlformats.org/officeDocument/2006/relationships/hyperlink" Target="https://www.dndbeyond.com/magic-items/lightbringer" TargetMode="External"/><Relationship Id="rId230" Type="http://schemas.openxmlformats.org/officeDocument/2006/relationships/hyperlink" Target="https://www.dndbeyond.com/magic-items/frost-brand" TargetMode="External"/><Relationship Id="rId468" Type="http://schemas.openxmlformats.org/officeDocument/2006/relationships/hyperlink" Target="https://www.dndbeyond.com/magic-items/piwafwi-of-fire-resistance" TargetMode="External"/><Relationship Id="rId675" Type="http://schemas.openxmlformats.org/officeDocument/2006/relationships/hyperlink" Target="https://www.dndbeyond.com/magic-items/staff-of-healing" TargetMode="External"/><Relationship Id="rId25" Type="http://schemas.openxmlformats.org/officeDocument/2006/relationships/hyperlink" Target="https://www.dndbeyond.com/magic-items/armor-of-invulnerability" TargetMode="External"/><Relationship Id="rId328" Type="http://schemas.openxmlformats.org/officeDocument/2006/relationships/hyperlink" Target="https://www.dndbeyond.com/magic-items/ioun-stone" TargetMode="External"/><Relationship Id="rId535" Type="http://schemas.openxmlformats.org/officeDocument/2006/relationships/hyperlink" Target="https://www.dndbeyond.com/magic-items/restorative-ointment" TargetMode="External"/><Relationship Id="rId742" Type="http://schemas.openxmlformats.org/officeDocument/2006/relationships/hyperlink" Target="https://www.dndbeyond.com/magic-items/wand-of-polymorph" TargetMode="External"/><Relationship Id="rId174" Type="http://schemas.openxmlformats.org/officeDocument/2006/relationships/hyperlink" Target="https://www.dndbeyond.com/magic-items/drown" TargetMode="External"/><Relationship Id="rId381" Type="http://schemas.openxmlformats.org/officeDocument/2006/relationships/hyperlink" Target="https://www.dndbeyond.com/magic-items/mabaran-ebony-focus" TargetMode="External"/><Relationship Id="rId602" Type="http://schemas.openxmlformats.org/officeDocument/2006/relationships/hyperlink" Target="https://www.dndbeyond.com/magic-items/scroll-of-protection" TargetMode="External"/><Relationship Id="rId241" Type="http://schemas.openxmlformats.org/officeDocument/2006/relationships/hyperlink" Target="https://www.dndbeyond.com/magic-items/giant-slayer" TargetMode="External"/><Relationship Id="rId479" Type="http://schemas.openxmlformats.org/officeDocument/2006/relationships/hyperlink" Target="https://www.dndbeyond.com/magic-items/potion-of-climbing" TargetMode="External"/><Relationship Id="rId686" Type="http://schemas.openxmlformats.org/officeDocument/2006/relationships/hyperlink" Target="https://www.dndbeyond.com/magic-items/stone-of-controlling-earth-elementals" TargetMode="External"/><Relationship Id="rId36" Type="http://schemas.openxmlformats.org/officeDocument/2006/relationships/hyperlink" Target="https://www.dndbeyond.com/magic-items/azuredge" TargetMode="External"/><Relationship Id="rId339" Type="http://schemas.openxmlformats.org/officeDocument/2006/relationships/hyperlink" Target="https://www.dndbeyond.com/magic-items/ioun-stone" TargetMode="External"/><Relationship Id="rId546" Type="http://schemas.openxmlformats.org/officeDocument/2006/relationships/hyperlink" Target="https://www.dndbeyond.com/magic-items/ring-of-fire-elemental-command" TargetMode="External"/><Relationship Id="rId753" Type="http://schemas.openxmlformats.org/officeDocument/2006/relationships/hyperlink" Target="https://www.dndbeyond.com/magic-items/wand-of-wonder" TargetMode="External"/><Relationship Id="rId101" Type="http://schemas.openxmlformats.org/officeDocument/2006/relationships/hyperlink" Target="https://www.dndbeyond.com/magic-items/carpet-of-flying" TargetMode="External"/><Relationship Id="rId185" Type="http://schemas.openxmlformats.org/officeDocument/2006/relationships/hyperlink" Target="https://www.dndbeyond.com/magic-items/ear-horn-of-hearing" TargetMode="External"/><Relationship Id="rId406" Type="http://schemas.openxmlformats.org/officeDocument/2006/relationships/hyperlink" Target="https://www.dndbeyond.com/magic-items/mirror-of-the-past" TargetMode="External"/><Relationship Id="rId392" Type="http://schemas.openxmlformats.org/officeDocument/2006/relationships/hyperlink" Target="https://www.dndbeyond.com/magic-items/mariners-armor" TargetMode="External"/><Relationship Id="rId613" Type="http://schemas.openxmlformats.org/officeDocument/2006/relationships/hyperlink" Target="https://www.dndbeyond.com/magic-items/shatterspike" TargetMode="External"/><Relationship Id="rId697" Type="http://schemas.openxmlformats.org/officeDocument/2006/relationships/hyperlink" Target="https://www.dndbeyond.com/magic-items/sword-of-answering" TargetMode="External"/><Relationship Id="rId252" Type="http://schemas.openxmlformats.org/officeDocument/2006/relationships/hyperlink" Target="https://www.dndbeyond.com/magic-items/grimoire-infinitus" TargetMode="External"/><Relationship Id="rId47" Type="http://schemas.openxmlformats.org/officeDocument/2006/relationships/hyperlink" Target="https://www.dndbeyond.com/magic-items/band-of-loyalty" TargetMode="External"/><Relationship Id="rId112" Type="http://schemas.openxmlformats.org/officeDocument/2006/relationships/hyperlink" Target="https://www.dndbeyond.com/magic-items/circlet-of-blasting" TargetMode="External"/><Relationship Id="rId557" Type="http://schemas.openxmlformats.org/officeDocument/2006/relationships/hyperlink" Target="https://www.dndbeyond.com/magic-items/ring-of-spell-turning" TargetMode="External"/><Relationship Id="rId764" Type="http://schemas.openxmlformats.org/officeDocument/2006/relationships/hyperlink" Target="https://www.dndbeyond.com/magic-items/well-of-many-worlds" TargetMode="External"/><Relationship Id="rId196" Type="http://schemas.openxmlformats.org/officeDocument/2006/relationships/hyperlink" Target="https://www.dndbeyond.com/magic-items/enduring-spellbook" TargetMode="External"/><Relationship Id="rId417" Type="http://schemas.openxmlformats.org/officeDocument/2006/relationships/hyperlink" Target="https://www.dndbeyond.com/magic-items/natures-mantle" TargetMode="External"/><Relationship Id="rId624" Type="http://schemas.openxmlformats.org/officeDocument/2006/relationships/hyperlink" Target="https://www.dndbeyond.com/magic-items/shiftweave" TargetMode="External"/><Relationship Id="rId263" Type="http://schemas.openxmlformats.org/officeDocument/2006/relationships/hyperlink" Target="https://www.dndbeyond.com/magic-items/guild-keyrune" TargetMode="External"/><Relationship Id="rId470" Type="http://schemas.openxmlformats.org/officeDocument/2006/relationships/hyperlink" Target="https://www.dndbeyond.com/magic-items/plate-armor-of-etherealness" TargetMode="External"/><Relationship Id="rId58" Type="http://schemas.openxmlformats.org/officeDocument/2006/relationships/hyperlink" Target="https://www.dndbeyond.com/magic-items/belt-of-giant-strength" TargetMode="External"/><Relationship Id="rId123" Type="http://schemas.openxmlformats.org/officeDocument/2006/relationships/hyperlink" Target="https://www.dndbeyond.com/magic-items/cloak-of-many-fashions" TargetMode="External"/><Relationship Id="rId330" Type="http://schemas.openxmlformats.org/officeDocument/2006/relationships/hyperlink" Target="https://www.dndbeyond.com/magic-items/ioun-stone" TargetMode="External"/><Relationship Id="rId568" Type="http://schemas.openxmlformats.org/officeDocument/2006/relationships/hyperlink" Target="https://www.dndbeyond.com/magic-items/rings-of-shared-suffering" TargetMode="External"/><Relationship Id="rId775" Type="http://schemas.openxmlformats.org/officeDocument/2006/relationships/hyperlink" Target="https://www.dndbeyond.com/magic-items/winters-dark-bite" TargetMode="External"/><Relationship Id="rId428" Type="http://schemas.openxmlformats.org/officeDocument/2006/relationships/hyperlink" Target="https://www.dndbeyond.com/magic-items/necklace-of-prayer-beads" TargetMode="External"/><Relationship Id="rId635" Type="http://schemas.openxmlformats.org/officeDocument/2006/relationships/hyperlink" Target="https://www.dndbeyond.com/magic-items/speaking-stone" TargetMode="External"/><Relationship Id="rId274" Type="http://schemas.openxmlformats.org/officeDocument/2006/relationships/hyperlink" Target="https://www.dndbeyond.com/magic-items/headband-of-intellect" TargetMode="External"/><Relationship Id="rId481" Type="http://schemas.openxmlformats.org/officeDocument/2006/relationships/hyperlink" Target="https://www.dndbeyond.com/magic-items/potion-of-diminution" TargetMode="External"/><Relationship Id="rId702" Type="http://schemas.openxmlformats.org/officeDocument/2006/relationships/hyperlink" Target="https://www.dndbeyond.com/magic-items/sword-of-wounding" TargetMode="External"/><Relationship Id="rId69" Type="http://schemas.openxmlformats.org/officeDocument/2006/relationships/hyperlink" Target="https://www.dndbeyond.com/magic-items/blod-stone" TargetMode="External"/><Relationship Id="rId134" Type="http://schemas.openxmlformats.org/officeDocument/2006/relationships/hyperlink" Target="https://www.dndbeyond.com/magic-items/crystal-ball-of-mind-reading" TargetMode="External"/><Relationship Id="rId579" Type="http://schemas.openxmlformats.org/officeDocument/2006/relationships/hyperlink" Target="https://www.dndbeyond.com/magic-items/rod-of-absorption" TargetMode="External"/><Relationship Id="rId341" Type="http://schemas.openxmlformats.org/officeDocument/2006/relationships/hyperlink" Target="https://www.dndbeyond.com/magic-items/ioun-stone-of-historical-knowledge" TargetMode="External"/><Relationship Id="rId439" Type="http://schemas.openxmlformats.org/officeDocument/2006/relationships/hyperlink" Target="https://www.dndbeyond.com/magic-items/oil-of-etherealness" TargetMode="External"/><Relationship Id="rId646" Type="http://schemas.openxmlformats.org/officeDocument/2006/relationships/hyperlink" Target="https://www.dndbeyond.com/magic-items/spell-gem-star-ruby" TargetMode="External"/><Relationship Id="rId201" Type="http://schemas.openxmlformats.org/officeDocument/2006/relationships/hyperlink" Target="https://www.dndbeyond.com/magic-items/eyes-of-charming" TargetMode="External"/><Relationship Id="rId285" Type="http://schemas.openxmlformats.org/officeDocument/2006/relationships/hyperlink" Target="https://www.dndbeyond.com/magic-items/helm-of-underwater-action" TargetMode="External"/><Relationship Id="rId506" Type="http://schemas.openxmlformats.org/officeDocument/2006/relationships/hyperlink" Target="https://www.dndbeyond.com/magic-items/potion-of-possibility" TargetMode="External"/><Relationship Id="rId492" Type="http://schemas.openxmlformats.org/officeDocument/2006/relationships/hyperlink" Target="https://www.dndbeyond.com/magic-items/potion-of-healing" TargetMode="External"/><Relationship Id="rId713" Type="http://schemas.openxmlformats.org/officeDocument/2006/relationships/hyperlink" Target="https://www.dndbeyond.com/magic-items/tome-of-clear-thought" TargetMode="External"/><Relationship Id="rId145" Type="http://schemas.openxmlformats.org/officeDocument/2006/relationships/hyperlink" Target="https://www.dndbeyond.com/magic-items/danoths-visor" TargetMode="External"/><Relationship Id="rId352" Type="http://schemas.openxmlformats.org/officeDocument/2006/relationships/hyperlink" Target="https://www.dndbeyond.com/magic-items/ironfang" TargetMode="External"/><Relationship Id="rId212" Type="http://schemas.openxmlformats.org/officeDocument/2006/relationships/hyperlink" Target="https://www.dndbeyond.com/magic-items/fernian-ash-focus" TargetMode="External"/><Relationship Id="rId657" Type="http://schemas.openxmlformats.org/officeDocument/2006/relationships/hyperlink" Target="https://www.dndbeyond.com/magic-items/spell-scroll" TargetMode="External"/><Relationship Id="rId296" Type="http://schemas.openxmlformats.org/officeDocument/2006/relationships/hyperlink" Target="https://www.dndbeyond.com/magic-items/horn-of-the-endless-maze" TargetMode="External"/><Relationship Id="rId517" Type="http://schemas.openxmlformats.org/officeDocument/2006/relationships/hyperlink" Target="https://www.dndbeyond.com/magic-items/prosthetic-limb" TargetMode="External"/><Relationship Id="rId724" Type="http://schemas.openxmlformats.org/officeDocument/2006/relationships/hyperlink" Target="https://www.dndbeyond.com/magic-items/veterans-cane" TargetMode="External"/><Relationship Id="rId60" Type="http://schemas.openxmlformats.org/officeDocument/2006/relationships/hyperlink" Target="https://www.dndbeyond.com/magic-items/belt-of-giant-strength" TargetMode="External"/><Relationship Id="rId156" Type="http://schemas.openxmlformats.org/officeDocument/2006/relationships/hyperlink" Target="https://www.dndbeyond.com/magic-items/devastation-orb" TargetMode="External"/><Relationship Id="rId363" Type="http://schemas.openxmlformats.org/officeDocument/2006/relationships/hyperlink" Target="https://www.dndbeyond.com/magic-items/lamannian-oak-focus" TargetMode="External"/><Relationship Id="rId570" Type="http://schemas.openxmlformats.org/officeDocument/2006/relationships/hyperlink" Target="https://www.dndbeyond.com/magic-items/risian-pine-focus" TargetMode="External"/><Relationship Id="rId223" Type="http://schemas.openxmlformats.org/officeDocument/2006/relationships/hyperlink" Target="https://www.dndbeyond.com/magic-items/figurine-of-wondrous-power" TargetMode="External"/><Relationship Id="rId430" Type="http://schemas.openxmlformats.org/officeDocument/2006/relationships/hyperlink" Target="https://www.dndbeyond.com/magic-items/necklace-of-prayer-beads" TargetMode="External"/><Relationship Id="rId668" Type="http://schemas.openxmlformats.org/officeDocument/2006/relationships/hyperlink" Target="https://www.dndbeyond.com/magic-items/staff-of-birdcalls" TargetMode="External"/><Relationship Id="rId18" Type="http://schemas.openxmlformats.org/officeDocument/2006/relationships/hyperlink" Target="https://www.dndbeyond.com/magic-items/apparatus-of-the-crab" TargetMode="External"/><Relationship Id="rId528" Type="http://schemas.openxmlformats.org/officeDocument/2006/relationships/hyperlink" Target="https://www.dndbeyond.com/magic-items/quaals-feather-token" TargetMode="External"/><Relationship Id="rId735" Type="http://schemas.openxmlformats.org/officeDocument/2006/relationships/hyperlink" Target="https://www.dndbeyond.com/magic-items/wand-of-entangle" TargetMode="External"/><Relationship Id="rId167" Type="http://schemas.openxmlformats.org/officeDocument/2006/relationships/hyperlink" Target="https://www.dndbeyond.com/magic-items/dragon-scale-mail" TargetMode="External"/><Relationship Id="rId374" Type="http://schemas.openxmlformats.org/officeDocument/2006/relationships/hyperlink" Target="https://www.dndbeyond.com/magic-items/lock-of-trickery" TargetMode="External"/><Relationship Id="rId581" Type="http://schemas.openxmlformats.org/officeDocument/2006/relationships/hyperlink" Target="https://www.dndbeyond.com/magic-items/rod-of-lordly-might" TargetMode="External"/><Relationship Id="rId71" Type="http://schemas.openxmlformats.org/officeDocument/2006/relationships/hyperlink" Target="https://www.dndbeyond.com/magic-items/blood-spear" TargetMode="External"/><Relationship Id="rId234" Type="http://schemas.openxmlformats.org/officeDocument/2006/relationships/hyperlink" Target="https://www.dndbeyond.com/magic-items/gauntlets-of-flaming-fury" TargetMode="External"/><Relationship Id="rId679" Type="http://schemas.openxmlformats.org/officeDocument/2006/relationships/hyperlink" Target="https://www.dndbeyond.com/magic-items/staff-of-the-adder" TargetMode="External"/><Relationship Id="rId2" Type="http://schemas.openxmlformats.org/officeDocument/2006/relationships/hyperlink" Target="https://www.dndbeyond.com/magic-items/absorbing-tattoo" TargetMode="External"/><Relationship Id="rId29" Type="http://schemas.openxmlformats.org/officeDocument/2006/relationships/hyperlink" Target="https://www.dndbeyond.com/magic-items/armor-2" TargetMode="External"/><Relationship Id="rId441" Type="http://schemas.openxmlformats.org/officeDocument/2006/relationships/hyperlink" Target="https://www.dndbeyond.com/magic-items/oil-of-slipperiness" TargetMode="External"/><Relationship Id="rId539" Type="http://schemas.openxmlformats.org/officeDocument/2006/relationships/hyperlink" Target="https://www.dndbeyond.com/magic-items/ring-of-air-elemental-command" TargetMode="External"/><Relationship Id="rId746" Type="http://schemas.openxmlformats.org/officeDocument/2006/relationships/hyperlink" Target="https://www.dndbeyond.com/magic-items/wand-of-smiles" TargetMode="External"/><Relationship Id="rId178" Type="http://schemas.openxmlformats.org/officeDocument/2006/relationships/hyperlink" Target="https://www.dndbeyond.com/magic-items/dust-of-disappearance" TargetMode="External"/><Relationship Id="rId301" Type="http://schemas.openxmlformats.org/officeDocument/2006/relationships/hyperlink" Target="https://www.dndbeyond.com/magic-items/horned-ring" TargetMode="External"/><Relationship Id="rId82" Type="http://schemas.openxmlformats.org/officeDocument/2006/relationships/hyperlink" Target="https://www.dndbeyond.com/magic-items/boots-of-speed" TargetMode="External"/><Relationship Id="rId385" Type="http://schemas.openxmlformats.org/officeDocument/2006/relationships/hyperlink" Target="https://www.dndbeyond.com/magic-items/mace-of-smiting" TargetMode="External"/><Relationship Id="rId592" Type="http://schemas.openxmlformats.org/officeDocument/2006/relationships/hyperlink" Target="https://www.dndbeyond.com/magic-items/rope-of-mending" TargetMode="External"/><Relationship Id="rId606" Type="http://schemas.openxmlformats.org/officeDocument/2006/relationships/hyperlink" Target="https://www.dndbeyond.com/magic-items/sekolahian-worshiping-statuette" TargetMode="External"/><Relationship Id="rId245" Type="http://schemas.openxmlformats.org/officeDocument/2006/relationships/hyperlink" Target="https://www.dndbeyond.com/magic-items/gloves-of-missile-snaring" TargetMode="External"/><Relationship Id="rId452" Type="http://schemas.openxmlformats.org/officeDocument/2006/relationships/hyperlink" Target="https://www.dndbeyond.com/magic-items/paper-bird" TargetMode="External"/><Relationship Id="rId105" Type="http://schemas.openxmlformats.org/officeDocument/2006/relationships/hyperlink" Target="https://www.dndbeyond.com/magic-items/cauldron-of-rebirth" TargetMode="External"/><Relationship Id="rId312" Type="http://schemas.openxmlformats.org/officeDocument/2006/relationships/hyperlink" Target="https://www.dndbeyond.com/magic-items/infiltrators-key" TargetMode="External"/><Relationship Id="rId757" Type="http://schemas.openxmlformats.org/officeDocument/2006/relationships/hyperlink" Target="https://www.dndbeyond.com/magic-items/waythe" TargetMode="External"/><Relationship Id="rId93" Type="http://schemas.openxmlformats.org/officeDocument/2006/relationships/hyperlink" Target="https://www.dndbeyond.com/magic-items/brooch-of-living-essence" TargetMode="External"/><Relationship Id="rId189" Type="http://schemas.openxmlformats.org/officeDocument/2006/relationships/hyperlink" Target="https://www.dndbeyond.com/magic-items/efreeti-chain" TargetMode="External"/><Relationship Id="rId396" Type="http://schemas.openxmlformats.org/officeDocument/2006/relationships/hyperlink" Target="https://www.dndbeyond.com/magic-items/masquerade-tattoo" TargetMode="External"/><Relationship Id="rId617" Type="http://schemas.openxmlformats.org/officeDocument/2006/relationships/hyperlink" Target="https://www.dndbeyond.com/magic-items/shield-of-far-sight" TargetMode="External"/><Relationship Id="rId256" Type="http://schemas.openxmlformats.org/officeDocument/2006/relationships/hyperlink" Target="https://www.dndbeyond.com/magic-items/guild-keyrune" TargetMode="External"/><Relationship Id="rId463" Type="http://schemas.openxmlformats.org/officeDocument/2006/relationships/hyperlink" Target="https://www.dndbeyond.com/magic-items/pipe-of-remembrance" TargetMode="External"/><Relationship Id="rId670" Type="http://schemas.openxmlformats.org/officeDocument/2006/relationships/hyperlink" Target="https://www.dndbeyond.com/magic-items/staff-of-defense" TargetMode="External"/><Relationship Id="rId116" Type="http://schemas.openxmlformats.org/officeDocument/2006/relationships/hyperlink" Target="https://www.dndbeyond.com/magic-items/cleansing-stone" TargetMode="External"/><Relationship Id="rId323" Type="http://schemas.openxmlformats.org/officeDocument/2006/relationships/hyperlink" Target="https://www.dndbeyond.com/magic-items/doss-lute" TargetMode="External"/><Relationship Id="rId530" Type="http://schemas.openxmlformats.org/officeDocument/2006/relationships/hyperlink" Target="https://www.dndbeyond.com/magic-items/quori-beech-focus" TargetMode="External"/><Relationship Id="rId768" Type="http://schemas.openxmlformats.org/officeDocument/2006/relationships/hyperlink" Target="https://www.dndbeyond.com/magic-items/whelm" TargetMode="External"/><Relationship Id="rId20" Type="http://schemas.openxmlformats.org/officeDocument/2006/relationships/hyperlink" Target="https://www.dndbeyond.com/magic-items/arcane-propulsion-arm" TargetMode="External"/><Relationship Id="rId628" Type="http://schemas.openxmlformats.org/officeDocument/2006/relationships/hyperlink" Target="https://www.dndbeyond.com/magic-items/sling-bullets-of-althemone" TargetMode="External"/><Relationship Id="rId267" Type="http://schemas.openxmlformats.org/officeDocument/2006/relationships/hyperlink" Target="https://www.dndbeyond.com/magic-items/gurts-greataxe" TargetMode="External"/><Relationship Id="rId474" Type="http://schemas.openxmlformats.org/officeDocument/2006/relationships/hyperlink" Target="https://www.dndbeyond.com/magic-items/portable-hole" TargetMode="External"/><Relationship Id="rId127" Type="http://schemas.openxmlformats.org/officeDocument/2006/relationships/hyperlink" Target="https://www.dndbeyond.com/magic-items/clockwork-amulet" TargetMode="External"/><Relationship Id="rId681" Type="http://schemas.openxmlformats.org/officeDocument/2006/relationships/hyperlink" Target="https://www.dndbeyond.com/magic-items/staff-of-the-magi" TargetMode="External"/><Relationship Id="rId779" Type="http://schemas.openxmlformats.org/officeDocument/2006/relationships/hyperlink" Target="https://www.dndbeyond.com/magic-items/yklwa-1" TargetMode="External"/><Relationship Id="rId31" Type="http://schemas.openxmlformats.org/officeDocument/2006/relationships/hyperlink" Target="https://www.dndbeyond.com/magic-items/arrow-of-slaying" TargetMode="External"/><Relationship Id="rId334" Type="http://schemas.openxmlformats.org/officeDocument/2006/relationships/hyperlink" Target="https://www.dndbeyond.com/magic-items/ioun-stone" TargetMode="External"/><Relationship Id="rId541" Type="http://schemas.openxmlformats.org/officeDocument/2006/relationships/hyperlink" Target="https://www.dndbeyond.com/magic-items/ring-of-djinni-summoning" TargetMode="External"/><Relationship Id="rId639" Type="http://schemas.openxmlformats.org/officeDocument/2006/relationships/hyperlink" Target="https://www.dndbeyond.com/magic-items/spell-gem-bloodstone" TargetMode="External"/><Relationship Id="rId180" Type="http://schemas.openxmlformats.org/officeDocument/2006/relationships/hyperlink" Target="https://www.dndbeyond.com/magic-items/dust-of-sneezing-and-choking" TargetMode="External"/><Relationship Id="rId278" Type="http://schemas.openxmlformats.org/officeDocument/2006/relationships/hyperlink" Target="https://www.dndbeyond.com/magic-items/helm-of-brilliance" TargetMode="External"/><Relationship Id="rId401" Type="http://schemas.openxmlformats.org/officeDocument/2006/relationships/hyperlink" Target="https://www.dndbeyond.com/magic-items/medallion-of-thoughts" TargetMode="External"/><Relationship Id="rId485" Type="http://schemas.openxmlformats.org/officeDocument/2006/relationships/hyperlink" Target="https://www.dndbeyond.com/magic-items/potion-of-giant-size" TargetMode="External"/><Relationship Id="rId692" Type="http://schemas.openxmlformats.org/officeDocument/2006/relationships/hyperlink" Target="https://www.dndbeyond.com/magic-items/storm-spire" TargetMode="External"/><Relationship Id="rId706" Type="http://schemas.openxmlformats.org/officeDocument/2006/relationships/hyperlink" Target="https://www.dndbeyond.com/magic-items/talking-doll" TargetMode="External"/><Relationship Id="rId42" Type="http://schemas.openxmlformats.org/officeDocument/2006/relationships/hyperlink" Target="https://www.dndbeyond.com/magic-items/bag-of-holding" TargetMode="External"/><Relationship Id="rId138" Type="http://schemas.openxmlformats.org/officeDocument/2006/relationships/hyperlink" Target="https://www.dndbeyond.com/magic-items/cube-of-force" TargetMode="External"/><Relationship Id="rId345" Type="http://schemas.openxmlformats.org/officeDocument/2006/relationships/hyperlink" Target="https://www.dndbeyond.com/magic-items/ioun-stone-of-self-preservation" TargetMode="External"/><Relationship Id="rId552" Type="http://schemas.openxmlformats.org/officeDocument/2006/relationships/hyperlink" Target="https://www.dndbeyond.com/magic-items/ring-of-protection" TargetMode="External"/><Relationship Id="rId191" Type="http://schemas.openxmlformats.org/officeDocument/2006/relationships/hyperlink" Target="https://www.dndbeyond.com/magic-items/eldritch-claw-tattoo" TargetMode="External"/><Relationship Id="rId205" Type="http://schemas.openxmlformats.org/officeDocument/2006/relationships/hyperlink" Target="https://www.dndbeyond.com/magic-items/fane-eater" TargetMode="External"/><Relationship Id="rId412" Type="http://schemas.openxmlformats.org/officeDocument/2006/relationships/hyperlink" Target="https://www.dndbeyond.com/magic-items/molten-bronze-skin" TargetMode="External"/><Relationship Id="rId289" Type="http://schemas.openxmlformats.org/officeDocument/2006/relationships/hyperlink" Target="https://www.dndbeyond.com/magic-items/hewards-hireling-armor" TargetMode="External"/><Relationship Id="rId496" Type="http://schemas.openxmlformats.org/officeDocument/2006/relationships/hyperlink" Target="https://www.dndbeyond.com/magic-items/potion-of-heroism" TargetMode="External"/><Relationship Id="rId717" Type="http://schemas.openxmlformats.org/officeDocument/2006/relationships/hyperlink" Target="https://www.dndbeyond.com/magic-items/travel-alchemical-kit" TargetMode="External"/><Relationship Id="rId11" Type="http://schemas.openxmlformats.org/officeDocument/2006/relationships/hyperlink" Target="https://www.dndbeyond.com/magic-items/amulet-of-proof-against-detection-and-location" TargetMode="External"/><Relationship Id="rId53" Type="http://schemas.openxmlformats.org/officeDocument/2006/relationships/hyperlink" Target="https://www.dndbeyond.com/magic-items/bead-of-refreshment" TargetMode="External"/><Relationship Id="rId149" Type="http://schemas.openxmlformats.org/officeDocument/2006/relationships/hyperlink" Target="https://www.dndbeyond.com/magic-items/deck-of-illusions" TargetMode="External"/><Relationship Id="rId314" Type="http://schemas.openxmlformats.org/officeDocument/2006/relationships/hyperlink" Target="https://www.dndbeyond.com/magic-items/inquisitives-goggles" TargetMode="External"/><Relationship Id="rId356" Type="http://schemas.openxmlformats.org/officeDocument/2006/relationships/hyperlink" Target="https://www.dndbeyond.com/magic-items/keycharm" TargetMode="External"/><Relationship Id="rId398" Type="http://schemas.openxmlformats.org/officeDocument/2006/relationships/hyperlink" Target="https://www.dndbeyond.com/magic-items/masters-call" TargetMode="External"/><Relationship Id="rId521" Type="http://schemas.openxmlformats.org/officeDocument/2006/relationships/hyperlink" Target="https://www.dndbeyond.com/magic-items/psi-crystal" TargetMode="External"/><Relationship Id="rId563" Type="http://schemas.openxmlformats.org/officeDocument/2006/relationships/hyperlink" Target="https://www.dndbeyond.com/magic-items/ring-of-truth-telling" TargetMode="External"/><Relationship Id="rId619" Type="http://schemas.openxmlformats.org/officeDocument/2006/relationships/hyperlink" Target="https://www.dndbeyond.com/magic-items/shield-of-the-hidden-lord" TargetMode="External"/><Relationship Id="rId770" Type="http://schemas.openxmlformats.org/officeDocument/2006/relationships/hyperlink" Target="https://www.dndbeyond.com/magic-items/wind-fan" TargetMode="External"/><Relationship Id="rId95" Type="http://schemas.openxmlformats.org/officeDocument/2006/relationships/hyperlink" Target="https://www.dndbeyond.com/magic-items/broom-of-flying" TargetMode="External"/><Relationship Id="rId160" Type="http://schemas.openxmlformats.org/officeDocument/2006/relationships/hyperlink" Target="https://www.dndbeyond.com/magic-items/dimensional-seal" TargetMode="External"/><Relationship Id="rId216" Type="http://schemas.openxmlformats.org/officeDocument/2006/relationships/hyperlink" Target="https://www.dndbeyond.com/magic-items/figurine-of-wondrous-power" TargetMode="External"/><Relationship Id="rId423" Type="http://schemas.openxmlformats.org/officeDocument/2006/relationships/hyperlink" Target="https://www.dndbeyond.com/magic-items/necklace-of-fireballs" TargetMode="External"/><Relationship Id="rId258" Type="http://schemas.openxmlformats.org/officeDocument/2006/relationships/hyperlink" Target="https://www.dndbeyond.com/magic-items/guild-keyrune" TargetMode="External"/><Relationship Id="rId465" Type="http://schemas.openxmlformats.org/officeDocument/2006/relationships/hyperlink" Target="https://www.dndbeyond.com/magic-items/pipes-of-haunting" TargetMode="External"/><Relationship Id="rId630" Type="http://schemas.openxmlformats.org/officeDocument/2006/relationships/hyperlink" Target="https://www.dndbeyond.com/magic-items/smokepowder" TargetMode="External"/><Relationship Id="rId672" Type="http://schemas.openxmlformats.org/officeDocument/2006/relationships/hyperlink" Target="https://www.dndbeyond.com/magic-items/staff-of-fire" TargetMode="External"/><Relationship Id="rId728" Type="http://schemas.openxmlformats.org/officeDocument/2006/relationships/hyperlink" Target="https://www.dndbeyond.com/magic-items/voting-kit" TargetMode="External"/><Relationship Id="rId22" Type="http://schemas.openxmlformats.org/officeDocument/2006/relationships/hyperlink" Target="https://www.dndbeyond.com/magic-items/armblade" TargetMode="External"/><Relationship Id="rId64" Type="http://schemas.openxmlformats.org/officeDocument/2006/relationships/hyperlink" Target="https://www.dndbeyond.com/magic-items/black-dragon-mask" TargetMode="External"/><Relationship Id="rId118" Type="http://schemas.openxmlformats.org/officeDocument/2006/relationships/hyperlink" Target="https://www.dndbeyond.com/magic-items/cloak-of-arachnida" TargetMode="External"/><Relationship Id="rId325" Type="http://schemas.openxmlformats.org/officeDocument/2006/relationships/hyperlink" Target="https://www.dndbeyond.com/magic-items/mac-fuirmidh-cittern" TargetMode="External"/><Relationship Id="rId367" Type="http://schemas.openxmlformats.org/officeDocument/2006/relationships/hyperlink" Target="https://www.dndbeyond.com/magic-items/leather-golem-armor" TargetMode="External"/><Relationship Id="rId532" Type="http://schemas.openxmlformats.org/officeDocument/2006/relationships/hyperlink" Target="https://www.dndbeyond.com/magic-items/rakdos-riteknife" TargetMode="External"/><Relationship Id="rId574" Type="http://schemas.openxmlformats.org/officeDocument/2006/relationships/hyperlink" Target="https://www.dndbeyond.com/magic-items/robe-of-serpents" TargetMode="External"/><Relationship Id="rId171" Type="http://schemas.openxmlformats.org/officeDocument/2006/relationships/hyperlink" Target="https://www.dndbeyond.com/magic-items/dragontooth-dagger" TargetMode="External"/><Relationship Id="rId227" Type="http://schemas.openxmlformats.org/officeDocument/2006/relationships/hyperlink" Target="https://www.dndbeyond.com/magic-items/flame-tongue" TargetMode="External"/><Relationship Id="rId781" Type="http://schemas.openxmlformats.org/officeDocument/2006/relationships/hyperlink" Target="https://www.dndbeyond.com/magic-items/yklwa-3" TargetMode="External"/><Relationship Id="rId269" Type="http://schemas.openxmlformats.org/officeDocument/2006/relationships/hyperlink" Target="https://www.dndbeyond.com/magic-items/handy-haversack" TargetMode="External"/><Relationship Id="rId434" Type="http://schemas.openxmlformats.org/officeDocument/2006/relationships/hyperlink" Target="https://www.dndbeyond.com/magic-items/nightfall-pearl" TargetMode="External"/><Relationship Id="rId476" Type="http://schemas.openxmlformats.org/officeDocument/2006/relationships/hyperlink" Target="https://www.dndbeyond.com/magic-items/potion-of-animal-friendship" TargetMode="External"/><Relationship Id="rId641" Type="http://schemas.openxmlformats.org/officeDocument/2006/relationships/hyperlink" Target="https://www.dndbeyond.com/magic-items/spell-gem-jade" TargetMode="External"/><Relationship Id="rId683" Type="http://schemas.openxmlformats.org/officeDocument/2006/relationships/hyperlink" Target="https://www.dndbeyond.com/magic-items/staff-of-the-woodlands" TargetMode="External"/><Relationship Id="rId739" Type="http://schemas.openxmlformats.org/officeDocument/2006/relationships/hyperlink" Target="https://www.dndbeyond.com/magic-items/wand-of-magic-detection" TargetMode="External"/><Relationship Id="rId33" Type="http://schemas.openxmlformats.org/officeDocument/2006/relationships/hyperlink" Target="https://www.dndbeyond.com/magic-items/astral-shard" TargetMode="External"/><Relationship Id="rId129" Type="http://schemas.openxmlformats.org/officeDocument/2006/relationships/hyperlink" Target="https://www.dndbeyond.com/magic-items/coiling-grasp-tattoo" TargetMode="External"/><Relationship Id="rId280" Type="http://schemas.openxmlformats.org/officeDocument/2006/relationships/hyperlink" Target="https://www.dndbeyond.com/magic-items/helm-of-devil-command" TargetMode="External"/><Relationship Id="rId336" Type="http://schemas.openxmlformats.org/officeDocument/2006/relationships/hyperlink" Target="https://www.dndbeyond.com/magic-items/ioun-stone" TargetMode="External"/><Relationship Id="rId501" Type="http://schemas.openxmlformats.org/officeDocument/2006/relationships/hyperlink" Target="https://www.dndbeyond.com/magic-items/potion-of-mind-control" TargetMode="External"/><Relationship Id="rId543" Type="http://schemas.openxmlformats.org/officeDocument/2006/relationships/hyperlink" Target="https://www.dndbeyond.com/magic-items/ring-of-elemental-command" TargetMode="External"/><Relationship Id="rId75" Type="http://schemas.openxmlformats.org/officeDocument/2006/relationships/hyperlink" Target="https://www.dndbeyond.com/magic-items/bookmark" TargetMode="External"/><Relationship Id="rId140" Type="http://schemas.openxmlformats.org/officeDocument/2006/relationships/hyperlink" Target="https://www.dndbeyond.com/magic-items/cursed-luckstone" TargetMode="External"/><Relationship Id="rId182" Type="http://schemas.openxmlformats.org/officeDocument/2006/relationships/hyperlink" Target="https://www.dndbeyond.com/magic-items/dwarven-thrower" TargetMode="External"/><Relationship Id="rId378" Type="http://schemas.openxmlformats.org/officeDocument/2006/relationships/hyperlink" Target="https://www.dndbeyond.com/magic-items/luxon-beacon" TargetMode="External"/><Relationship Id="rId403" Type="http://schemas.openxmlformats.org/officeDocument/2006/relationships/hyperlink" Target="https://www.dndbeyond.com/magic-items/mind-carapace-armor" TargetMode="External"/><Relationship Id="rId585" Type="http://schemas.openxmlformats.org/officeDocument/2006/relationships/hyperlink" Target="https://www.dndbeyond.com/magic-items/rod-of-security" TargetMode="External"/><Relationship Id="rId750" Type="http://schemas.openxmlformats.org/officeDocument/2006/relationships/hyperlink" Target="https://www.dndbeyond.com/magic-items/wand-of-viscid-globs" TargetMode="External"/><Relationship Id="rId6" Type="http://schemas.openxmlformats.org/officeDocument/2006/relationships/hyperlink" Target="https://www.dndbeyond.com/magic-items/alchemy-jug" TargetMode="External"/><Relationship Id="rId238" Type="http://schemas.openxmlformats.org/officeDocument/2006/relationships/hyperlink" Target="https://www.dndbeyond.com/magic-items/gem-of-seeing" TargetMode="External"/><Relationship Id="rId445" Type="http://schemas.openxmlformats.org/officeDocument/2006/relationships/hyperlink" Target="https://www.dndbeyond.com/magic-items/orb-of-shielding" TargetMode="External"/><Relationship Id="rId487" Type="http://schemas.openxmlformats.org/officeDocument/2006/relationships/hyperlink" Target="https://www.dndbeyond.com/magic-items/potion-of-giant-strength" TargetMode="External"/><Relationship Id="rId610" Type="http://schemas.openxmlformats.org/officeDocument/2006/relationships/hyperlink" Target="https://www.dndbeyond.com/magic-items/shadowfell-brand-tattoo" TargetMode="External"/><Relationship Id="rId652" Type="http://schemas.openxmlformats.org/officeDocument/2006/relationships/hyperlink" Target="https://www.dndbeyond.com/magic-items/spell-scroll" TargetMode="External"/><Relationship Id="rId694" Type="http://schemas.openxmlformats.org/officeDocument/2006/relationships/hyperlink" Target="https://www.dndbeyond.com/magic-items/sun-blade" TargetMode="External"/><Relationship Id="rId708" Type="http://schemas.openxmlformats.org/officeDocument/2006/relationships/hyperlink" Target="https://www.dndbeyond.com/magic-items/tankard-of-sobriety" TargetMode="External"/><Relationship Id="rId291" Type="http://schemas.openxmlformats.org/officeDocument/2006/relationships/hyperlink" Target="https://www.dndbeyond.com/magic-items/holy-avenger" TargetMode="External"/><Relationship Id="rId305" Type="http://schemas.openxmlformats.org/officeDocument/2006/relationships/hyperlink" Target="https://www.dndbeyond.com/magic-items/icon-of-ravenloft" TargetMode="External"/><Relationship Id="rId347" Type="http://schemas.openxmlformats.org/officeDocument/2006/relationships/hyperlink" Target="https://www.dndbeyond.com/magic-items/irian-rosewood-focus" TargetMode="External"/><Relationship Id="rId512" Type="http://schemas.openxmlformats.org/officeDocument/2006/relationships/hyperlink" Target="https://www.dndbeyond.com/magic-items/powered-armor" TargetMode="External"/><Relationship Id="rId44" Type="http://schemas.openxmlformats.org/officeDocument/2006/relationships/hyperlink" Target="https://www.dndbeyond.com/magic-items/balance-of-harmony" TargetMode="External"/><Relationship Id="rId86" Type="http://schemas.openxmlformats.org/officeDocument/2006/relationships/hyperlink" Target="https://www.dndbeyond.com/magic-items/bowl-of-commanding-water-elementals" TargetMode="External"/><Relationship Id="rId151" Type="http://schemas.openxmlformats.org/officeDocument/2006/relationships/hyperlink" Target="https://www.dndbeyond.com/magic-items/deck-of-several-things" TargetMode="External"/><Relationship Id="rId389" Type="http://schemas.openxmlformats.org/officeDocument/2006/relationships/hyperlink" Target="https://www.dndbeyond.com/magic-items/manual-of-gainful-exercise" TargetMode="External"/><Relationship Id="rId554" Type="http://schemas.openxmlformats.org/officeDocument/2006/relationships/hyperlink" Target="https://www.dndbeyond.com/magic-items/ring-of-resistance" TargetMode="External"/><Relationship Id="rId596" Type="http://schemas.openxmlformats.org/officeDocument/2006/relationships/hyperlink" Target="https://www.dndbeyond.com/magic-items/saint-markovias-thighbone" TargetMode="External"/><Relationship Id="rId761" Type="http://schemas.openxmlformats.org/officeDocument/2006/relationships/hyperlink" Target="https://www.dndbeyond.com/magic-items/weapon-2" TargetMode="External"/><Relationship Id="rId193" Type="http://schemas.openxmlformats.org/officeDocument/2006/relationships/hyperlink" Target="https://www.dndbeyond.com/magic-items/elemental-gem" TargetMode="External"/><Relationship Id="rId207" Type="http://schemas.openxmlformats.org/officeDocument/2006/relationships/hyperlink" Target="https://www.dndbeyond.com/magic-items/far-realm-shard" TargetMode="External"/><Relationship Id="rId249" Type="http://schemas.openxmlformats.org/officeDocument/2006/relationships/hyperlink" Target="https://www.dndbeyond.com/magic-items/goggles-of-object-reading" TargetMode="External"/><Relationship Id="rId414" Type="http://schemas.openxmlformats.org/officeDocument/2006/relationships/hyperlink" Target="https://www.dndbeyond.com/magic-items/moon-touched-sword" TargetMode="External"/><Relationship Id="rId456" Type="http://schemas.openxmlformats.org/officeDocument/2006/relationships/hyperlink" Target="https://www.dndbeyond.com/magic-items/peregrine-mask" TargetMode="External"/><Relationship Id="rId498" Type="http://schemas.openxmlformats.org/officeDocument/2006/relationships/hyperlink" Target="https://www.dndbeyond.com/magic-items/potion-of-invulnerability" TargetMode="External"/><Relationship Id="rId621" Type="http://schemas.openxmlformats.org/officeDocument/2006/relationships/hyperlink" Target="https://www.dndbeyond.com/magic-items/shield-1" TargetMode="External"/><Relationship Id="rId663" Type="http://schemas.openxmlformats.org/officeDocument/2006/relationships/hyperlink" Target="https://www.dndbeyond.com/magic-items/sphere-of-annihilation" TargetMode="External"/><Relationship Id="rId13" Type="http://schemas.openxmlformats.org/officeDocument/2006/relationships/hyperlink" Target="https://www.dndbeyond.com/magic-items/amulet-of-the-black-skull" TargetMode="External"/><Relationship Id="rId109" Type="http://schemas.openxmlformats.org/officeDocument/2006/relationships/hyperlink" Target="https://www.dndbeyond.com/magic-items/chest-of-preserving" TargetMode="External"/><Relationship Id="rId260" Type="http://schemas.openxmlformats.org/officeDocument/2006/relationships/hyperlink" Target="https://www.dndbeyond.com/magic-items/guild-keyrune" TargetMode="External"/><Relationship Id="rId316" Type="http://schemas.openxmlformats.org/officeDocument/2006/relationships/hyperlink" Target="https://www.dndbeyond.com/magic-items/insignia-of-claws" TargetMode="External"/><Relationship Id="rId523" Type="http://schemas.openxmlformats.org/officeDocument/2006/relationships/hyperlink" Target="https://www.dndbeyond.com/magic-items/pyxis-of-pandemonium" TargetMode="External"/><Relationship Id="rId719" Type="http://schemas.openxmlformats.org/officeDocument/2006/relationships/hyperlink" Target="https://www.dndbeyond.com/magic-items/two-birds-sling" TargetMode="External"/><Relationship Id="rId55" Type="http://schemas.openxmlformats.org/officeDocument/2006/relationships/hyperlink" Target="https://www.dndbeyond.com/magic-items/bell-branch" TargetMode="External"/><Relationship Id="rId97" Type="http://schemas.openxmlformats.org/officeDocument/2006/relationships/hyperlink" Target="https://www.dndbeyond.com/magic-items/candle-of-invocation" TargetMode="External"/><Relationship Id="rId120" Type="http://schemas.openxmlformats.org/officeDocument/2006/relationships/hyperlink" Target="https://www.dndbeyond.com/magic-items/cloak-of-displacement" TargetMode="External"/><Relationship Id="rId358" Type="http://schemas.openxmlformats.org/officeDocument/2006/relationships/hyperlink" Target="https://www.dndbeyond.com/magic-items/korolnor-scepter" TargetMode="External"/><Relationship Id="rId565" Type="http://schemas.openxmlformats.org/officeDocument/2006/relationships/hyperlink" Target="https://www.dndbeyond.com/magic-items/ring-of-water-elemental-command" TargetMode="External"/><Relationship Id="rId730" Type="http://schemas.openxmlformats.org/officeDocument/2006/relationships/hyperlink" Target="https://www.dndbeyond.com/magic-items/voyager-staff" TargetMode="External"/><Relationship Id="rId772" Type="http://schemas.openxmlformats.org/officeDocument/2006/relationships/hyperlink" Target="https://www.dndbeyond.com/magic-items/winged-boots" TargetMode="External"/><Relationship Id="rId162" Type="http://schemas.openxmlformats.org/officeDocument/2006/relationships/hyperlink" Target="https://www.dndbeyond.com/magic-items/dimensional-shackles" TargetMode="External"/><Relationship Id="rId218" Type="http://schemas.openxmlformats.org/officeDocument/2006/relationships/hyperlink" Target="https://www.dndbeyond.com/magic-items/figurine-of-wondrous-power" TargetMode="External"/><Relationship Id="rId425" Type="http://schemas.openxmlformats.org/officeDocument/2006/relationships/hyperlink" Target="https://www.dndbeyond.com/magic-items/necklace-of-fireballs" TargetMode="External"/><Relationship Id="rId467" Type="http://schemas.openxmlformats.org/officeDocument/2006/relationships/hyperlink" Target="https://www.dndbeyond.com/magic-items/piwafwi-cloak-of-elvenkind" TargetMode="External"/><Relationship Id="rId632" Type="http://schemas.openxmlformats.org/officeDocument/2006/relationships/hyperlink" Target="https://www.dndbeyond.com/magic-items/soul-coin" TargetMode="External"/><Relationship Id="rId271" Type="http://schemas.openxmlformats.org/officeDocument/2006/relationships/hyperlink" Target="https://www.dndbeyond.com/magic-items/hat-of-vermin" TargetMode="External"/><Relationship Id="rId674" Type="http://schemas.openxmlformats.org/officeDocument/2006/relationships/hyperlink" Target="https://www.dndbeyond.com/magic-items/staff-of-frost" TargetMode="External"/><Relationship Id="rId24" Type="http://schemas.openxmlformats.org/officeDocument/2006/relationships/hyperlink" Target="https://www.dndbeyond.com/magic-items/armor-of-gleaming" TargetMode="External"/><Relationship Id="rId66" Type="http://schemas.openxmlformats.org/officeDocument/2006/relationships/hyperlink" Target="https://www.dndbeyond.com/magic-items/blackstaff" TargetMode="External"/><Relationship Id="rId131" Type="http://schemas.openxmlformats.org/officeDocument/2006/relationships/hyperlink" Target="https://www.dndbeyond.com/magic-items/conch-of-teleportation" TargetMode="External"/><Relationship Id="rId327" Type="http://schemas.openxmlformats.org/officeDocument/2006/relationships/hyperlink" Target="https://www.dndbeyond.com/magic-items/ioun-stone" TargetMode="External"/><Relationship Id="rId369" Type="http://schemas.openxmlformats.org/officeDocument/2006/relationships/hyperlink" Target="https://www.dndbeyond.com/magic-items/lifewell-tattoo" TargetMode="External"/><Relationship Id="rId534" Type="http://schemas.openxmlformats.org/officeDocument/2006/relationships/hyperlink" Target="https://www.dndbeyond.com/magic-items/reincarnation-dust" TargetMode="External"/><Relationship Id="rId576" Type="http://schemas.openxmlformats.org/officeDocument/2006/relationships/hyperlink" Target="https://www.dndbeyond.com/magic-items/robe-of-summer" TargetMode="External"/><Relationship Id="rId741" Type="http://schemas.openxmlformats.org/officeDocument/2006/relationships/hyperlink" Target="https://www.dndbeyond.com/magic-items/wand-of-paralysis" TargetMode="External"/><Relationship Id="rId783" Type="http://schemas.openxmlformats.org/officeDocument/2006/relationships/printerSettings" Target="../printerSettings/printerSettings4.bin"/><Relationship Id="rId173" Type="http://schemas.openxmlformats.org/officeDocument/2006/relationships/hyperlink" Target="https://www.dndbeyond.com/magic-items/driftglobe" TargetMode="External"/><Relationship Id="rId229" Type="http://schemas.openxmlformats.org/officeDocument/2006/relationships/hyperlink" Target="https://www.dndbeyond.com/magic-items/folding-boat" TargetMode="External"/><Relationship Id="rId380" Type="http://schemas.openxmlformats.org/officeDocument/2006/relationships/hyperlink" Target="https://www.dndbeyond.com/magic-items/mabaran-ebony-focus" TargetMode="External"/><Relationship Id="rId436" Type="http://schemas.openxmlformats.org/officeDocument/2006/relationships/hyperlink" Target="https://www.dndbeyond.com/magic-items/nolzurs-marvelous-pigments" TargetMode="External"/><Relationship Id="rId601" Type="http://schemas.openxmlformats.org/officeDocument/2006/relationships/hyperlink" Target="https://www.dndbeyond.com/magic-items/scribes-pen" TargetMode="External"/><Relationship Id="rId643" Type="http://schemas.openxmlformats.org/officeDocument/2006/relationships/hyperlink" Target="https://www.dndbeyond.com/magic-items/spell-gem-obsidian" TargetMode="External"/><Relationship Id="rId240" Type="http://schemas.openxmlformats.org/officeDocument/2006/relationships/hyperlink" Target="https://www.dndbeyond.com/magic-items/ghost-step-tattoo" TargetMode="External"/><Relationship Id="rId478" Type="http://schemas.openxmlformats.org/officeDocument/2006/relationships/hyperlink" Target="https://www.dndbeyond.com/magic-items/potion-of-clairvoyance" TargetMode="External"/><Relationship Id="rId685" Type="http://schemas.openxmlformats.org/officeDocument/2006/relationships/hyperlink" Target="https://www.dndbeyond.com/magic-items/staff-of-withering" TargetMode="External"/><Relationship Id="rId35" Type="http://schemas.openxmlformats.org/officeDocument/2006/relationships/hyperlink" Target="https://www.dndbeyond.com/magic-items/atlas-of-endless-horizons" TargetMode="External"/><Relationship Id="rId77" Type="http://schemas.openxmlformats.org/officeDocument/2006/relationships/hyperlink" Target="https://www.dndbeyond.com/magic-items/boomerang-2" TargetMode="External"/><Relationship Id="rId100" Type="http://schemas.openxmlformats.org/officeDocument/2006/relationships/hyperlink" Target="https://www.dndbeyond.com/magic-items/cape-of-the-mountebank" TargetMode="External"/><Relationship Id="rId282" Type="http://schemas.openxmlformats.org/officeDocument/2006/relationships/hyperlink" Target="https://www.dndbeyond.com/magic-items/helm-of-teleportation" TargetMode="External"/><Relationship Id="rId338" Type="http://schemas.openxmlformats.org/officeDocument/2006/relationships/hyperlink" Target="https://www.dndbeyond.com/magic-items/ioun-stone" TargetMode="External"/><Relationship Id="rId503" Type="http://schemas.openxmlformats.org/officeDocument/2006/relationships/hyperlink" Target="https://www.dndbeyond.com/magic-items/potion-of-mind-control" TargetMode="External"/><Relationship Id="rId545" Type="http://schemas.openxmlformats.org/officeDocument/2006/relationships/hyperlink" Target="https://www.dndbeyond.com/magic-items/ring-of-feather-falling" TargetMode="External"/><Relationship Id="rId587" Type="http://schemas.openxmlformats.org/officeDocument/2006/relationships/hyperlink" Target="https://www.dndbeyond.com/magic-items/rod-of-the-pact-keeper" TargetMode="External"/><Relationship Id="rId710" Type="http://schemas.openxmlformats.org/officeDocument/2006/relationships/hyperlink" Target="https://www.dndbeyond.com/magic-items/thermal-cube" TargetMode="External"/><Relationship Id="rId752" Type="http://schemas.openxmlformats.org/officeDocument/2006/relationships/hyperlink" Target="https://www.dndbeyond.com/magic-items/wand-of-winter" TargetMode="External"/><Relationship Id="rId8" Type="http://schemas.openxmlformats.org/officeDocument/2006/relationships/hyperlink" Target="https://www.dndbeyond.com/magic-items/ammunition-2" TargetMode="External"/><Relationship Id="rId142" Type="http://schemas.openxmlformats.org/officeDocument/2006/relationships/hyperlink" Target="https://www.dndbeyond.com/magic-items/dagger-of-blindsight" TargetMode="External"/><Relationship Id="rId184" Type="http://schemas.openxmlformats.org/officeDocument/2006/relationships/hyperlink" Target="https://www.dndbeyond.com/magic-items/eagle-whistle" TargetMode="External"/><Relationship Id="rId391" Type="http://schemas.openxmlformats.org/officeDocument/2006/relationships/hyperlink" Target="https://www.dndbeyond.com/magic-items/manual-of-quickness-of-action" TargetMode="External"/><Relationship Id="rId405" Type="http://schemas.openxmlformats.org/officeDocument/2006/relationships/hyperlink" Target="https://www.dndbeyond.com/magic-items/mirror-of-life-trapping" TargetMode="External"/><Relationship Id="rId447" Type="http://schemas.openxmlformats.org/officeDocument/2006/relationships/hyperlink" Target="https://www.dndbeyond.com/magic-items/orb-of-the-stein-rune" TargetMode="External"/><Relationship Id="rId612" Type="http://schemas.openxmlformats.org/officeDocument/2006/relationships/hyperlink" Target="https://www.dndbeyond.com/magic-items/shard-of-the-ise-rune" TargetMode="External"/><Relationship Id="rId251" Type="http://schemas.openxmlformats.org/officeDocument/2006/relationships/hyperlink" Target="https://www.dndbeyond.com/magic-items/green-dragon-mask" TargetMode="External"/><Relationship Id="rId489" Type="http://schemas.openxmlformats.org/officeDocument/2006/relationships/hyperlink" Target="https://www.dndbeyond.com/magic-items/potion-of-giant-strength" TargetMode="External"/><Relationship Id="rId654" Type="http://schemas.openxmlformats.org/officeDocument/2006/relationships/hyperlink" Target="https://www.dndbeyond.com/magic-items/spell-scroll" TargetMode="External"/><Relationship Id="rId696" Type="http://schemas.openxmlformats.org/officeDocument/2006/relationships/hyperlink" Target="https://www.dndbeyond.com/magic-items/sunsword" TargetMode="External"/><Relationship Id="rId46" Type="http://schemas.openxmlformats.org/officeDocument/2006/relationships/hyperlink" Target="https://www.dndbeyond.com/magic-items/band-of-loyalty" TargetMode="External"/><Relationship Id="rId293" Type="http://schemas.openxmlformats.org/officeDocument/2006/relationships/hyperlink" Target="https://www.dndbeyond.com/magic-items/hook-of-fishers-delight" TargetMode="External"/><Relationship Id="rId307" Type="http://schemas.openxmlformats.org/officeDocument/2006/relationships/hyperlink" Target="https://www.dndbeyond.com/magic-items/illusionists-bracers" TargetMode="External"/><Relationship Id="rId349" Type="http://schemas.openxmlformats.org/officeDocument/2006/relationships/hyperlink" Target="https://www.dndbeyond.com/magic-items/iron-bands-of-bilarro" TargetMode="External"/><Relationship Id="rId514" Type="http://schemas.openxmlformats.org/officeDocument/2006/relationships/hyperlink" Target="https://www.dndbeyond.com/magic-items/professor-orb" TargetMode="External"/><Relationship Id="rId556" Type="http://schemas.openxmlformats.org/officeDocument/2006/relationships/hyperlink" Target="https://www.dndbeyond.com/magic-items/ring-of-spell-storing" TargetMode="External"/><Relationship Id="rId721" Type="http://schemas.openxmlformats.org/officeDocument/2006/relationships/hyperlink" Target="https://www.dndbeyond.com/magic-items/universal-solvent" TargetMode="External"/><Relationship Id="rId763" Type="http://schemas.openxmlformats.org/officeDocument/2006/relationships/hyperlink" Target="https://www.dndbeyond.com/magic-items/weird-tank" TargetMode="External"/><Relationship Id="rId88" Type="http://schemas.openxmlformats.org/officeDocument/2006/relationships/hyperlink" Target="https://www.dndbeyond.com/magic-items/bracer-of-flying-daggers" TargetMode="External"/><Relationship Id="rId111" Type="http://schemas.openxmlformats.org/officeDocument/2006/relationships/hyperlink" Target="https://www.dndbeyond.com/magic-items/chronolometer" TargetMode="External"/><Relationship Id="rId153" Type="http://schemas.openxmlformats.org/officeDocument/2006/relationships/hyperlink" Target="https://www.dndbeyond.com/magic-items/demon-armor" TargetMode="External"/><Relationship Id="rId195" Type="http://schemas.openxmlformats.org/officeDocument/2006/relationships/hyperlink" Target="https://www.dndbeyond.com/magic-items/elven-chain" TargetMode="External"/><Relationship Id="rId209" Type="http://schemas.openxmlformats.org/officeDocument/2006/relationships/hyperlink" Target="https://www.dndbeyond.com/magic-items/feather-token" TargetMode="External"/><Relationship Id="rId360" Type="http://schemas.openxmlformats.org/officeDocument/2006/relationships/hyperlink" Target="https://www.dndbeyond.com/magic-items/kythrian-manchineel-focus" TargetMode="External"/><Relationship Id="rId416" Type="http://schemas.openxmlformats.org/officeDocument/2006/relationships/hyperlink" Target="https://www.dndbeyond.com/magic-items/mystery-key" TargetMode="External"/><Relationship Id="rId598" Type="http://schemas.openxmlformats.org/officeDocument/2006/relationships/hyperlink" Target="https://www.dndbeyond.com/magic-items/scimitar-of-speed" TargetMode="External"/><Relationship Id="rId220" Type="http://schemas.openxmlformats.org/officeDocument/2006/relationships/hyperlink" Target="https://www.dndbeyond.com/magic-items/figurine-of-wondrous-power" TargetMode="External"/><Relationship Id="rId458" Type="http://schemas.openxmlformats.org/officeDocument/2006/relationships/hyperlink" Target="https://www.dndbeyond.com/magic-items/periapt-of-health" TargetMode="External"/><Relationship Id="rId623" Type="http://schemas.openxmlformats.org/officeDocument/2006/relationships/hyperlink" Target="https://www.dndbeyond.com/magic-items/shield-3" TargetMode="External"/><Relationship Id="rId665" Type="http://schemas.openxmlformats.org/officeDocument/2006/relationships/hyperlink" Target="https://www.dndbeyond.com/magic-items/spies-murmur" TargetMode="External"/><Relationship Id="rId15" Type="http://schemas.openxmlformats.org/officeDocument/2006/relationships/hyperlink" Target="https://www.dndbeyond.com/magic-items/amulet-of-the-planes" TargetMode="External"/><Relationship Id="rId57" Type="http://schemas.openxmlformats.org/officeDocument/2006/relationships/hyperlink" Target="https://www.dndbeyond.com/magic-items/belt-of-giant-strength" TargetMode="External"/><Relationship Id="rId262" Type="http://schemas.openxmlformats.org/officeDocument/2006/relationships/hyperlink" Target="https://www.dndbeyond.com/magic-items/guild-keyrune" TargetMode="External"/><Relationship Id="rId318" Type="http://schemas.openxmlformats.org/officeDocument/2006/relationships/hyperlink" Target="https://www.dndbeyond.com/magic-items/instrument-of-illusions" TargetMode="External"/><Relationship Id="rId525" Type="http://schemas.openxmlformats.org/officeDocument/2006/relationships/hyperlink" Target="https://www.dndbeyond.com/magic-items/quaals-feather-token" TargetMode="External"/><Relationship Id="rId567" Type="http://schemas.openxmlformats.org/officeDocument/2006/relationships/hyperlink" Target="https://www.dndbeyond.com/magic-items/ring-of-x-ray-vision" TargetMode="External"/><Relationship Id="rId732" Type="http://schemas.openxmlformats.org/officeDocument/2006/relationships/hyperlink" Target="https://www.dndbeyond.com/magic-items/wand-of-binding" TargetMode="External"/><Relationship Id="rId99" Type="http://schemas.openxmlformats.org/officeDocument/2006/relationships/hyperlink" Target="https://www.dndbeyond.com/magic-items/cap-of-water-breathing" TargetMode="External"/><Relationship Id="rId122" Type="http://schemas.openxmlformats.org/officeDocument/2006/relationships/hyperlink" Target="https://www.dndbeyond.com/magic-items/cloak-of-invisibility" TargetMode="External"/><Relationship Id="rId164" Type="http://schemas.openxmlformats.org/officeDocument/2006/relationships/hyperlink" Target="https://www.dndbeyond.com/magic-items/docent" TargetMode="External"/><Relationship Id="rId371" Type="http://schemas.openxmlformats.org/officeDocument/2006/relationships/hyperlink" Target="https://www.dndbeyond.com/magic-items/living-armor" TargetMode="External"/><Relationship Id="rId774" Type="http://schemas.openxmlformats.org/officeDocument/2006/relationships/hyperlink" Target="https://www.dndbeyond.com/magic-items/wingwear" TargetMode="External"/><Relationship Id="rId427" Type="http://schemas.openxmlformats.org/officeDocument/2006/relationships/hyperlink" Target="https://www.dndbeyond.com/magic-items/necklace-of-prayer-beads" TargetMode="External"/><Relationship Id="rId469" Type="http://schemas.openxmlformats.org/officeDocument/2006/relationships/hyperlink" Target="https://www.dndbeyond.com/magic-items/planecallers-codex" TargetMode="External"/><Relationship Id="rId634" Type="http://schemas.openxmlformats.org/officeDocument/2006/relationships/hyperlink" Target="https://www.dndbeyond.com/magic-items/speaking-stone" TargetMode="External"/><Relationship Id="rId676" Type="http://schemas.openxmlformats.org/officeDocument/2006/relationships/hyperlink" Target="https://www.dndbeyond.com/magic-items/staff-of-power" TargetMode="External"/><Relationship Id="rId26" Type="http://schemas.openxmlformats.org/officeDocument/2006/relationships/hyperlink" Target="https://www.dndbeyond.com/magic-items/armor-of-resistance" TargetMode="External"/><Relationship Id="rId231" Type="http://schemas.openxmlformats.org/officeDocument/2006/relationships/hyperlink" Target="https://www.dndbeyond.com/magic-items/fulminating-treatise" TargetMode="External"/><Relationship Id="rId273" Type="http://schemas.openxmlformats.org/officeDocument/2006/relationships/hyperlink" Target="https://www.dndbeyond.com/magic-items/hazirawn" TargetMode="External"/><Relationship Id="rId329" Type="http://schemas.openxmlformats.org/officeDocument/2006/relationships/hyperlink" Target="https://www.dndbeyond.com/magic-items/ioun-stone" TargetMode="External"/><Relationship Id="rId480" Type="http://schemas.openxmlformats.org/officeDocument/2006/relationships/hyperlink" Target="https://www.dndbeyond.com/magic-items/potion-of-comprehension" TargetMode="External"/><Relationship Id="rId536" Type="http://schemas.openxmlformats.org/officeDocument/2006/relationships/hyperlink" Target="https://www.dndbeyond.com/magic-items/revelers-concertina" TargetMode="External"/><Relationship Id="rId701" Type="http://schemas.openxmlformats.org/officeDocument/2006/relationships/hyperlink" Target="https://www.dndbeyond.com/magic-items/sword-of-vengeance" TargetMode="External"/><Relationship Id="rId68" Type="http://schemas.openxmlformats.org/officeDocument/2006/relationships/hyperlink" Target="https://www.dndbeyond.com/magic-items/blast-scepter" TargetMode="External"/><Relationship Id="rId133" Type="http://schemas.openxmlformats.org/officeDocument/2006/relationships/hyperlink" Target="https://www.dndbeyond.com/magic-items/crystal-ball" TargetMode="External"/><Relationship Id="rId175" Type="http://schemas.openxmlformats.org/officeDocument/2006/relationships/hyperlink" Target="https://www.dndbeyond.com/magic-items/duplicitous-manuscript" TargetMode="External"/><Relationship Id="rId340" Type="http://schemas.openxmlformats.org/officeDocument/2006/relationships/hyperlink" Target="https://www.dndbeyond.com/magic-items/ioun-stone" TargetMode="External"/><Relationship Id="rId578" Type="http://schemas.openxmlformats.org/officeDocument/2006/relationships/hyperlink" Target="https://www.dndbeyond.com/magic-items/robe-of-useful-items" TargetMode="External"/><Relationship Id="rId743" Type="http://schemas.openxmlformats.org/officeDocument/2006/relationships/hyperlink" Target="https://www.dndbeyond.com/magic-items/wand-of-pyrotechnics" TargetMode="External"/><Relationship Id="rId200" Type="http://schemas.openxmlformats.org/officeDocument/2006/relationships/hyperlink" Target="https://www.dndbeyond.com/magic-items/eversmoking-bottle" TargetMode="External"/><Relationship Id="rId382" Type="http://schemas.openxmlformats.org/officeDocument/2006/relationships/hyperlink" Target="https://www.dndbeyond.com/magic-items/mabaran-resonator" TargetMode="External"/><Relationship Id="rId438" Type="http://schemas.openxmlformats.org/officeDocument/2006/relationships/hyperlink" Target="https://www.dndbeyond.com/magic-items/obsidian-flint-dragon-plate" TargetMode="External"/><Relationship Id="rId603" Type="http://schemas.openxmlformats.org/officeDocument/2006/relationships/hyperlink" Target="https://www.dndbeyond.com/magic-items/scroll-of-tarrasque-summoning" TargetMode="External"/><Relationship Id="rId645" Type="http://schemas.openxmlformats.org/officeDocument/2006/relationships/hyperlink" Target="https://www.dndbeyond.com/magic-items/spell-gem-ruby" TargetMode="External"/><Relationship Id="rId687" Type="http://schemas.openxmlformats.org/officeDocument/2006/relationships/hyperlink" Target="https://www.dndbeyond.com/magic-items/stone-of-good-luck-luckstone" TargetMode="External"/><Relationship Id="rId242" Type="http://schemas.openxmlformats.org/officeDocument/2006/relationships/hyperlink" Target="https://www.dndbeyond.com/magic-items/glamerweave" TargetMode="External"/><Relationship Id="rId284" Type="http://schemas.openxmlformats.org/officeDocument/2006/relationships/hyperlink" Target="https://www.dndbeyond.com/magic-items/helm-of-the-scavenger" TargetMode="External"/><Relationship Id="rId491" Type="http://schemas.openxmlformats.org/officeDocument/2006/relationships/hyperlink" Target="https://www.dndbeyond.com/magic-items/potion-of-growth" TargetMode="External"/><Relationship Id="rId505" Type="http://schemas.openxmlformats.org/officeDocument/2006/relationships/hyperlink" Target="https://www.dndbeyond.com/magic-items/potion-of-poison" TargetMode="External"/><Relationship Id="rId712" Type="http://schemas.openxmlformats.org/officeDocument/2006/relationships/hyperlink" Target="https://www.dndbeyond.com/magic-items/tinderstrike" TargetMode="External"/><Relationship Id="rId37" Type="http://schemas.openxmlformats.org/officeDocument/2006/relationships/hyperlink" Target="https://www.dndbeyond.com/magic-items/badge-of-the-watch" TargetMode="External"/><Relationship Id="rId79" Type="http://schemas.openxmlformats.org/officeDocument/2006/relationships/hyperlink" Target="https://www.dndbeyond.com/magic-items/boots-of-elvenkind" TargetMode="External"/><Relationship Id="rId102" Type="http://schemas.openxmlformats.org/officeDocument/2006/relationships/hyperlink" Target="https://www.dndbeyond.com/magic-items/cartographers-map-case" TargetMode="External"/><Relationship Id="rId144" Type="http://schemas.openxmlformats.org/officeDocument/2006/relationships/hyperlink" Target="https://www.dndbeyond.com/magic-items/dancing-sword" TargetMode="External"/><Relationship Id="rId547" Type="http://schemas.openxmlformats.org/officeDocument/2006/relationships/hyperlink" Target="https://www.dndbeyond.com/magic-items/ring-of-free-action" TargetMode="External"/><Relationship Id="rId589" Type="http://schemas.openxmlformats.org/officeDocument/2006/relationships/hyperlink" Target="https://www.dndbeyond.com/magic-items/rod-of-the-vonindod" TargetMode="External"/><Relationship Id="rId754" Type="http://schemas.openxmlformats.org/officeDocument/2006/relationships/hyperlink" Target="https://www.dndbeyond.com/magic-items/wand-sheath" TargetMode="External"/><Relationship Id="rId90" Type="http://schemas.openxmlformats.org/officeDocument/2006/relationships/hyperlink" Target="https://www.dndbeyond.com/magic-items/bracers-of-defense" TargetMode="External"/><Relationship Id="rId186" Type="http://schemas.openxmlformats.org/officeDocument/2006/relationships/hyperlink" Target="https://www.dndbeyond.com/magic-items/earworm" TargetMode="External"/><Relationship Id="rId351" Type="http://schemas.openxmlformats.org/officeDocument/2006/relationships/hyperlink" Target="https://www.dndbeyond.com/magic-items/iron-flask" TargetMode="External"/><Relationship Id="rId393" Type="http://schemas.openxmlformats.org/officeDocument/2006/relationships/hyperlink" Target="https://www.dndbeyond.com/magic-items/marvelous-pigments" TargetMode="External"/><Relationship Id="rId407" Type="http://schemas.openxmlformats.org/officeDocument/2006/relationships/hyperlink" Target="https://www.dndbeyond.com/magic-items/mithral-armor" TargetMode="External"/><Relationship Id="rId449" Type="http://schemas.openxmlformats.org/officeDocument/2006/relationships/hyperlink" Target="https://www.dndbeyond.com/magic-items/orb-of-time" TargetMode="External"/><Relationship Id="rId614" Type="http://schemas.openxmlformats.org/officeDocument/2006/relationships/hyperlink" Target="https://www.dndbeyond.com/magic-items/shavaran-birch-focus" TargetMode="External"/><Relationship Id="rId656" Type="http://schemas.openxmlformats.org/officeDocument/2006/relationships/hyperlink" Target="https://www.dndbeyond.com/magic-items/spell-scroll" TargetMode="External"/><Relationship Id="rId211" Type="http://schemas.openxmlformats.org/officeDocument/2006/relationships/hyperlink" Target="https://www.dndbeyond.com/magic-items/feather-token-feather-fall" TargetMode="External"/><Relationship Id="rId253" Type="http://schemas.openxmlformats.org/officeDocument/2006/relationships/hyperlink" Target="https://www.dndbeyond.com/magic-items/guardian-emblem" TargetMode="External"/><Relationship Id="rId295" Type="http://schemas.openxmlformats.org/officeDocument/2006/relationships/hyperlink" Target="https://www.dndbeyond.com/magic-items/horn-of-silent-alarm" TargetMode="External"/><Relationship Id="rId309" Type="http://schemas.openxmlformats.org/officeDocument/2006/relationships/hyperlink" Target="https://www.dndbeyond.com/magic-items/immovable-rod" TargetMode="External"/><Relationship Id="rId460" Type="http://schemas.openxmlformats.org/officeDocument/2006/relationships/hyperlink" Target="https://www.dndbeyond.com/magic-items/periapt-of-wound-closure" TargetMode="External"/><Relationship Id="rId516" Type="http://schemas.openxmlformats.org/officeDocument/2006/relationships/hyperlink" Target="https://www.dndbeyond.com/magic-items/propeller-helm" TargetMode="External"/><Relationship Id="rId698" Type="http://schemas.openxmlformats.org/officeDocument/2006/relationships/hyperlink" Target="https://www.dndbeyond.com/magic-items/sword-of-life-stealing" TargetMode="External"/><Relationship Id="rId48" Type="http://schemas.openxmlformats.org/officeDocument/2006/relationships/hyperlink" Target="https://www.dndbeyond.com/magic-items/banner-of-the-krig-rune" TargetMode="External"/><Relationship Id="rId113" Type="http://schemas.openxmlformats.org/officeDocument/2006/relationships/hyperlink" Target="https://www.dndbeyond.com/magic-items/circlet-of-human-perfection" TargetMode="External"/><Relationship Id="rId320" Type="http://schemas.openxmlformats.org/officeDocument/2006/relationships/hyperlink" Target="https://www.dndbeyond.com/magic-items/anstruth-harp" TargetMode="External"/><Relationship Id="rId558" Type="http://schemas.openxmlformats.org/officeDocument/2006/relationships/hyperlink" Target="https://www.dndbeyond.com/magic-items/ring-of-swimming" TargetMode="External"/><Relationship Id="rId723" Type="http://schemas.openxmlformats.org/officeDocument/2006/relationships/hyperlink" Target="https://www.dndbeyond.com/magic-items/verminshroud" TargetMode="External"/><Relationship Id="rId765" Type="http://schemas.openxmlformats.org/officeDocument/2006/relationships/hyperlink" Target="https://www.dndbeyond.com/magic-items/wheel-of-stars" TargetMode="External"/><Relationship Id="rId155" Type="http://schemas.openxmlformats.org/officeDocument/2006/relationships/hyperlink" Target="https://www.dndbeyond.com/magic-items/devastation-orb" TargetMode="External"/><Relationship Id="rId197" Type="http://schemas.openxmlformats.org/officeDocument/2006/relationships/hyperlink" Target="https://www.dndbeyond.com/magic-items/ersatz-eye" TargetMode="External"/><Relationship Id="rId362" Type="http://schemas.openxmlformats.org/officeDocument/2006/relationships/hyperlink" Target="https://www.dndbeyond.com/magic-items/lamannian-oak-focus" TargetMode="External"/><Relationship Id="rId418" Type="http://schemas.openxmlformats.org/officeDocument/2006/relationships/hyperlink" Target="https://www.dndbeyond.com/magic-items/navigation-orb" TargetMode="External"/><Relationship Id="rId625" Type="http://schemas.openxmlformats.org/officeDocument/2006/relationships/hyperlink" Target="https://www.dndbeyond.com/magic-items/shiftweave" TargetMode="External"/><Relationship Id="rId222" Type="http://schemas.openxmlformats.org/officeDocument/2006/relationships/hyperlink" Target="https://www.dndbeyond.com/magic-items/figurine-of-wondrous-power" TargetMode="External"/><Relationship Id="rId264" Type="http://schemas.openxmlformats.org/officeDocument/2006/relationships/hyperlink" Target="https://www.dndbeyond.com/magic-items/guild-keyrune" TargetMode="External"/><Relationship Id="rId471" Type="http://schemas.openxmlformats.org/officeDocument/2006/relationships/hyperlink" Target="https://www.dndbeyond.com/magic-items/pole-of-angling" TargetMode="External"/><Relationship Id="rId667" Type="http://schemas.openxmlformats.org/officeDocument/2006/relationships/hyperlink" Target="https://www.dndbeyond.com/magic-items/staff-of-adornment" TargetMode="External"/><Relationship Id="rId17" Type="http://schemas.openxmlformats.org/officeDocument/2006/relationships/hyperlink" Target="https://www.dndbeyond.com/magic-items/apparatus-of-kwalish" TargetMode="External"/><Relationship Id="rId59" Type="http://schemas.openxmlformats.org/officeDocument/2006/relationships/hyperlink" Target="https://www.dndbeyond.com/magic-items/belt-of-giant-strength" TargetMode="External"/><Relationship Id="rId124" Type="http://schemas.openxmlformats.org/officeDocument/2006/relationships/hyperlink" Target="https://www.dndbeyond.com/magic-items/cloak-of-protection" TargetMode="External"/><Relationship Id="rId527" Type="http://schemas.openxmlformats.org/officeDocument/2006/relationships/hyperlink" Target="https://www.dndbeyond.com/magic-items/quaals-feather-token" TargetMode="External"/><Relationship Id="rId569" Type="http://schemas.openxmlformats.org/officeDocument/2006/relationships/hyperlink" Target="https://www.dndbeyond.com/magic-items/rings-of-shared-suffering" TargetMode="External"/><Relationship Id="rId734" Type="http://schemas.openxmlformats.org/officeDocument/2006/relationships/hyperlink" Target="https://www.dndbeyond.com/magic-items/wand-of-enemy-detection" TargetMode="External"/><Relationship Id="rId776" Type="http://schemas.openxmlformats.org/officeDocument/2006/relationships/hyperlink" Target="https://www.dndbeyond.com/magic-items/wreath-of-the-prism" TargetMode="External"/><Relationship Id="rId70" Type="http://schemas.openxmlformats.org/officeDocument/2006/relationships/hyperlink" Target="https://www.dndbeyond.com/magic-items/blood-fury-tattoo" TargetMode="External"/><Relationship Id="rId166" Type="http://schemas.openxmlformats.org/officeDocument/2006/relationships/hyperlink" Target="https://www.dndbeyond.com/magic-items/dodecahedron-of-doom" TargetMode="External"/><Relationship Id="rId331" Type="http://schemas.openxmlformats.org/officeDocument/2006/relationships/hyperlink" Target="https://www.dndbeyond.com/magic-items/ioun-stone" TargetMode="External"/><Relationship Id="rId373" Type="http://schemas.openxmlformats.org/officeDocument/2006/relationships/hyperlink" Target="https://www.dndbeyond.com/magic-items/loadstone" TargetMode="External"/><Relationship Id="rId429" Type="http://schemas.openxmlformats.org/officeDocument/2006/relationships/hyperlink" Target="https://www.dndbeyond.com/magic-items/necklace-of-prayer-beads" TargetMode="External"/><Relationship Id="rId580" Type="http://schemas.openxmlformats.org/officeDocument/2006/relationships/hyperlink" Target="https://www.dndbeyond.com/magic-items/rod-of-alertness" TargetMode="External"/><Relationship Id="rId636" Type="http://schemas.openxmlformats.org/officeDocument/2006/relationships/hyperlink" Target="https://www.dndbeyond.com/magic-items/spear-of-backbiting" TargetMode="External"/><Relationship Id="rId1" Type="http://schemas.openxmlformats.org/officeDocument/2006/relationships/hyperlink" Target="https://www.dndbeyond.com/magic-items/abracadabrus" TargetMode="External"/><Relationship Id="rId233" Type="http://schemas.openxmlformats.org/officeDocument/2006/relationships/hyperlink" Target="https://www.dndbeyond.com/magic-items/gamblers-blade" TargetMode="External"/><Relationship Id="rId440" Type="http://schemas.openxmlformats.org/officeDocument/2006/relationships/hyperlink" Target="https://www.dndbeyond.com/magic-items/oil-of-sharpness" TargetMode="External"/><Relationship Id="rId678" Type="http://schemas.openxmlformats.org/officeDocument/2006/relationships/hyperlink" Target="https://www.dndbeyond.com/magic-items/staff-of-swarming-insects" TargetMode="External"/><Relationship Id="rId28" Type="http://schemas.openxmlformats.org/officeDocument/2006/relationships/hyperlink" Target="https://www.dndbeyond.com/magic-items/armor-1" TargetMode="External"/><Relationship Id="rId275" Type="http://schemas.openxmlformats.org/officeDocument/2006/relationships/hyperlink" Target="https://www.dndbeyond.com/magic-items/heart-weavers-primer" TargetMode="External"/><Relationship Id="rId300" Type="http://schemas.openxmlformats.org/officeDocument/2006/relationships/hyperlink" Target="https://www.dndbeyond.com/magic-items/horn-of-valhalla" TargetMode="External"/><Relationship Id="rId482" Type="http://schemas.openxmlformats.org/officeDocument/2006/relationships/hyperlink" Target="https://www.dndbeyond.com/magic-items/potion-of-fire-breath" TargetMode="External"/><Relationship Id="rId538" Type="http://schemas.openxmlformats.org/officeDocument/2006/relationships/hyperlink" Target="https://www.dndbeyond.com/magic-items/revenant-double-bladed-scimitar" TargetMode="External"/><Relationship Id="rId703" Type="http://schemas.openxmlformats.org/officeDocument/2006/relationships/hyperlink" Target="https://www.dndbeyond.com/magic-items/talisman-of-pure-good" TargetMode="External"/><Relationship Id="rId745" Type="http://schemas.openxmlformats.org/officeDocument/2006/relationships/hyperlink" Target="https://www.dndbeyond.com/magic-items/wand-of-secrets" TargetMode="External"/><Relationship Id="rId81" Type="http://schemas.openxmlformats.org/officeDocument/2006/relationships/hyperlink" Target="https://www.dndbeyond.com/magic-items/boots-of-levitation" TargetMode="External"/><Relationship Id="rId135" Type="http://schemas.openxmlformats.org/officeDocument/2006/relationships/hyperlink" Target="https://www.dndbeyond.com/magic-items/crystal-ball-of-telepathy" TargetMode="External"/><Relationship Id="rId177" Type="http://schemas.openxmlformats.org/officeDocument/2006/relationships/hyperlink" Target="https://www.dndbeyond.com/magic-items/dust-of-deliciousness" TargetMode="External"/><Relationship Id="rId342" Type="http://schemas.openxmlformats.org/officeDocument/2006/relationships/hyperlink" Target="https://www.dndbeyond.com/magic-items/ioun-stone-of-language-knowledge" TargetMode="External"/><Relationship Id="rId384" Type="http://schemas.openxmlformats.org/officeDocument/2006/relationships/hyperlink" Target="https://www.dndbeyond.com/magic-items/mace-of-disruption" TargetMode="External"/><Relationship Id="rId591" Type="http://schemas.openxmlformats.org/officeDocument/2006/relationships/hyperlink" Target="https://www.dndbeyond.com/magic-items/rope-of-entanglement" TargetMode="External"/><Relationship Id="rId605" Type="http://schemas.openxmlformats.org/officeDocument/2006/relationships/hyperlink" Target="https://www.dndbeyond.com/magic-items/seeker-dart" TargetMode="External"/><Relationship Id="rId202" Type="http://schemas.openxmlformats.org/officeDocument/2006/relationships/hyperlink" Target="https://www.dndbeyond.com/magic-items/eyes-of-minute-seeing" TargetMode="External"/><Relationship Id="rId244" Type="http://schemas.openxmlformats.org/officeDocument/2006/relationships/hyperlink" Target="https://www.dndbeyond.com/magic-items/glamoured-studded-leather" TargetMode="External"/><Relationship Id="rId647" Type="http://schemas.openxmlformats.org/officeDocument/2006/relationships/hyperlink" Target="https://www.dndbeyond.com/magic-items/spell-gem-topaz" TargetMode="External"/><Relationship Id="rId689" Type="http://schemas.openxmlformats.org/officeDocument/2006/relationships/hyperlink" Target="https://www.dndbeyond.com/magic-items/stonespeaker-crystal" TargetMode="External"/><Relationship Id="rId39" Type="http://schemas.openxmlformats.org/officeDocument/2006/relationships/hyperlink" Target="https://www.dndbeyond.com/magic-items/bag-of-bounty" TargetMode="External"/><Relationship Id="rId286" Type="http://schemas.openxmlformats.org/officeDocument/2006/relationships/hyperlink" Target="https://www.dndbeyond.com/magic-items/hew" TargetMode="External"/><Relationship Id="rId451" Type="http://schemas.openxmlformats.org/officeDocument/2006/relationships/hyperlink" Target="https://www.dndbeyond.com/magic-items/outer-essence-shard" TargetMode="External"/><Relationship Id="rId493" Type="http://schemas.openxmlformats.org/officeDocument/2006/relationships/hyperlink" Target="https://www.dndbeyond.com/magic-items/potion-of-healing" TargetMode="External"/><Relationship Id="rId507" Type="http://schemas.openxmlformats.org/officeDocument/2006/relationships/hyperlink" Target="https://www.dndbeyond.com/magic-items/potion-of-resistance" TargetMode="External"/><Relationship Id="rId549" Type="http://schemas.openxmlformats.org/officeDocument/2006/relationships/hyperlink" Target="https://www.dndbeyond.com/magic-items/ring-of-jumping" TargetMode="External"/><Relationship Id="rId714" Type="http://schemas.openxmlformats.org/officeDocument/2006/relationships/hyperlink" Target="https://www.dndbeyond.com/magic-items/tome-of-leadership-and-influence" TargetMode="External"/><Relationship Id="rId756" Type="http://schemas.openxmlformats.org/officeDocument/2006/relationships/hyperlink" Target="https://www.dndbeyond.com/magic-items/wave" TargetMode="External"/><Relationship Id="rId50" Type="http://schemas.openxmlformats.org/officeDocument/2006/relationships/hyperlink" Target="https://www.dndbeyond.com/magic-items/battle-standard-of-infernal-power" TargetMode="External"/><Relationship Id="rId104" Type="http://schemas.openxmlformats.org/officeDocument/2006/relationships/hyperlink" Target="https://www.dndbeyond.com/magic-items/cauldron-of-plenty" TargetMode="External"/><Relationship Id="rId146" Type="http://schemas.openxmlformats.org/officeDocument/2006/relationships/hyperlink" Target="https://www.dndbeyond.com/magic-items/dark-shard-amulet" TargetMode="External"/><Relationship Id="rId188" Type="http://schemas.openxmlformats.org/officeDocument/2006/relationships/hyperlink" Target="https://www.dndbeyond.com/magic-items/efreeti-bottle" TargetMode="External"/><Relationship Id="rId311" Type="http://schemas.openxmlformats.org/officeDocument/2006/relationships/hyperlink" Target="https://www.dndbeyond.com/magic-items/infernal-tack" TargetMode="External"/><Relationship Id="rId353" Type="http://schemas.openxmlformats.org/officeDocument/2006/relationships/hyperlink" Target="https://www.dndbeyond.com/magic-items/javelin-of-backbiting" TargetMode="External"/><Relationship Id="rId395" Type="http://schemas.openxmlformats.org/officeDocument/2006/relationships/hyperlink" Target="https://www.dndbeyond.com/magic-items/mask-of-the-dragon-queen" TargetMode="External"/><Relationship Id="rId409" Type="http://schemas.openxmlformats.org/officeDocument/2006/relationships/hyperlink" Target="https://www.dndbeyond.com/magic-items/mizzium-apparatus" TargetMode="External"/><Relationship Id="rId560" Type="http://schemas.openxmlformats.org/officeDocument/2006/relationships/hyperlink" Target="https://www.dndbeyond.com/magic-items/ring-of-temporal-salvation" TargetMode="External"/><Relationship Id="rId92" Type="http://schemas.openxmlformats.org/officeDocument/2006/relationships/hyperlink" Target="https://www.dndbeyond.com/magic-items/breathing-bubble" TargetMode="External"/><Relationship Id="rId213" Type="http://schemas.openxmlformats.org/officeDocument/2006/relationships/hyperlink" Target="https://www.dndbeyond.com/magic-items/fernian-ash-focus" TargetMode="External"/><Relationship Id="rId420" Type="http://schemas.openxmlformats.org/officeDocument/2006/relationships/hyperlink" Target="https://www.dndbeyond.com/magic-items/necklace-of-fireballs" TargetMode="External"/><Relationship Id="rId616" Type="http://schemas.openxmlformats.org/officeDocument/2006/relationships/hyperlink" Target="https://www.dndbeyond.com/magic-items/shield-of-expression" TargetMode="External"/><Relationship Id="rId658" Type="http://schemas.openxmlformats.org/officeDocument/2006/relationships/hyperlink" Target="https://www.dndbeyond.com/magic-items/spell-sink" TargetMode="External"/><Relationship Id="rId255" Type="http://schemas.openxmlformats.org/officeDocument/2006/relationships/hyperlink" Target="https://www.dndbeyond.com/magic-items/guild-keyrune" TargetMode="External"/><Relationship Id="rId297" Type="http://schemas.openxmlformats.org/officeDocument/2006/relationships/hyperlink" Target="https://www.dndbeyond.com/magic-items/horn-of-valhalla" TargetMode="External"/><Relationship Id="rId462" Type="http://schemas.openxmlformats.org/officeDocument/2006/relationships/hyperlink" Target="https://www.dndbeyond.com/magic-items/piercer" TargetMode="External"/><Relationship Id="rId518" Type="http://schemas.openxmlformats.org/officeDocument/2006/relationships/hyperlink" Target="https://www.dndbeyond.com/magic-items/prosthetic-limb" TargetMode="External"/><Relationship Id="rId725" Type="http://schemas.openxmlformats.org/officeDocument/2006/relationships/hyperlink" Target="https://www.dndbeyond.com/magic-items/vicious-rapier-1" TargetMode="External"/><Relationship Id="rId115" Type="http://schemas.openxmlformats.org/officeDocument/2006/relationships/hyperlink" Target="https://www.dndbeyond.com/magic-items/claws-of-the-umber-hulk" TargetMode="External"/><Relationship Id="rId157" Type="http://schemas.openxmlformats.org/officeDocument/2006/relationships/hyperlink" Target="https://www.dndbeyond.com/magic-items/devastation-orb" TargetMode="External"/><Relationship Id="rId322" Type="http://schemas.openxmlformats.org/officeDocument/2006/relationships/hyperlink" Target="https://www.dndbeyond.com/magic-items/cli-lyre" TargetMode="External"/><Relationship Id="rId364" Type="http://schemas.openxmlformats.org/officeDocument/2006/relationships/hyperlink" Target="https://www.dndbeyond.com/magic-items/lantern-of-revealing" TargetMode="External"/><Relationship Id="rId767" Type="http://schemas.openxmlformats.org/officeDocument/2006/relationships/hyperlink" Target="https://www.dndbeyond.com/magic-items/wheel-of-wind-and-water" TargetMode="External"/><Relationship Id="rId61" Type="http://schemas.openxmlformats.org/officeDocument/2006/relationships/hyperlink" Target="https://www.dndbeyond.com/magic-items/belt-of-giant-strength" TargetMode="External"/><Relationship Id="rId199" Type="http://schemas.openxmlformats.org/officeDocument/2006/relationships/hyperlink" Target="https://www.dndbeyond.com/magic-items/everbright-lantern" TargetMode="External"/><Relationship Id="rId571" Type="http://schemas.openxmlformats.org/officeDocument/2006/relationships/hyperlink" Target="https://www.dndbeyond.com/magic-items/risian-pine-focus" TargetMode="External"/><Relationship Id="rId627" Type="http://schemas.openxmlformats.org/officeDocument/2006/relationships/hyperlink" Target="https://www.dndbeyond.com/magic-items/skyblinder-staff" TargetMode="External"/><Relationship Id="rId669" Type="http://schemas.openxmlformats.org/officeDocument/2006/relationships/hyperlink" Target="https://www.dndbeyond.com/magic-items/staff-of-charming" TargetMode="External"/><Relationship Id="rId19" Type="http://schemas.openxmlformats.org/officeDocument/2006/relationships/hyperlink" Target="https://www.dndbeyond.com/magic-items/arcane-cannon" TargetMode="External"/><Relationship Id="rId224" Type="http://schemas.openxmlformats.org/officeDocument/2006/relationships/hyperlink" Target="https://www.dndbeyond.com/magic-items/figurine-of-wondrous-power" TargetMode="External"/><Relationship Id="rId266" Type="http://schemas.openxmlformats.org/officeDocument/2006/relationships/hyperlink" Target="https://www.dndbeyond.com/magic-items/gulthias-staff" TargetMode="External"/><Relationship Id="rId431" Type="http://schemas.openxmlformats.org/officeDocument/2006/relationships/hyperlink" Target="https://www.dndbeyond.com/magic-items/necklace-of-prayer-beads" TargetMode="External"/><Relationship Id="rId473" Type="http://schemas.openxmlformats.org/officeDocument/2006/relationships/hyperlink" Target="https://www.dndbeyond.com/magic-items/polymorph-blade" TargetMode="External"/><Relationship Id="rId529" Type="http://schemas.openxmlformats.org/officeDocument/2006/relationships/hyperlink" Target="https://www.dndbeyond.com/magic-items/quiver-of-ehlonna" TargetMode="External"/><Relationship Id="rId680" Type="http://schemas.openxmlformats.org/officeDocument/2006/relationships/hyperlink" Target="https://www.dndbeyond.com/magic-items/staff-of-the-ivory-claw" TargetMode="External"/><Relationship Id="rId736" Type="http://schemas.openxmlformats.org/officeDocument/2006/relationships/hyperlink" Target="https://www.dndbeyond.com/magic-items/wand-of-fear" TargetMode="External"/><Relationship Id="rId30" Type="http://schemas.openxmlformats.org/officeDocument/2006/relationships/hyperlink" Target="https://www.dndbeyond.com/magic-items/armor-3" TargetMode="External"/><Relationship Id="rId126" Type="http://schemas.openxmlformats.org/officeDocument/2006/relationships/hyperlink" Target="https://www.dndbeyond.com/magic-items/cloak-of-the-manta-ray" TargetMode="External"/><Relationship Id="rId168" Type="http://schemas.openxmlformats.org/officeDocument/2006/relationships/hyperlink" Target="https://www.dndbeyond.com/magic-items/dragon-slayer" TargetMode="External"/><Relationship Id="rId333" Type="http://schemas.openxmlformats.org/officeDocument/2006/relationships/hyperlink" Target="https://www.dndbeyond.com/magic-items/ioun-stone" TargetMode="External"/><Relationship Id="rId540" Type="http://schemas.openxmlformats.org/officeDocument/2006/relationships/hyperlink" Target="https://www.dndbeyond.com/magic-items/ring-of-animal-influence" TargetMode="External"/><Relationship Id="rId778" Type="http://schemas.openxmlformats.org/officeDocument/2006/relationships/hyperlink" Target="https://www.dndbeyond.com/magic-items/xorian-wenge-focus" TargetMode="External"/><Relationship Id="rId72" Type="http://schemas.openxmlformats.org/officeDocument/2006/relationships/hyperlink" Target="https://www.dndbeyond.com/magic-items/bloodaxe" TargetMode="External"/><Relationship Id="rId375" Type="http://schemas.openxmlformats.org/officeDocument/2006/relationships/hyperlink" Target="https://www.dndbeyond.com/magic-items/lords-ensemble" TargetMode="External"/><Relationship Id="rId582" Type="http://schemas.openxmlformats.org/officeDocument/2006/relationships/hyperlink" Target="https://www.dndbeyond.com/magic-items/rod-of-resurrection" TargetMode="External"/><Relationship Id="rId638" Type="http://schemas.openxmlformats.org/officeDocument/2006/relationships/hyperlink" Target="https://www.dndbeyond.com/magic-items/spell-gem-amber" TargetMode="External"/><Relationship Id="rId3" Type="http://schemas.openxmlformats.org/officeDocument/2006/relationships/hyperlink" Target="https://www.dndbeyond.com/magic-items/acheron-blade" TargetMode="External"/><Relationship Id="rId235" Type="http://schemas.openxmlformats.org/officeDocument/2006/relationships/hyperlink" Target="https://www.dndbeyond.com/magic-items/gauntlets-of-ogre-power" TargetMode="External"/><Relationship Id="rId277" Type="http://schemas.openxmlformats.org/officeDocument/2006/relationships/hyperlink" Target="https://www.dndbeyond.com/magic-items/hellfire-weapon" TargetMode="External"/><Relationship Id="rId400" Type="http://schemas.openxmlformats.org/officeDocument/2006/relationships/hyperlink" Target="https://www.dndbeyond.com/magic-items/matalotok" TargetMode="External"/><Relationship Id="rId442" Type="http://schemas.openxmlformats.org/officeDocument/2006/relationships/hyperlink" Target="https://www.dndbeyond.com/magic-items/opal-of-the-ild-rune" TargetMode="External"/><Relationship Id="rId484" Type="http://schemas.openxmlformats.org/officeDocument/2006/relationships/hyperlink" Target="https://www.dndbeyond.com/magic-items/potion-of-gaseous-form" TargetMode="External"/><Relationship Id="rId705" Type="http://schemas.openxmlformats.org/officeDocument/2006/relationships/hyperlink" Target="https://www.dndbeyond.com/magic-items/talisman-of-ultimate-evil" TargetMode="External"/><Relationship Id="rId137" Type="http://schemas.openxmlformats.org/officeDocument/2006/relationships/hyperlink" Target="https://www.dndbeyond.com/magic-items/crystalline-chronicle" TargetMode="External"/><Relationship Id="rId302" Type="http://schemas.openxmlformats.org/officeDocument/2006/relationships/hyperlink" Target="https://www.dndbeyond.com/magic-items/horseshoes-of-a-zephyr" TargetMode="External"/><Relationship Id="rId344" Type="http://schemas.openxmlformats.org/officeDocument/2006/relationships/hyperlink" Target="https://www.dndbeyond.com/magic-items/ioun-stone-of-religious-knowledge" TargetMode="External"/><Relationship Id="rId691" Type="http://schemas.openxmlformats.org/officeDocument/2006/relationships/hyperlink" Target="https://www.dndbeyond.com/magic-items/storm-spire" TargetMode="External"/><Relationship Id="rId747" Type="http://schemas.openxmlformats.org/officeDocument/2006/relationships/hyperlink" Target="https://www.dndbeyond.com/magic-items/wand-of-the-war-mage" TargetMode="External"/><Relationship Id="rId41" Type="http://schemas.openxmlformats.org/officeDocument/2006/relationships/hyperlink" Target="https://www.dndbeyond.com/magic-items/bag-of-devouring" TargetMode="External"/><Relationship Id="rId83" Type="http://schemas.openxmlformats.org/officeDocument/2006/relationships/hyperlink" Target="https://www.dndbeyond.com/magic-items/boots-of-striding-and-springing" TargetMode="External"/><Relationship Id="rId179" Type="http://schemas.openxmlformats.org/officeDocument/2006/relationships/hyperlink" Target="https://www.dndbeyond.com/magic-items/dust-of-dryness" TargetMode="External"/><Relationship Id="rId386" Type="http://schemas.openxmlformats.org/officeDocument/2006/relationships/hyperlink" Target="https://www.dndbeyond.com/magic-items/mace-of-terror" TargetMode="External"/><Relationship Id="rId551" Type="http://schemas.openxmlformats.org/officeDocument/2006/relationships/hyperlink" Target="https://www.dndbeyond.com/magic-items/ring-of-obscuring" TargetMode="External"/><Relationship Id="rId593" Type="http://schemas.openxmlformats.org/officeDocument/2006/relationships/hyperlink" Target="https://www.dndbeyond.com/magic-items/rotor-of-return" TargetMode="External"/><Relationship Id="rId607" Type="http://schemas.openxmlformats.org/officeDocument/2006/relationships/hyperlink" Target="https://www.dndbeyond.com/magic-items/sending-stone" TargetMode="External"/><Relationship Id="rId649" Type="http://schemas.openxmlformats.org/officeDocument/2006/relationships/hyperlink" Target="https://www.dndbeyond.com/magic-items/spell-scroll" TargetMode="External"/><Relationship Id="rId190" Type="http://schemas.openxmlformats.org/officeDocument/2006/relationships/hyperlink" Target="https://www.dndbeyond.com/magic-items/elder-cartographers-glossography" TargetMode="External"/><Relationship Id="rId204" Type="http://schemas.openxmlformats.org/officeDocument/2006/relationships/hyperlink" Target="https://www.dndbeyond.com/magic-items/failed-experiment-wand" TargetMode="External"/><Relationship Id="rId246" Type="http://schemas.openxmlformats.org/officeDocument/2006/relationships/hyperlink" Target="https://www.dndbeyond.com/magic-items/gloves-of-swimming-and-climbing" TargetMode="External"/><Relationship Id="rId288" Type="http://schemas.openxmlformats.org/officeDocument/2006/relationships/hyperlink" Target="https://www.dndbeyond.com/magic-items/hewards-handy-spice-pouch" TargetMode="External"/><Relationship Id="rId411" Type="http://schemas.openxmlformats.org/officeDocument/2006/relationships/hyperlink" Target="https://www.dndbeyond.com/magic-items/mizzium-mortar" TargetMode="External"/><Relationship Id="rId453" Type="http://schemas.openxmlformats.org/officeDocument/2006/relationships/hyperlink" Target="https://www.dndbeyond.com/magic-items/pariahs-shield" TargetMode="External"/><Relationship Id="rId509" Type="http://schemas.openxmlformats.org/officeDocument/2006/relationships/hyperlink" Target="https://www.dndbeyond.com/magic-items/potion-of-vitality" TargetMode="External"/><Relationship Id="rId660" Type="http://schemas.openxmlformats.org/officeDocument/2006/relationships/hyperlink" Target="https://www.dndbeyond.com/magic-items/spellguard-shield" TargetMode="External"/><Relationship Id="rId106" Type="http://schemas.openxmlformats.org/officeDocument/2006/relationships/hyperlink" Target="https://www.dndbeyond.com/magic-items/censer-of-controlling-air-elementals" TargetMode="External"/><Relationship Id="rId313" Type="http://schemas.openxmlformats.org/officeDocument/2006/relationships/hyperlink" Target="https://www.dndbeyond.com/magic-items/ingot-of-the-skold-rune" TargetMode="External"/><Relationship Id="rId495" Type="http://schemas.openxmlformats.org/officeDocument/2006/relationships/hyperlink" Target="https://www.dndbeyond.com/magic-items/potion-of-healing" TargetMode="External"/><Relationship Id="rId716" Type="http://schemas.openxmlformats.org/officeDocument/2006/relationships/hyperlink" Target="https://www.dndbeyond.com/magic-items/tome-of-understanding" TargetMode="External"/><Relationship Id="rId758" Type="http://schemas.openxmlformats.org/officeDocument/2006/relationships/hyperlink" Target="https://www.dndbeyond.com/magic-items/weapon-of-certain-death" TargetMode="External"/><Relationship Id="rId10" Type="http://schemas.openxmlformats.org/officeDocument/2006/relationships/hyperlink" Target="https://www.dndbeyond.com/magic-items/amulet-of-health" TargetMode="External"/><Relationship Id="rId52" Type="http://schemas.openxmlformats.org/officeDocument/2006/relationships/hyperlink" Target="https://www.dndbeyond.com/magic-items/bead-of-nourishment" TargetMode="External"/><Relationship Id="rId94" Type="http://schemas.openxmlformats.org/officeDocument/2006/relationships/hyperlink" Target="https://www.dndbeyond.com/magic-items/brooch-of-shielding" TargetMode="External"/><Relationship Id="rId148" Type="http://schemas.openxmlformats.org/officeDocument/2006/relationships/hyperlink" Target="https://www.dndbeyond.com/magic-items/decanter-of-endless-water" TargetMode="External"/><Relationship Id="rId355" Type="http://schemas.openxmlformats.org/officeDocument/2006/relationships/hyperlink" Target="https://www.dndbeyond.com/magic-items/keoghtoms-ointment" TargetMode="External"/><Relationship Id="rId397" Type="http://schemas.openxmlformats.org/officeDocument/2006/relationships/hyperlink" Target="https://www.dndbeyond.com/magic-items/masters-amulet" TargetMode="External"/><Relationship Id="rId520" Type="http://schemas.openxmlformats.org/officeDocument/2006/relationships/hyperlink" Target="https://www.dndbeyond.com/magic-items/protective-verses" TargetMode="External"/><Relationship Id="rId562" Type="http://schemas.openxmlformats.org/officeDocument/2006/relationships/hyperlink" Target="https://www.dndbeyond.com/magic-items/ring-of-three-wishes" TargetMode="External"/><Relationship Id="rId618" Type="http://schemas.openxmlformats.org/officeDocument/2006/relationships/hyperlink" Target="https://www.dndbeyond.com/magic-items/shield-of-missile-attraction" TargetMode="External"/><Relationship Id="rId215" Type="http://schemas.openxmlformats.org/officeDocument/2006/relationships/hyperlink" Target="https://www.dndbeyond.com/magic-items/figurine-of-wondrous-power" TargetMode="External"/><Relationship Id="rId257" Type="http://schemas.openxmlformats.org/officeDocument/2006/relationships/hyperlink" Target="https://www.dndbeyond.com/magic-items/guild-keyrune" TargetMode="External"/><Relationship Id="rId422" Type="http://schemas.openxmlformats.org/officeDocument/2006/relationships/hyperlink" Target="https://www.dndbeyond.com/magic-items/necklace-of-fireballs" TargetMode="External"/><Relationship Id="rId464" Type="http://schemas.openxmlformats.org/officeDocument/2006/relationships/hyperlink" Target="https://www.dndbeyond.com/magic-items/pipe-of-smoke-monsters" TargetMode="External"/><Relationship Id="rId299" Type="http://schemas.openxmlformats.org/officeDocument/2006/relationships/hyperlink" Target="https://www.dndbeyond.com/magic-items/horn-of-valhalla" TargetMode="External"/><Relationship Id="rId727" Type="http://schemas.openxmlformats.org/officeDocument/2006/relationships/hyperlink" Target="https://www.dndbeyond.com/magic-items/vorpal-sword" TargetMode="External"/><Relationship Id="rId63" Type="http://schemas.openxmlformats.org/officeDocument/2006/relationships/hyperlink" Target="https://www.dndbeyond.com/magic-items/black-crystal-tablet" TargetMode="External"/><Relationship Id="rId159" Type="http://schemas.openxmlformats.org/officeDocument/2006/relationships/hyperlink" Target="https://www.dndbeyond.com/magic-items/dimensional-loop" TargetMode="External"/><Relationship Id="rId366" Type="http://schemas.openxmlformats.org/officeDocument/2006/relationships/hyperlink" Target="https://www.dndbeyond.com/magic-items/last-stand-armor" TargetMode="External"/><Relationship Id="rId573" Type="http://schemas.openxmlformats.org/officeDocument/2006/relationships/hyperlink" Target="https://www.dndbeyond.com/magic-items/robe-of-scintillating-colors" TargetMode="External"/><Relationship Id="rId780" Type="http://schemas.openxmlformats.org/officeDocument/2006/relationships/hyperlink" Target="https://www.dndbeyond.com/magic-items/yklwa-2" TargetMode="External"/><Relationship Id="rId226" Type="http://schemas.openxmlformats.org/officeDocument/2006/relationships/hyperlink" Target="https://www.dndbeyond.com/magic-items/finders-goggles" TargetMode="External"/><Relationship Id="rId433" Type="http://schemas.openxmlformats.org/officeDocument/2006/relationships/hyperlink" Target="https://www.dndbeyond.com/magic-items/night-caller" TargetMode="External"/><Relationship Id="rId640" Type="http://schemas.openxmlformats.org/officeDocument/2006/relationships/hyperlink" Target="https://www.dndbeyond.com/magic-items/spell-gem-diamond" TargetMode="External"/><Relationship Id="rId738" Type="http://schemas.openxmlformats.org/officeDocument/2006/relationships/hyperlink" Target="https://www.dndbeyond.com/magic-items/wand-of-lightning-bolts" TargetMode="External"/><Relationship Id="rId74" Type="http://schemas.openxmlformats.org/officeDocument/2006/relationships/hyperlink" Target="https://www.dndbeyond.com/magic-items/bonecounter" TargetMode="External"/><Relationship Id="rId377" Type="http://schemas.openxmlformats.org/officeDocument/2006/relationships/hyperlink" Target="https://www.dndbeyond.com/magic-items/luck-blade" TargetMode="External"/><Relationship Id="rId500" Type="http://schemas.openxmlformats.org/officeDocument/2006/relationships/hyperlink" Target="https://www.dndbeyond.com/magic-items/potion-of-maximum-power" TargetMode="External"/><Relationship Id="rId584" Type="http://schemas.openxmlformats.org/officeDocument/2006/relationships/hyperlink" Target="https://www.dndbeyond.com/magic-items/rod-of-rulership" TargetMode="External"/><Relationship Id="rId5" Type="http://schemas.openxmlformats.org/officeDocument/2006/relationships/hyperlink" Target="https://www.dndbeyond.com/magic-items/alchemical-compendium" TargetMode="External"/><Relationship Id="rId237" Type="http://schemas.openxmlformats.org/officeDocument/2006/relationships/hyperlink" Target="https://www.dndbeyond.com/magic-items/gem-of-brightness" TargetMode="External"/><Relationship Id="rId444" Type="http://schemas.openxmlformats.org/officeDocument/2006/relationships/hyperlink" Target="https://www.dndbeyond.com/magic-items/orb-of-gonging" TargetMode="External"/><Relationship Id="rId651" Type="http://schemas.openxmlformats.org/officeDocument/2006/relationships/hyperlink" Target="https://www.dndbeyond.com/magic-items/spell-scroll" TargetMode="External"/><Relationship Id="rId749" Type="http://schemas.openxmlformats.org/officeDocument/2006/relationships/hyperlink" Target="https://www.dndbeyond.com/magic-items/wand-of-the-war-mage" TargetMode="External"/><Relationship Id="rId290" Type="http://schemas.openxmlformats.org/officeDocument/2006/relationships/hyperlink" Target="https://www.dndbeyond.com/magic-items/hide-of-the-feral-guardian" TargetMode="External"/><Relationship Id="rId304" Type="http://schemas.openxmlformats.org/officeDocument/2006/relationships/hyperlink" Target="https://www.dndbeyond.com/magic-items/hunters-coat" TargetMode="External"/><Relationship Id="rId388" Type="http://schemas.openxmlformats.org/officeDocument/2006/relationships/hyperlink" Target="https://www.dndbeyond.com/magic-items/manual-of-bodily-health" TargetMode="External"/><Relationship Id="rId511" Type="http://schemas.openxmlformats.org/officeDocument/2006/relationships/hyperlink" Target="https://www.dndbeyond.com/magic-items/potion-of-water-breathing" TargetMode="External"/><Relationship Id="rId609" Type="http://schemas.openxmlformats.org/officeDocument/2006/relationships/hyperlink" Target="https://www.dndbeyond.com/magic-items/sentinel-shield" TargetMode="External"/><Relationship Id="rId85" Type="http://schemas.openxmlformats.org/officeDocument/2006/relationships/hyperlink" Target="https://www.dndbeyond.com/magic-items/bottled-breath" TargetMode="External"/><Relationship Id="rId150" Type="http://schemas.openxmlformats.org/officeDocument/2006/relationships/hyperlink" Target="https://www.dndbeyond.com/magic-items/deck-of-many-things" TargetMode="External"/><Relationship Id="rId595" Type="http://schemas.openxmlformats.org/officeDocument/2006/relationships/hyperlink" Target="https://www.dndbeyond.com/magic-items/saddle-of-the-cavalier" TargetMode="External"/><Relationship Id="rId248" Type="http://schemas.openxmlformats.org/officeDocument/2006/relationships/hyperlink" Target="https://www.dndbeyond.com/magic-items/goggles-of-night" TargetMode="External"/><Relationship Id="rId455" Type="http://schemas.openxmlformats.org/officeDocument/2006/relationships/hyperlink" Target="https://www.dndbeyond.com/magic-items/pennant-of-the-vind-rune" TargetMode="External"/><Relationship Id="rId662" Type="http://schemas.openxmlformats.org/officeDocument/2006/relationships/hyperlink" Target="https://www.dndbeyond.com/magic-items/spellshard" TargetMode="External"/><Relationship Id="rId12" Type="http://schemas.openxmlformats.org/officeDocument/2006/relationships/hyperlink" Target="https://www.dndbeyond.com/magic-items/amulet-of-protection-from-turning" TargetMode="External"/><Relationship Id="rId108" Type="http://schemas.openxmlformats.org/officeDocument/2006/relationships/hyperlink" Target="https://www.dndbeyond.com/magic-items/charm-of-plant-command" TargetMode="External"/><Relationship Id="rId315" Type="http://schemas.openxmlformats.org/officeDocument/2006/relationships/hyperlink" Target="https://www.dndbeyond.com/magic-items/inquisitives-goggles" TargetMode="External"/><Relationship Id="rId522" Type="http://schemas.openxmlformats.org/officeDocument/2006/relationships/hyperlink" Target="https://www.dndbeyond.com/magic-items/pyroconverger" TargetMode="External"/><Relationship Id="rId96" Type="http://schemas.openxmlformats.org/officeDocument/2006/relationships/hyperlink" Target="https://www.dndbeyond.com/magic-items/butchers-bib" TargetMode="External"/><Relationship Id="rId161" Type="http://schemas.openxmlformats.org/officeDocument/2006/relationships/hyperlink" Target="https://www.dndbeyond.com/magic-items/dimensional-seal" TargetMode="External"/><Relationship Id="rId399" Type="http://schemas.openxmlformats.org/officeDocument/2006/relationships/hyperlink" Target="https://www.dndbeyond.com/magic-items/masters-call" TargetMode="External"/><Relationship Id="rId259" Type="http://schemas.openxmlformats.org/officeDocument/2006/relationships/hyperlink" Target="https://www.dndbeyond.com/magic-items/guild-keyrune" TargetMode="External"/><Relationship Id="rId466" Type="http://schemas.openxmlformats.org/officeDocument/2006/relationships/hyperlink" Target="https://www.dndbeyond.com/magic-items/pipes-of-the-sewers" TargetMode="External"/><Relationship Id="rId673" Type="http://schemas.openxmlformats.org/officeDocument/2006/relationships/hyperlink" Target="https://www.dndbeyond.com/magic-items/staff-of-flowers" TargetMode="External"/><Relationship Id="rId23" Type="http://schemas.openxmlformats.org/officeDocument/2006/relationships/hyperlink" Target="https://www.dndbeyond.com/magic-items/armblade" TargetMode="External"/><Relationship Id="rId119" Type="http://schemas.openxmlformats.org/officeDocument/2006/relationships/hyperlink" Target="https://www.dndbeyond.com/magic-items/cloak-of-billowing" TargetMode="External"/><Relationship Id="rId326" Type="http://schemas.openxmlformats.org/officeDocument/2006/relationships/hyperlink" Target="https://www.dndbeyond.com/magic-items/ollamh-harp" TargetMode="External"/><Relationship Id="rId533" Type="http://schemas.openxmlformats.org/officeDocument/2006/relationships/hyperlink" Target="https://www.dndbeyond.com/magic-items/red-dragon-mask" TargetMode="External"/><Relationship Id="rId740" Type="http://schemas.openxmlformats.org/officeDocument/2006/relationships/hyperlink" Target="https://www.dndbeyond.com/magic-items/wand-of-magic-missiles" TargetMode="External"/><Relationship Id="rId172" Type="http://schemas.openxmlformats.org/officeDocument/2006/relationships/hyperlink" Target="https://www.dndbeyond.com/magic-items/dread-helm" TargetMode="External"/><Relationship Id="rId477" Type="http://schemas.openxmlformats.org/officeDocument/2006/relationships/hyperlink" Target="https://www.dndbeyond.com/magic-items/potion-of-aqueous-form" TargetMode="External"/><Relationship Id="rId600" Type="http://schemas.openxmlformats.org/officeDocument/2006/relationships/hyperlink" Target="https://www.dndbeyond.com/magic-items/scribes-pen" TargetMode="External"/><Relationship Id="rId684" Type="http://schemas.openxmlformats.org/officeDocument/2006/relationships/hyperlink" Target="https://www.dndbeyond.com/magic-items/staff-of-thunder-and-lightning" TargetMode="External"/><Relationship Id="rId337" Type="http://schemas.openxmlformats.org/officeDocument/2006/relationships/hyperlink" Target="https://www.dndbeyond.com/magic-items/ioun-stone" TargetMode="External"/><Relationship Id="rId34" Type="http://schemas.openxmlformats.org/officeDocument/2006/relationships/hyperlink" Target="https://www.dndbeyond.com/magic-items/astronomy-archive" TargetMode="External"/><Relationship Id="rId544" Type="http://schemas.openxmlformats.org/officeDocument/2006/relationships/hyperlink" Target="https://www.dndbeyond.com/magic-items/ring-of-evasion" TargetMode="External"/><Relationship Id="rId751" Type="http://schemas.openxmlformats.org/officeDocument/2006/relationships/hyperlink" Target="https://www.dndbeyond.com/magic-items/wand-of-web" TargetMode="External"/><Relationship Id="rId183" Type="http://schemas.openxmlformats.org/officeDocument/2006/relationships/hyperlink" Target="https://www.dndbeyond.com/magic-items/dyrrns-tentacle-whip" TargetMode="External"/><Relationship Id="rId390" Type="http://schemas.openxmlformats.org/officeDocument/2006/relationships/hyperlink" Target="https://www.dndbeyond.com/magic-items/manual-of-golems" TargetMode="External"/><Relationship Id="rId404" Type="http://schemas.openxmlformats.org/officeDocument/2006/relationships/hyperlink" Target="https://www.dndbeyond.com/magic-items/mind-lash" TargetMode="External"/><Relationship Id="rId611" Type="http://schemas.openxmlformats.org/officeDocument/2006/relationships/hyperlink" Target="https://www.dndbeyond.com/magic-items/shadowfell-shard" TargetMode="External"/><Relationship Id="rId250" Type="http://schemas.openxmlformats.org/officeDocument/2006/relationships/hyperlink" Target="https://www.dndbeyond.com/magic-items/greater-silver-sword" TargetMode="External"/><Relationship Id="rId488" Type="http://schemas.openxmlformats.org/officeDocument/2006/relationships/hyperlink" Target="https://www.dndbeyond.com/magic-items/potion-of-giant-strength" TargetMode="External"/><Relationship Id="rId695" Type="http://schemas.openxmlformats.org/officeDocument/2006/relationships/hyperlink" Target="https://www.dndbeyond.com/magic-items/sunforger" TargetMode="External"/><Relationship Id="rId709" Type="http://schemas.openxmlformats.org/officeDocument/2006/relationships/hyperlink" Target="https://www.dndbeyond.com/magic-items/tentacle-rod" TargetMode="External"/><Relationship Id="rId45" Type="http://schemas.openxmlformats.org/officeDocument/2006/relationships/hyperlink" Target="https://www.dndbeyond.com/magic-items/balloon-pack" TargetMode="External"/><Relationship Id="rId110" Type="http://schemas.openxmlformats.org/officeDocument/2006/relationships/hyperlink" Target="https://www.dndbeyond.com/magic-items/chime-of-opening" TargetMode="External"/><Relationship Id="rId348" Type="http://schemas.openxmlformats.org/officeDocument/2006/relationships/hyperlink" Target="https://www.dndbeyond.com/magic-items/irian-rosewood-focus" TargetMode="External"/><Relationship Id="rId555" Type="http://schemas.openxmlformats.org/officeDocument/2006/relationships/hyperlink" Target="https://www.dndbeyond.com/magic-items/ring-of-shooting-stars" TargetMode="External"/><Relationship Id="rId762" Type="http://schemas.openxmlformats.org/officeDocument/2006/relationships/hyperlink" Target="https://www.dndbeyond.com/magic-items/weapon-3" TargetMode="External"/><Relationship Id="rId194" Type="http://schemas.openxmlformats.org/officeDocument/2006/relationships/hyperlink" Target="https://www.dndbeyond.com/magic-items/elixir-of-health" TargetMode="External"/><Relationship Id="rId208" Type="http://schemas.openxmlformats.org/officeDocument/2006/relationships/hyperlink" Target="https://www.dndbeyond.com/magic-items/feather-of-diatryma-summoning" TargetMode="External"/><Relationship Id="rId415" Type="http://schemas.openxmlformats.org/officeDocument/2006/relationships/hyperlink" Target="https://www.dndbeyond.com/magic-items/moonblade" TargetMode="External"/><Relationship Id="rId622" Type="http://schemas.openxmlformats.org/officeDocument/2006/relationships/hyperlink" Target="https://www.dndbeyond.com/magic-items/shield-2" TargetMode="External"/><Relationship Id="rId261" Type="http://schemas.openxmlformats.org/officeDocument/2006/relationships/hyperlink" Target="https://www.dndbeyond.com/magic-items/guild-keyrune" TargetMode="External"/><Relationship Id="rId499" Type="http://schemas.openxmlformats.org/officeDocument/2006/relationships/hyperlink" Target="https://www.dndbeyond.com/magic-items/potion-of-longevity" TargetMode="External"/><Relationship Id="rId56" Type="http://schemas.openxmlformats.org/officeDocument/2006/relationships/hyperlink" Target="https://www.dndbeyond.com/magic-items/belt-of-dwarvenkind" TargetMode="External"/><Relationship Id="rId359" Type="http://schemas.openxmlformats.org/officeDocument/2006/relationships/hyperlink" Target="https://www.dndbeyond.com/magic-items/kyrzins-ooze" TargetMode="External"/><Relationship Id="rId566" Type="http://schemas.openxmlformats.org/officeDocument/2006/relationships/hyperlink" Target="https://www.dndbeyond.com/magic-items/ring-of-water-walking" TargetMode="External"/><Relationship Id="rId773" Type="http://schemas.openxmlformats.org/officeDocument/2006/relationships/hyperlink" Target="https://www.dndbeyond.com/magic-items/wings-of-flying" TargetMode="External"/><Relationship Id="rId121" Type="http://schemas.openxmlformats.org/officeDocument/2006/relationships/hyperlink" Target="https://www.dndbeyond.com/magic-items/cloak-of-elvenkind" TargetMode="External"/><Relationship Id="rId219" Type="http://schemas.openxmlformats.org/officeDocument/2006/relationships/hyperlink" Target="https://www.dndbeyond.com/magic-items/figurine-of-wondrous-power" TargetMode="External"/><Relationship Id="rId426" Type="http://schemas.openxmlformats.org/officeDocument/2006/relationships/hyperlink" Target="https://www.dndbeyond.com/magic-items/necklace-of-prayer-beads" TargetMode="External"/><Relationship Id="rId633" Type="http://schemas.openxmlformats.org/officeDocument/2006/relationships/hyperlink" Target="https://www.dndbeyond.com/magic-items/sovereign-glue" TargetMode="External"/><Relationship Id="rId67" Type="http://schemas.openxmlformats.org/officeDocument/2006/relationships/hyperlink" Target="https://www.dndbeyond.com/magic-items/blade-of-the-medusa" TargetMode="External"/><Relationship Id="rId272" Type="http://schemas.openxmlformats.org/officeDocument/2006/relationships/hyperlink" Target="https://www.dndbeyond.com/magic-items/hat-of-wizardry" TargetMode="External"/><Relationship Id="rId577" Type="http://schemas.openxmlformats.org/officeDocument/2006/relationships/hyperlink" Target="https://www.dndbeyond.com/magic-items/robe-of-the-archmagi" TargetMode="External"/><Relationship Id="rId700" Type="http://schemas.openxmlformats.org/officeDocument/2006/relationships/hyperlink" Target="https://www.dndbeyond.com/magic-items/sword-of-the-paruns" TargetMode="External"/><Relationship Id="rId132" Type="http://schemas.openxmlformats.org/officeDocument/2006/relationships/hyperlink" Target="https://www.dndbeyond.com/magic-items/corpse-slayer" TargetMode="External"/><Relationship Id="rId784" Type="http://schemas.openxmlformats.org/officeDocument/2006/relationships/table" Target="../tables/table3.xml"/><Relationship Id="rId437" Type="http://schemas.openxmlformats.org/officeDocument/2006/relationships/hyperlink" Target="https://www.dndbeyond.com/magic-items/oathbow" TargetMode="External"/><Relationship Id="rId644" Type="http://schemas.openxmlformats.org/officeDocument/2006/relationships/hyperlink" Target="https://www.dndbeyond.com/magic-items/spell-gem-quartz" TargetMode="External"/><Relationship Id="rId283" Type="http://schemas.openxmlformats.org/officeDocument/2006/relationships/hyperlink" Target="https://www.dndbeyond.com/magic-items/helm-of-the-gods" TargetMode="External"/><Relationship Id="rId490" Type="http://schemas.openxmlformats.org/officeDocument/2006/relationships/hyperlink" Target="https://www.dndbeyond.com/magic-items/potion-of-giant-strength" TargetMode="External"/><Relationship Id="rId504" Type="http://schemas.openxmlformats.org/officeDocument/2006/relationships/hyperlink" Target="https://www.dndbeyond.com/magic-items/potion-of-mind-reading" TargetMode="External"/><Relationship Id="rId711" Type="http://schemas.openxmlformats.org/officeDocument/2006/relationships/hyperlink" Target="https://www.dndbeyond.com/magic-items/timepiece-of-travel" TargetMode="External"/><Relationship Id="rId78" Type="http://schemas.openxmlformats.org/officeDocument/2006/relationships/hyperlink" Target="https://www.dndbeyond.com/magic-items/boomerang-3" TargetMode="External"/><Relationship Id="rId143" Type="http://schemas.openxmlformats.org/officeDocument/2006/relationships/hyperlink" Target="https://www.dndbeyond.com/magic-items/dagger-of-venom" TargetMode="External"/><Relationship Id="rId350" Type="http://schemas.openxmlformats.org/officeDocument/2006/relationships/hyperlink" Target="https://www.dndbeyond.com/magic-items/iron-bands-of-binding" TargetMode="External"/><Relationship Id="rId588" Type="http://schemas.openxmlformats.org/officeDocument/2006/relationships/hyperlink" Target="https://www.dndbeyond.com/magic-items/rod-of-the-pact-keeper" TargetMode="External"/><Relationship Id="rId9" Type="http://schemas.openxmlformats.org/officeDocument/2006/relationships/hyperlink" Target="https://www.dndbeyond.com/magic-items/ammunition-3" TargetMode="External"/><Relationship Id="rId210" Type="http://schemas.openxmlformats.org/officeDocument/2006/relationships/hyperlink" Target="https://www.dndbeyond.com/magic-items/feather-token-feather-fall" TargetMode="External"/><Relationship Id="rId448" Type="http://schemas.openxmlformats.org/officeDocument/2006/relationships/hyperlink" Target="https://www.dndbeyond.com/magic-items/orb-of-the-veil" TargetMode="External"/><Relationship Id="rId655" Type="http://schemas.openxmlformats.org/officeDocument/2006/relationships/hyperlink" Target="https://www.dndbeyond.com/magic-items/spell-scroll" TargetMode="External"/><Relationship Id="rId294" Type="http://schemas.openxmlformats.org/officeDocument/2006/relationships/hyperlink" Target="https://www.dndbeyond.com/magic-items/horn-of-blasting" TargetMode="External"/><Relationship Id="rId308" Type="http://schemas.openxmlformats.org/officeDocument/2006/relationships/hyperlink" Target="https://www.dndbeyond.com/magic-items/imbued-wood-focus" TargetMode="External"/><Relationship Id="rId515" Type="http://schemas.openxmlformats.org/officeDocument/2006/relationships/hyperlink" Target="https://www.dndbeyond.com/magic-items/professor-orb" TargetMode="External"/><Relationship Id="rId722" Type="http://schemas.openxmlformats.org/officeDocument/2006/relationships/hyperlink" Target="https://www.dndbeyond.com/magic-items/ventilating-lungs" TargetMode="External"/><Relationship Id="rId89" Type="http://schemas.openxmlformats.org/officeDocument/2006/relationships/hyperlink" Target="https://www.dndbeyond.com/magic-items/bracers-of-archery" TargetMode="External"/><Relationship Id="rId154" Type="http://schemas.openxmlformats.org/officeDocument/2006/relationships/hyperlink" Target="https://www.dndbeyond.com/magic-items/devastation-orb" TargetMode="External"/><Relationship Id="rId361" Type="http://schemas.openxmlformats.org/officeDocument/2006/relationships/hyperlink" Target="https://www.dndbeyond.com/magic-items/kythrian-manchineel-focus" TargetMode="External"/><Relationship Id="rId599" Type="http://schemas.openxmlformats.org/officeDocument/2006/relationships/hyperlink" Target="https://www.dndbeyond.com/magic-items/scorpion-armor" TargetMode="External"/><Relationship Id="rId459" Type="http://schemas.openxmlformats.org/officeDocument/2006/relationships/hyperlink" Target="https://www.dndbeyond.com/magic-items/periapt-of-proof-against-poison" TargetMode="External"/><Relationship Id="rId666" Type="http://schemas.openxmlformats.org/officeDocument/2006/relationships/hyperlink" Target="https://www.dndbeyond.com/magic-items/spyglass-of-clairvoyance" TargetMode="External"/><Relationship Id="rId16" Type="http://schemas.openxmlformats.org/officeDocument/2006/relationships/hyperlink" Target="https://www.dndbeyond.com/magic-items/animated-shield" TargetMode="External"/><Relationship Id="rId221" Type="http://schemas.openxmlformats.org/officeDocument/2006/relationships/hyperlink" Target="https://www.dndbeyond.com/magic-items/figurine-of-wondrous-power" TargetMode="External"/><Relationship Id="rId319" Type="http://schemas.openxmlformats.org/officeDocument/2006/relationships/hyperlink" Target="https://www.dndbeyond.com/magic-items/instrument-of-scribing" TargetMode="External"/><Relationship Id="rId526" Type="http://schemas.openxmlformats.org/officeDocument/2006/relationships/hyperlink" Target="https://www.dndbeyond.com/magic-items/quaals-feather-token" TargetMode="External"/><Relationship Id="rId733" Type="http://schemas.openxmlformats.org/officeDocument/2006/relationships/hyperlink" Target="https://www.dndbeyond.com/magic-items/wand-of-conducting" TargetMode="External"/><Relationship Id="rId165" Type="http://schemas.openxmlformats.org/officeDocument/2006/relationships/hyperlink" Target="https://www.dndbeyond.com/magic-items/docent" TargetMode="External"/><Relationship Id="rId372" Type="http://schemas.openxmlformats.org/officeDocument/2006/relationships/hyperlink" Target="https://www.dndbeyond.com/magic-items/living-gloves" TargetMode="External"/><Relationship Id="rId677" Type="http://schemas.openxmlformats.org/officeDocument/2006/relationships/hyperlink" Target="https://www.dndbeyond.com/magic-items/staff-of-striking" TargetMode="External"/><Relationship Id="rId232" Type="http://schemas.openxmlformats.org/officeDocument/2006/relationships/hyperlink" Target="https://www.dndbeyond.com/magic-items/galders-bubble-pipe" TargetMode="External"/><Relationship Id="rId27" Type="http://schemas.openxmlformats.org/officeDocument/2006/relationships/hyperlink" Target="https://www.dndbeyond.com/magic-items/armor-of-vulnerability" TargetMode="External"/><Relationship Id="rId537" Type="http://schemas.openxmlformats.org/officeDocument/2006/relationships/hyperlink" Target="https://www.dndbeyond.com/magic-items/revenant-double-bladed-scimitar" TargetMode="External"/><Relationship Id="rId744" Type="http://schemas.openxmlformats.org/officeDocument/2006/relationships/hyperlink" Target="https://www.dndbeyond.com/magic-items/wand-of-scowls" TargetMode="External"/><Relationship Id="rId80" Type="http://schemas.openxmlformats.org/officeDocument/2006/relationships/hyperlink" Target="https://www.dndbeyond.com/magic-items/boots-of-false-tracks" TargetMode="External"/><Relationship Id="rId176" Type="http://schemas.openxmlformats.org/officeDocument/2006/relationships/hyperlink" Target="https://www.dndbeyond.com/magic-items/duskcrusher" TargetMode="External"/><Relationship Id="rId383" Type="http://schemas.openxmlformats.org/officeDocument/2006/relationships/hyperlink" Target="https://www.dndbeyond.com/magic-items/mabaran-resonator" TargetMode="External"/><Relationship Id="rId590" Type="http://schemas.openxmlformats.org/officeDocument/2006/relationships/hyperlink" Target="https://www.dndbeyond.com/magic-items/rope-of-climbing" TargetMode="External"/><Relationship Id="rId604" Type="http://schemas.openxmlformats.org/officeDocument/2006/relationships/hyperlink" Target="https://www.dndbeyond.com/magic-items/scroll-of-the-comet" TargetMode="External"/><Relationship Id="rId243" Type="http://schemas.openxmlformats.org/officeDocument/2006/relationships/hyperlink" Target="https://www.dndbeyond.com/magic-items/uncommon-glamerweave" TargetMode="External"/><Relationship Id="rId450" Type="http://schemas.openxmlformats.org/officeDocument/2006/relationships/hyperlink" Target="https://www.dndbeyond.com/magic-items/orcsplitter" TargetMode="External"/><Relationship Id="rId688" Type="http://schemas.openxmlformats.org/officeDocument/2006/relationships/hyperlink" Target="https://www.dndbeyond.com/magic-items/stone-of-ill-luck" TargetMode="External"/><Relationship Id="rId38" Type="http://schemas.openxmlformats.org/officeDocument/2006/relationships/hyperlink" Target="https://www.dndbeyond.com/magic-items/bag-of-beans" TargetMode="External"/><Relationship Id="rId103" Type="http://schemas.openxmlformats.org/officeDocument/2006/relationships/hyperlink" Target="https://www.dndbeyond.com/magic-items/cast-off-armor" TargetMode="External"/><Relationship Id="rId310" Type="http://schemas.openxmlformats.org/officeDocument/2006/relationships/hyperlink" Target="https://www.dndbeyond.com/magic-items/infernal-puzzle-box" TargetMode="External"/><Relationship Id="rId548" Type="http://schemas.openxmlformats.org/officeDocument/2006/relationships/hyperlink" Target="https://www.dndbeyond.com/magic-items/ring-of-invisibility" TargetMode="External"/><Relationship Id="rId755" Type="http://schemas.openxmlformats.org/officeDocument/2006/relationships/hyperlink" Target="https://www.dndbeyond.com/magic-items/wand-sheath" TargetMode="External"/><Relationship Id="rId91" Type="http://schemas.openxmlformats.org/officeDocument/2006/relationships/hyperlink" Target="https://www.dndbeyond.com/magic-items/brazier-of-commanding-fire-elementals" TargetMode="External"/><Relationship Id="rId187" Type="http://schemas.openxmlformats.org/officeDocument/2006/relationships/hyperlink" Target="https://www.dndbeyond.com/magic-items/efficient-quiver" TargetMode="External"/><Relationship Id="rId394" Type="http://schemas.openxmlformats.org/officeDocument/2006/relationships/hyperlink" Target="https://www.dndbeyond.com/magic-items/mask-of-the-beast" TargetMode="External"/><Relationship Id="rId408" Type="http://schemas.openxmlformats.org/officeDocument/2006/relationships/hyperlink" Target="https://www.dndbeyond.com/magic-items/mithral-half-plate-1" TargetMode="External"/><Relationship Id="rId615" Type="http://schemas.openxmlformats.org/officeDocument/2006/relationships/hyperlink" Target="https://www.dndbeyond.com/magic-items/shavarran-birch-focus" TargetMode="External"/><Relationship Id="rId254" Type="http://schemas.openxmlformats.org/officeDocument/2006/relationships/hyperlink" Target="https://www.dndbeyond.com/sources/ggtr/treasures" TargetMode="External"/><Relationship Id="rId699" Type="http://schemas.openxmlformats.org/officeDocument/2006/relationships/hyperlink" Target="https://www.dndbeyond.com/magic-items/sword-of-sharpness" TargetMode="External"/><Relationship Id="rId49" Type="http://schemas.openxmlformats.org/officeDocument/2006/relationships/hyperlink" Target="https://www.dndbeyond.com/magic-items/battering-shield" TargetMode="External"/><Relationship Id="rId114" Type="http://schemas.openxmlformats.org/officeDocument/2006/relationships/hyperlink" Target="https://www.dndbeyond.com/magic-items/claw-of-the-wyrm-rune" TargetMode="External"/><Relationship Id="rId461" Type="http://schemas.openxmlformats.org/officeDocument/2006/relationships/hyperlink" Target="https://www.dndbeyond.com/magic-items/philter-of-love" TargetMode="External"/><Relationship Id="rId559" Type="http://schemas.openxmlformats.org/officeDocument/2006/relationships/hyperlink" Target="https://www.dndbeyond.com/magic-items/ring-of-telekinesis" TargetMode="External"/><Relationship Id="rId766" Type="http://schemas.openxmlformats.org/officeDocument/2006/relationships/hyperlink" Target="https://www.dndbeyond.com/magic-items/wheel-of-wind-and-water" TargetMode="External"/><Relationship Id="rId198" Type="http://schemas.openxmlformats.org/officeDocument/2006/relationships/hyperlink" Target="https://www.dndbeyond.com/magic-items/everbright-lantern" TargetMode="External"/><Relationship Id="rId321" Type="http://schemas.openxmlformats.org/officeDocument/2006/relationships/hyperlink" Target="https://www.dndbeyond.com/magic-items/canaith-mandolin" TargetMode="External"/><Relationship Id="rId419" Type="http://schemas.openxmlformats.org/officeDocument/2006/relationships/hyperlink" Target="https://www.dndbeyond.com/magic-items/necklace-of-adaptation" TargetMode="External"/><Relationship Id="rId626" Type="http://schemas.openxmlformats.org/officeDocument/2006/relationships/hyperlink" Target="https://www.dndbeyond.com/magic-items/siren-song-lyre" TargetMode="External"/><Relationship Id="rId265" Type="http://schemas.openxmlformats.org/officeDocument/2006/relationships/hyperlink" Target="https://www.dndbeyond.com/magic-items/guild-signet" TargetMode="External"/><Relationship Id="rId472" Type="http://schemas.openxmlformats.org/officeDocument/2006/relationships/hyperlink" Target="https://www.dndbeyond.com/magic-items/pole-of-collapsing" TargetMode="External"/><Relationship Id="rId125" Type="http://schemas.openxmlformats.org/officeDocument/2006/relationships/hyperlink" Target="https://www.dndbeyond.com/magic-items/cloak-of-the-bat" TargetMode="External"/><Relationship Id="rId332" Type="http://schemas.openxmlformats.org/officeDocument/2006/relationships/hyperlink" Target="https://www.dndbeyond.com/magic-items/ioun-stone" TargetMode="External"/><Relationship Id="rId777" Type="http://schemas.openxmlformats.org/officeDocument/2006/relationships/hyperlink" Target="https://www.dndbeyond.com/magic-items/xorian-wenge-focus" TargetMode="External"/><Relationship Id="rId637" Type="http://schemas.openxmlformats.org/officeDocument/2006/relationships/hyperlink" Target="https://www.dndbeyond.com/magic-items/spell-bottle" TargetMode="External"/><Relationship Id="rId276" Type="http://schemas.openxmlformats.org/officeDocument/2006/relationships/hyperlink" Target="https://www.dndbeyond.com/magic-items/hell-hound-cloak" TargetMode="External"/><Relationship Id="rId483" Type="http://schemas.openxmlformats.org/officeDocument/2006/relationships/hyperlink" Target="https://www.dndbeyond.com/magic-items/potion-of-flying" TargetMode="External"/><Relationship Id="rId690" Type="http://schemas.openxmlformats.org/officeDocument/2006/relationships/hyperlink" Target="https://www.dndbeyond.com/magic-items/storm-boomerang" TargetMode="External"/><Relationship Id="rId704" Type="http://schemas.openxmlformats.org/officeDocument/2006/relationships/hyperlink" Target="https://www.dndbeyond.com/magic-items/talisman-of-the-sphere" TargetMode="External"/><Relationship Id="rId40" Type="http://schemas.openxmlformats.org/officeDocument/2006/relationships/hyperlink" Target="https://www.dndbeyond.com/magic-items/bag-of-bounty" TargetMode="External"/><Relationship Id="rId136" Type="http://schemas.openxmlformats.org/officeDocument/2006/relationships/hyperlink" Target="https://www.dndbeyond.com/magic-items/crystal-ball-of-true-seeing" TargetMode="External"/><Relationship Id="rId343" Type="http://schemas.openxmlformats.org/officeDocument/2006/relationships/hyperlink" Target="https://www.dndbeyond.com/magic-items/ioun-stone-of-natural-knowledge" TargetMode="External"/><Relationship Id="rId550" Type="http://schemas.openxmlformats.org/officeDocument/2006/relationships/hyperlink" Target="https://www.dndbeyond.com/magic-items/ring-of-mind-shielding" TargetMode="External"/><Relationship Id="rId203" Type="http://schemas.openxmlformats.org/officeDocument/2006/relationships/hyperlink" Target="https://www.dndbeyond.com/magic-items/eyes-of-the-eagle" TargetMode="External"/><Relationship Id="rId648" Type="http://schemas.openxmlformats.org/officeDocument/2006/relationships/hyperlink" Target="https://www.dndbeyond.com/magic-items/spell-scroll" TargetMode="External"/><Relationship Id="rId287" Type="http://schemas.openxmlformats.org/officeDocument/2006/relationships/hyperlink" Target="https://www.dndbeyond.com/magic-items/hewards-handy-haversack" TargetMode="External"/><Relationship Id="rId410" Type="http://schemas.openxmlformats.org/officeDocument/2006/relationships/hyperlink" Target="https://www.dndbeyond.com/magic-items/mizzium-armor" TargetMode="External"/><Relationship Id="rId494" Type="http://schemas.openxmlformats.org/officeDocument/2006/relationships/hyperlink" Target="https://www.dndbeyond.com/magic-items/potion-of-healing" TargetMode="External"/><Relationship Id="rId508" Type="http://schemas.openxmlformats.org/officeDocument/2006/relationships/hyperlink" Target="https://www.dndbeyond.com/magic-items/potion-of-speed" TargetMode="External"/><Relationship Id="rId715" Type="http://schemas.openxmlformats.org/officeDocument/2006/relationships/hyperlink" Target="https://www.dndbeyond.com/magic-items/tome-of-the-stilled-tongue" TargetMode="External"/><Relationship Id="rId147" Type="http://schemas.openxmlformats.org/officeDocument/2006/relationships/hyperlink" Target="https://www.dndbeyond.com/magic-items/dawnbringer" TargetMode="External"/><Relationship Id="rId354" Type="http://schemas.openxmlformats.org/officeDocument/2006/relationships/hyperlink" Target="https://www.dndbeyond.com/magic-items/javelin-of-lightning" TargetMode="External"/><Relationship Id="rId51" Type="http://schemas.openxmlformats.org/officeDocument/2006/relationships/hyperlink" Target="https://www.dndbeyond.com/magic-items/bead-of-force" TargetMode="External"/><Relationship Id="rId561" Type="http://schemas.openxmlformats.org/officeDocument/2006/relationships/hyperlink" Target="https://www.dndbeyond.com/magic-items/ring-of-the-ram" TargetMode="External"/><Relationship Id="rId659" Type="http://schemas.openxmlformats.org/officeDocument/2006/relationships/hyperlink" Target="https://www.dndbeyond.com/magic-items/spell-sink" TargetMode="External"/><Relationship Id="rId214" Type="http://schemas.openxmlformats.org/officeDocument/2006/relationships/hyperlink" Target="https://www.dndbeyond.com/magic-items/feywild-shard" TargetMode="External"/><Relationship Id="rId298" Type="http://schemas.openxmlformats.org/officeDocument/2006/relationships/hyperlink" Target="https://www.dndbeyond.com/magic-items/horn-of-valhalla" TargetMode="External"/><Relationship Id="rId421" Type="http://schemas.openxmlformats.org/officeDocument/2006/relationships/hyperlink" Target="https://www.dndbeyond.com/magic-items/necklace-of-fireballs" TargetMode="External"/><Relationship Id="rId519" Type="http://schemas.openxmlformats.org/officeDocument/2006/relationships/hyperlink" Target="https://www.dndbeyond.com/magic-items/prosthetic-limb" TargetMode="External"/><Relationship Id="rId158" Type="http://schemas.openxmlformats.org/officeDocument/2006/relationships/hyperlink" Target="https://www.dndbeyond.com/magic-items/devotees-censer" TargetMode="External"/><Relationship Id="rId726" Type="http://schemas.openxmlformats.org/officeDocument/2006/relationships/hyperlink" Target="https://www.dndbeyond.com/magic-items/vicious-weapon" TargetMode="External"/><Relationship Id="rId62" Type="http://schemas.openxmlformats.org/officeDocument/2006/relationships/hyperlink" Target="https://www.dndbeyond.com/magic-items/berserker-axe" TargetMode="External"/><Relationship Id="rId365" Type="http://schemas.openxmlformats.org/officeDocument/2006/relationships/hyperlink" Target="https://www.dndbeyond.com/magic-items/lantern-of-tracking" TargetMode="External"/><Relationship Id="rId572" Type="http://schemas.openxmlformats.org/officeDocument/2006/relationships/hyperlink" Target="https://www.dndbeyond.com/magic-items/robe-of-eyes" TargetMode="External"/><Relationship Id="rId225" Type="http://schemas.openxmlformats.org/officeDocument/2006/relationships/hyperlink" Target="https://www.dndbeyond.com/magic-items/figurine-of-wondrous-power" TargetMode="External"/><Relationship Id="rId432" Type="http://schemas.openxmlformats.org/officeDocument/2006/relationships/hyperlink" Target="https://www.dndbeyond.com/magic-items/needle-of-mending" TargetMode="External"/><Relationship Id="rId737" Type="http://schemas.openxmlformats.org/officeDocument/2006/relationships/hyperlink" Target="https://www.dndbeyond.com/magic-items/wand-of-fireballs" TargetMode="External"/><Relationship Id="rId73" Type="http://schemas.openxmlformats.org/officeDocument/2006/relationships/hyperlink" Target="https://www.dndbeyond.com/magic-items/blue-dragon-mask" TargetMode="External"/><Relationship Id="rId169" Type="http://schemas.openxmlformats.org/officeDocument/2006/relationships/hyperlink" Target="https://www.dndbeyond.com/magic-items/dragonguard" TargetMode="External"/><Relationship Id="rId376" Type="http://schemas.openxmlformats.org/officeDocument/2006/relationships/hyperlink" Target="https://www.dndbeyond.com/magic-items/lost-crown-of-besilmer" TargetMode="External"/><Relationship Id="rId583" Type="http://schemas.openxmlformats.org/officeDocument/2006/relationships/hyperlink" Target="https://www.dndbeyond.com/magic-items/rod-of-retribution" TargetMode="External"/><Relationship Id="rId4" Type="http://schemas.openxmlformats.org/officeDocument/2006/relationships/hyperlink" Target="https://www.dndbeyond.com/magic-items/adamantine-armor" TargetMode="External"/><Relationship Id="rId236" Type="http://schemas.openxmlformats.org/officeDocument/2006/relationships/hyperlink" Target="https://www.dndbeyond.com/magic-items/gavel-of-the-venn-rune" TargetMode="External"/><Relationship Id="rId443" Type="http://schemas.openxmlformats.org/officeDocument/2006/relationships/hyperlink" Target="https://www.dndbeyond.com/magic-items/orb-of-direction" TargetMode="External"/><Relationship Id="rId650" Type="http://schemas.openxmlformats.org/officeDocument/2006/relationships/hyperlink" Target="https://www.dndbeyond.com/magic-items/spell-scroll" TargetMode="External"/><Relationship Id="rId303" Type="http://schemas.openxmlformats.org/officeDocument/2006/relationships/hyperlink" Target="https://www.dndbeyond.com/magic-items/horseshoes-of-speed" TargetMode="External"/><Relationship Id="rId748" Type="http://schemas.openxmlformats.org/officeDocument/2006/relationships/hyperlink" Target="https://www.dndbeyond.com/magic-items/wand-of-the-war-mage" TargetMode="External"/><Relationship Id="rId84" Type="http://schemas.openxmlformats.org/officeDocument/2006/relationships/hyperlink" Target="https://www.dndbeyond.com/magic-items/boots-of-the-winterlands" TargetMode="External"/><Relationship Id="rId387" Type="http://schemas.openxmlformats.org/officeDocument/2006/relationships/hyperlink" Target="https://www.dndbeyond.com/magic-items/mantle-of-spell-resistance" TargetMode="External"/><Relationship Id="rId510" Type="http://schemas.openxmlformats.org/officeDocument/2006/relationships/hyperlink" Target="https://www.dndbeyond.com/magic-items/potion-of-watchful-rest" TargetMode="External"/><Relationship Id="rId594" Type="http://schemas.openxmlformats.org/officeDocument/2006/relationships/hyperlink" Target="https://www.dndbeyond.com/magic-items/ruby-of-the-war-mage" TargetMode="External"/><Relationship Id="rId608" Type="http://schemas.openxmlformats.org/officeDocument/2006/relationships/hyperlink" Target="https://www.dndbeyond.com/magic-items/sending-stones" TargetMode="External"/><Relationship Id="rId247" Type="http://schemas.openxmlformats.org/officeDocument/2006/relationships/hyperlink" Target="https://www.dndbeyond.com/magic-items/gloves-of-thievery" TargetMode="External"/><Relationship Id="rId107" Type="http://schemas.openxmlformats.org/officeDocument/2006/relationships/hyperlink" Target="https://www.dndbeyond.com/magic-items/charlatans-die" TargetMode="External"/><Relationship Id="rId454" Type="http://schemas.openxmlformats.org/officeDocument/2006/relationships/hyperlink" Target="https://www.dndbeyond.com/magic-items/pearl-of-power" TargetMode="External"/><Relationship Id="rId661" Type="http://schemas.openxmlformats.org/officeDocument/2006/relationships/hyperlink" Target="https://www.dndbeyond.com/magic-items/spellshard" TargetMode="External"/><Relationship Id="rId759" Type="http://schemas.openxmlformats.org/officeDocument/2006/relationships/hyperlink" Target="https://www.dndbeyond.com/magic-items/weapon-of-w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U189"/>
  <sheetViews>
    <sheetView tabSelected="1" workbookViewId="0">
      <selection activeCell="M3" sqref="M3"/>
    </sheetView>
  </sheetViews>
  <sheetFormatPr defaultColWidth="11.5546875" defaultRowHeight="13.2"/>
  <cols>
    <col min="1" max="1" width="47.109375" bestFit="1" customWidth="1"/>
    <col min="2" max="2" width="14.44140625" bestFit="1" customWidth="1"/>
    <col min="3" max="3" width="8.5546875" bestFit="1" customWidth="1"/>
    <col min="4" max="4" width="20.44140625" bestFit="1" customWidth="1"/>
    <col min="5" max="5" width="2.88671875" bestFit="1" customWidth="1"/>
    <col min="6" max="6" width="8.109375" style="1" bestFit="1" customWidth="1"/>
    <col min="7" max="7" width="3.6640625" bestFit="1" customWidth="1"/>
    <col min="8" max="8" width="4.5546875" style="1" bestFit="1" customWidth="1"/>
    <col min="9" max="9" width="3.5546875" bestFit="1" customWidth="1"/>
    <col min="10" max="10" width="4.5546875" style="35" bestFit="1" customWidth="1"/>
    <col min="11" max="11" width="3.5546875" bestFit="1" customWidth="1"/>
    <col min="12" max="12" width="9" bestFit="1" customWidth="1"/>
    <col min="13" max="13" width="21" bestFit="1" customWidth="1"/>
    <col min="14" max="14" width="4" style="1" bestFit="1" customWidth="1"/>
    <col min="15" max="15" width="8.44140625" bestFit="1" customWidth="1"/>
    <col min="16" max="16" width="11.6640625" bestFit="1" customWidth="1"/>
    <col min="18" max="18" width="3.5546875" bestFit="1" customWidth="1"/>
    <col min="20" max="20" width="3.5546875" bestFit="1" customWidth="1"/>
  </cols>
  <sheetData>
    <row r="1" spans="1:21" ht="28.2">
      <c r="A1" s="53" t="s">
        <v>1014</v>
      </c>
      <c r="B1" s="53"/>
      <c r="C1" s="53"/>
      <c r="D1" s="53"/>
      <c r="E1" s="53"/>
      <c r="F1" s="53"/>
      <c r="G1" s="53"/>
      <c r="H1" s="53"/>
      <c r="I1" s="53"/>
      <c r="J1" s="53"/>
      <c r="K1" s="53"/>
      <c r="L1" s="53"/>
      <c r="M1" s="53"/>
      <c r="N1" s="53"/>
      <c r="O1" s="53"/>
      <c r="P1" s="53"/>
      <c r="Q1" s="53"/>
      <c r="R1" s="53"/>
      <c r="S1" s="53"/>
      <c r="T1" s="53"/>
      <c r="U1" s="53"/>
    </row>
    <row r="2" spans="1:21" ht="28.2">
      <c r="A2" s="27" t="s">
        <v>0</v>
      </c>
      <c r="B2" s="27" t="s">
        <v>218</v>
      </c>
      <c r="C2" s="27" t="s">
        <v>217</v>
      </c>
      <c r="D2" s="27" t="s">
        <v>198</v>
      </c>
      <c r="E2" s="27" t="s">
        <v>206</v>
      </c>
      <c r="F2" s="28" t="s">
        <v>199</v>
      </c>
      <c r="G2" s="27" t="s">
        <v>214</v>
      </c>
      <c r="H2" s="28" t="s">
        <v>200</v>
      </c>
      <c r="I2" s="27" t="s">
        <v>216</v>
      </c>
      <c r="J2" s="30" t="s">
        <v>201</v>
      </c>
      <c r="K2" s="27" t="s">
        <v>215</v>
      </c>
      <c r="L2" s="27" t="s">
        <v>244</v>
      </c>
      <c r="M2" s="45" t="s">
        <v>209</v>
      </c>
      <c r="N2" s="45"/>
      <c r="O2" s="10" t="s">
        <v>210</v>
      </c>
      <c r="P2" s="11" t="s">
        <v>227</v>
      </c>
      <c r="Q2" s="63" t="s">
        <v>213</v>
      </c>
      <c r="R2" s="64"/>
      <c r="S2" s="64"/>
      <c r="T2" s="64"/>
      <c r="U2" s="65"/>
    </row>
    <row r="3" spans="1:21" ht="28.2">
      <c r="A3" s="27" t="s">
        <v>13</v>
      </c>
      <c r="B3" s="27">
        <v>1500</v>
      </c>
      <c r="C3" s="27">
        <v>65</v>
      </c>
      <c r="D3" s="29">
        <f t="shared" ref="D3:D34" si="0">B3*$O$6</f>
        <v>1500</v>
      </c>
      <c r="E3" s="27" t="s">
        <v>206</v>
      </c>
      <c r="F3" s="30">
        <f t="shared" ref="F3:F34" si="1">_xlfn.FLOOR.MATH(D3,1)</f>
        <v>1500</v>
      </c>
      <c r="G3" s="27" t="s">
        <v>202</v>
      </c>
      <c r="H3" s="30">
        <f t="shared" ref="H3:H34" si="2">_xlfn.FLOOR.MATH(((D3-F3)*10), 1)</f>
        <v>0</v>
      </c>
      <c r="I3" s="27" t="s">
        <v>203</v>
      </c>
      <c r="J3" s="30">
        <f t="shared" ref="J3:J34" si="3">((D3-F3)*10-H3)*10</f>
        <v>0</v>
      </c>
      <c r="K3" s="27" t="s">
        <v>204</v>
      </c>
      <c r="L3" s="29">
        <f>_xlfn.FLOOR.MATH(D3/'Mark Conv'!$E$5,0.01)</f>
        <v>60</v>
      </c>
      <c r="M3" s="15" t="s">
        <v>205</v>
      </c>
      <c r="N3" s="16">
        <v>0</v>
      </c>
      <c r="O3" s="17">
        <f>IF(N3=-3,'Bonus Calculations'!B4,IF(N3=-2,'Bonus Calculations'!C4,IF(N3=-1,'Bonus Calculations'!D4,IF(N3=0,'Bonus Calculations'!E4,IF(N3=1,'Bonus Calculations'!F4,IF(N3=2,'Bonus Calculations'!G4,IF(N3=3,'Bonus Calculations'!H4,IF(N3=4,'Bonus Calculations'!I4))))))))</f>
        <v>1</v>
      </c>
      <c r="P3" s="18">
        <f>1-O3</f>
        <v>0</v>
      </c>
      <c r="Q3" s="60" t="s">
        <v>234</v>
      </c>
      <c r="R3" s="61"/>
      <c r="S3" s="61"/>
      <c r="T3" s="61"/>
      <c r="U3" s="62"/>
    </row>
    <row r="4" spans="1:21" ht="28.2">
      <c r="A4" s="27" t="s">
        <v>106</v>
      </c>
      <c r="B4" s="31">
        <v>1000</v>
      </c>
      <c r="C4" s="27">
        <v>1</v>
      </c>
      <c r="D4" s="29">
        <f t="shared" si="0"/>
        <v>1000</v>
      </c>
      <c r="E4" s="27" t="s">
        <v>206</v>
      </c>
      <c r="F4" s="30">
        <f t="shared" si="1"/>
        <v>1000</v>
      </c>
      <c r="G4" s="27" t="s">
        <v>202</v>
      </c>
      <c r="H4" s="30">
        <f t="shared" si="2"/>
        <v>0</v>
      </c>
      <c r="I4" s="27" t="s">
        <v>203</v>
      </c>
      <c r="J4" s="30">
        <f t="shared" si="3"/>
        <v>0</v>
      </c>
      <c r="K4" s="27" t="s">
        <v>204</v>
      </c>
      <c r="L4" s="29">
        <f>_xlfn.FLOOR.MATH(D4/'Mark Conv'!$E$5,0.01)</f>
        <v>40</v>
      </c>
      <c r="M4" s="15" t="s">
        <v>208</v>
      </c>
      <c r="N4" s="16">
        <v>0</v>
      </c>
      <c r="O4" s="17">
        <f>IF(N4=-3,'Bonus Calculations'!B3,IF(N4=-2,'Bonus Calculations'!C3,IF(N4=-1,'Bonus Calculations'!D3,IF(N4=0,'Bonus Calculations'!E3,IF(N4=1,'Bonus Calculations'!F3,IF(N4=2,'Bonus Calculations'!G3,IF(N4=3,'Bonus Calculations'!H3,IF(N4=4,'Bonus Calculations'!I3))))))))</f>
        <v>1</v>
      </c>
      <c r="P4" s="18">
        <f>1-O4</f>
        <v>0</v>
      </c>
      <c r="Q4" s="60" t="s">
        <v>208</v>
      </c>
      <c r="R4" s="61"/>
      <c r="S4" s="61"/>
      <c r="T4" s="61"/>
      <c r="U4" s="62"/>
    </row>
    <row r="5" spans="1:21" ht="27.6">
      <c r="A5" s="27" t="s">
        <v>9</v>
      </c>
      <c r="B5" s="27">
        <v>750</v>
      </c>
      <c r="C5" s="27">
        <v>40</v>
      </c>
      <c r="D5" s="29">
        <f t="shared" si="0"/>
        <v>750</v>
      </c>
      <c r="E5" s="27" t="s">
        <v>206</v>
      </c>
      <c r="F5" s="30">
        <f t="shared" si="1"/>
        <v>750</v>
      </c>
      <c r="G5" s="27" t="s">
        <v>202</v>
      </c>
      <c r="H5" s="30">
        <f t="shared" si="2"/>
        <v>0</v>
      </c>
      <c r="I5" s="27" t="s">
        <v>203</v>
      </c>
      <c r="J5" s="30">
        <f t="shared" si="3"/>
        <v>0</v>
      </c>
      <c r="K5" s="27" t="s">
        <v>204</v>
      </c>
      <c r="L5" s="29">
        <f>_xlfn.FLOOR.MATH(D5/'Mark Conv'!$E$5,0.01)</f>
        <v>30</v>
      </c>
      <c r="M5" s="19" t="s">
        <v>207</v>
      </c>
      <c r="N5" s="16" t="s">
        <v>230</v>
      </c>
      <c r="O5" s="20" t="str">
        <f>IF(N5="Y", 'Bonus Calculations'!B5, IF(N5="N","1"))</f>
        <v>1</v>
      </c>
      <c r="P5" s="18">
        <f>1-O5</f>
        <v>0</v>
      </c>
      <c r="Q5" s="54" t="s">
        <v>235</v>
      </c>
      <c r="R5" s="55"/>
      <c r="S5" s="55"/>
      <c r="T5" s="55"/>
      <c r="U5" s="56"/>
    </row>
    <row r="6" spans="1:21" ht="27.6">
      <c r="A6" s="27" t="s">
        <v>8</v>
      </c>
      <c r="B6" s="27">
        <v>400</v>
      </c>
      <c r="C6" s="27">
        <v>20</v>
      </c>
      <c r="D6" s="29">
        <f t="shared" si="0"/>
        <v>400</v>
      </c>
      <c r="E6" s="27" t="s">
        <v>206</v>
      </c>
      <c r="F6" s="30">
        <f t="shared" si="1"/>
        <v>400</v>
      </c>
      <c r="G6" s="27" t="s">
        <v>202</v>
      </c>
      <c r="H6" s="30">
        <f t="shared" si="2"/>
        <v>0</v>
      </c>
      <c r="I6" s="27" t="s">
        <v>203</v>
      </c>
      <c r="J6" s="30">
        <f t="shared" si="3"/>
        <v>0</v>
      </c>
      <c r="K6" s="27" t="s">
        <v>204</v>
      </c>
      <c r="L6" s="29">
        <f>_xlfn.FLOOR.MATH(D6/'Mark Conv'!$E$5,0.01)</f>
        <v>16</v>
      </c>
      <c r="M6" s="15" t="s">
        <v>213</v>
      </c>
      <c r="N6" s="15"/>
      <c r="O6" s="17">
        <f>O3*O4*O5</f>
        <v>1</v>
      </c>
      <c r="P6" s="18">
        <f>1-O6</f>
        <v>0</v>
      </c>
      <c r="Q6" s="57"/>
      <c r="R6" s="58"/>
      <c r="S6" s="58"/>
      <c r="T6" s="58"/>
      <c r="U6" s="59"/>
    </row>
    <row r="7" spans="1:21" ht="27.6">
      <c r="A7" s="27" t="s">
        <v>12</v>
      </c>
      <c r="B7" s="27">
        <v>200</v>
      </c>
      <c r="C7" s="27">
        <v>60</v>
      </c>
      <c r="D7" s="29">
        <f t="shared" si="0"/>
        <v>200</v>
      </c>
      <c r="E7" s="27" t="s">
        <v>206</v>
      </c>
      <c r="F7" s="30">
        <f t="shared" si="1"/>
        <v>200</v>
      </c>
      <c r="G7" s="27" t="s">
        <v>202</v>
      </c>
      <c r="H7" s="30">
        <f t="shared" si="2"/>
        <v>0</v>
      </c>
      <c r="I7" s="27" t="s">
        <v>203</v>
      </c>
      <c r="J7" s="30">
        <f t="shared" si="3"/>
        <v>0</v>
      </c>
      <c r="K7" s="27" t="s">
        <v>204</v>
      </c>
      <c r="L7" s="29">
        <f>_xlfn.FLOOR.MATH(D7/'Mark Conv'!$E$5,0.01)</f>
        <v>8</v>
      </c>
      <c r="M7" s="21"/>
      <c r="N7" s="22"/>
      <c r="O7" s="21"/>
      <c r="P7" s="21"/>
      <c r="Q7" s="21"/>
      <c r="R7" s="21"/>
      <c r="S7" s="21"/>
      <c r="T7" s="21"/>
      <c r="U7" s="21"/>
    </row>
    <row r="8" spans="1:21" ht="27.6">
      <c r="A8" s="27" t="s">
        <v>77</v>
      </c>
      <c r="B8" s="27">
        <v>100</v>
      </c>
      <c r="C8" s="27">
        <v>0</v>
      </c>
      <c r="D8" s="29">
        <f t="shared" si="0"/>
        <v>100</v>
      </c>
      <c r="E8" s="27" t="s">
        <v>206</v>
      </c>
      <c r="F8" s="30">
        <f t="shared" si="1"/>
        <v>100</v>
      </c>
      <c r="G8" s="27" t="s">
        <v>202</v>
      </c>
      <c r="H8" s="30">
        <f t="shared" si="2"/>
        <v>0</v>
      </c>
      <c r="I8" s="27" t="s">
        <v>203</v>
      </c>
      <c r="J8" s="30">
        <f t="shared" si="3"/>
        <v>0</v>
      </c>
      <c r="K8" s="27" t="s">
        <v>204</v>
      </c>
      <c r="L8" s="29">
        <f>_xlfn.FLOOR.MATH(D8/'Mark Conv'!$E$5,0.01)</f>
        <v>4</v>
      </c>
      <c r="M8" s="66" t="s">
        <v>242</v>
      </c>
      <c r="N8" s="67"/>
      <c r="O8" s="67"/>
      <c r="P8" s="67"/>
      <c r="Q8" s="67"/>
      <c r="R8" s="67"/>
      <c r="S8" s="67"/>
      <c r="T8" s="67"/>
      <c r="U8" s="67"/>
    </row>
    <row r="9" spans="1:21" ht="27.6">
      <c r="A9" s="27" t="s">
        <v>87</v>
      </c>
      <c r="B9" s="27">
        <v>100</v>
      </c>
      <c r="C9" s="27">
        <v>0</v>
      </c>
      <c r="D9" s="29">
        <f t="shared" si="0"/>
        <v>100</v>
      </c>
      <c r="E9" s="27" t="s">
        <v>206</v>
      </c>
      <c r="F9" s="30">
        <f t="shared" si="1"/>
        <v>100</v>
      </c>
      <c r="G9" s="27" t="s">
        <v>202</v>
      </c>
      <c r="H9" s="30">
        <f t="shared" si="2"/>
        <v>0</v>
      </c>
      <c r="I9" s="27" t="s">
        <v>203</v>
      </c>
      <c r="J9" s="30">
        <f t="shared" si="3"/>
        <v>0</v>
      </c>
      <c r="K9" s="27" t="s">
        <v>204</v>
      </c>
      <c r="L9" s="29">
        <f>_xlfn.FLOOR.MATH(D9/'Mark Conv'!$E$5,0.01)</f>
        <v>4</v>
      </c>
      <c r="M9" s="66"/>
      <c r="N9" s="67"/>
      <c r="O9" s="67"/>
      <c r="P9" s="67"/>
      <c r="Q9" s="67"/>
      <c r="R9" s="67"/>
      <c r="S9" s="67"/>
      <c r="T9" s="67"/>
      <c r="U9" s="67"/>
    </row>
    <row r="10" spans="1:21" ht="27.6">
      <c r="A10" s="27" t="s">
        <v>11</v>
      </c>
      <c r="B10" s="27">
        <v>75</v>
      </c>
      <c r="C10" s="27">
        <v>55</v>
      </c>
      <c r="D10" s="29">
        <f t="shared" si="0"/>
        <v>75</v>
      </c>
      <c r="E10" s="27" t="s">
        <v>206</v>
      </c>
      <c r="F10" s="30">
        <f t="shared" si="1"/>
        <v>75</v>
      </c>
      <c r="G10" s="27" t="s">
        <v>202</v>
      </c>
      <c r="H10" s="30">
        <f t="shared" si="2"/>
        <v>0</v>
      </c>
      <c r="I10" s="27" t="s">
        <v>203</v>
      </c>
      <c r="J10" s="30">
        <f t="shared" si="3"/>
        <v>0</v>
      </c>
      <c r="K10" s="27" t="s">
        <v>204</v>
      </c>
      <c r="L10" s="29">
        <f>_xlfn.FLOOR.MATH(D10/'Mark Conv'!$E$5,0.01)</f>
        <v>3</v>
      </c>
      <c r="M10" s="21"/>
      <c r="N10" s="22"/>
      <c r="O10" s="21"/>
      <c r="P10" s="21"/>
      <c r="Q10" s="21"/>
      <c r="R10" s="21"/>
      <c r="S10" s="21"/>
      <c r="T10" s="21"/>
      <c r="U10" s="21"/>
    </row>
    <row r="11" spans="1:21" ht="28.2">
      <c r="A11" s="27" t="s">
        <v>184</v>
      </c>
      <c r="B11" s="27">
        <v>75</v>
      </c>
      <c r="C11" s="27">
        <v>3</v>
      </c>
      <c r="D11" s="29">
        <f t="shared" si="0"/>
        <v>75</v>
      </c>
      <c r="E11" s="27" t="s">
        <v>206</v>
      </c>
      <c r="F11" s="30">
        <f t="shared" si="1"/>
        <v>75</v>
      </c>
      <c r="G11" s="27" t="s">
        <v>202</v>
      </c>
      <c r="H11" s="30">
        <f t="shared" si="2"/>
        <v>0</v>
      </c>
      <c r="I11" s="27" t="s">
        <v>203</v>
      </c>
      <c r="J11" s="30">
        <f t="shared" si="3"/>
        <v>0</v>
      </c>
      <c r="K11" s="27" t="s">
        <v>204</v>
      </c>
      <c r="L11" s="29">
        <f>_xlfn.FLOOR.MATH(D11/'Mark Conv'!$E$5,0.01)</f>
        <v>3</v>
      </c>
      <c r="M11" s="45" t="s">
        <v>232</v>
      </c>
      <c r="N11" s="45"/>
      <c r="O11" s="45"/>
      <c r="P11" s="21"/>
      <c r="Q11" s="21"/>
      <c r="R11" s="21"/>
      <c r="S11" s="21"/>
      <c r="T11" s="21"/>
      <c r="U11" s="21"/>
    </row>
    <row r="12" spans="1:21" ht="27.6">
      <c r="A12" s="27" t="s">
        <v>17</v>
      </c>
      <c r="B12" s="27">
        <v>50</v>
      </c>
      <c r="C12" s="27">
        <v>1</v>
      </c>
      <c r="D12" s="29">
        <f t="shared" si="0"/>
        <v>50</v>
      </c>
      <c r="E12" s="27" t="s">
        <v>206</v>
      </c>
      <c r="F12" s="30">
        <f t="shared" si="1"/>
        <v>50</v>
      </c>
      <c r="G12" s="27" t="s">
        <v>202</v>
      </c>
      <c r="H12" s="30">
        <f t="shared" si="2"/>
        <v>0</v>
      </c>
      <c r="I12" s="27" t="s">
        <v>203</v>
      </c>
      <c r="J12" s="30">
        <f t="shared" si="3"/>
        <v>0</v>
      </c>
      <c r="K12" s="27" t="s">
        <v>204</v>
      </c>
      <c r="L12" s="29">
        <f>_xlfn.FLOOR.MATH(D12/'Mark Conv'!$E$5,0.01)</f>
        <v>2</v>
      </c>
      <c r="M12" s="46" t="s">
        <v>228</v>
      </c>
      <c r="N12" s="46"/>
      <c r="O12" s="24"/>
      <c r="P12" s="21"/>
      <c r="Q12" s="21"/>
      <c r="R12" s="21"/>
      <c r="S12" s="21"/>
      <c r="T12" s="21"/>
      <c r="U12" s="21"/>
    </row>
    <row r="13" spans="1:21" ht="27.6">
      <c r="A13" s="27" t="s">
        <v>113</v>
      </c>
      <c r="B13" s="27">
        <v>50</v>
      </c>
      <c r="C13" s="27">
        <v>8</v>
      </c>
      <c r="D13" s="29">
        <f t="shared" si="0"/>
        <v>50</v>
      </c>
      <c r="E13" s="27" t="s">
        <v>206</v>
      </c>
      <c r="F13" s="30">
        <f t="shared" si="1"/>
        <v>50</v>
      </c>
      <c r="G13" s="27" t="s">
        <v>202</v>
      </c>
      <c r="H13" s="30">
        <f t="shared" si="2"/>
        <v>0</v>
      </c>
      <c r="I13" s="27" t="s">
        <v>203</v>
      </c>
      <c r="J13" s="30">
        <f t="shared" si="3"/>
        <v>0</v>
      </c>
      <c r="K13" s="27" t="s">
        <v>204</v>
      </c>
      <c r="L13" s="29">
        <f>_xlfn.FLOOR.MATH(D13/'Mark Conv'!$E$5,0.01)</f>
        <v>2</v>
      </c>
      <c r="M13" s="46" t="s">
        <v>1</v>
      </c>
      <c r="N13" s="46"/>
      <c r="O13" s="24"/>
      <c r="P13" s="21"/>
      <c r="Q13" s="21"/>
      <c r="R13" s="21"/>
      <c r="S13" s="21"/>
      <c r="T13" s="21"/>
      <c r="U13" s="21"/>
    </row>
    <row r="14" spans="1:21" ht="27.6">
      <c r="A14" s="27" t="s">
        <v>22</v>
      </c>
      <c r="B14" s="27">
        <v>50</v>
      </c>
      <c r="C14" s="27">
        <v>0</v>
      </c>
      <c r="D14" s="29">
        <f t="shared" si="0"/>
        <v>50</v>
      </c>
      <c r="E14" s="27" t="s">
        <v>206</v>
      </c>
      <c r="F14" s="30">
        <f t="shared" si="1"/>
        <v>50</v>
      </c>
      <c r="G14" s="27" t="s">
        <v>202</v>
      </c>
      <c r="H14" s="30">
        <f t="shared" si="2"/>
        <v>0</v>
      </c>
      <c r="I14" s="27" t="s">
        <v>203</v>
      </c>
      <c r="J14" s="30">
        <f t="shared" si="3"/>
        <v>0</v>
      </c>
      <c r="K14" s="27" t="s">
        <v>204</v>
      </c>
      <c r="L14" s="29">
        <f>_xlfn.FLOOR.MATH(D14/'Mark Conv'!$E$5,0.01)</f>
        <v>2</v>
      </c>
      <c r="M14" s="46" t="s">
        <v>229</v>
      </c>
      <c r="N14" s="46"/>
      <c r="O14" s="25">
        <f>O12-O13</f>
        <v>0</v>
      </c>
      <c r="P14" s="21"/>
      <c r="Q14" s="21"/>
      <c r="R14" s="21"/>
      <c r="S14" s="21"/>
      <c r="T14" s="21"/>
      <c r="U14" s="21"/>
    </row>
    <row r="15" spans="1:21" ht="27.6">
      <c r="A15" s="27" t="s">
        <v>6</v>
      </c>
      <c r="B15" s="27">
        <v>50</v>
      </c>
      <c r="C15" s="27">
        <v>20</v>
      </c>
      <c r="D15" s="29">
        <f t="shared" si="0"/>
        <v>50</v>
      </c>
      <c r="E15" s="27" t="s">
        <v>206</v>
      </c>
      <c r="F15" s="30">
        <f t="shared" si="1"/>
        <v>50</v>
      </c>
      <c r="G15" s="27" t="s">
        <v>202</v>
      </c>
      <c r="H15" s="30">
        <f t="shared" si="2"/>
        <v>0</v>
      </c>
      <c r="I15" s="27" t="s">
        <v>203</v>
      </c>
      <c r="J15" s="30">
        <f t="shared" si="3"/>
        <v>0</v>
      </c>
      <c r="K15" s="27" t="s">
        <v>204</v>
      </c>
      <c r="L15" s="29">
        <f>_xlfn.FLOOR.MATH(D15/'Mark Conv'!$E$5,0.01)</f>
        <v>2</v>
      </c>
      <c r="M15" s="21"/>
      <c r="N15" s="22"/>
      <c r="O15" s="21"/>
      <c r="P15" s="21"/>
      <c r="Q15" s="21"/>
      <c r="R15" s="21"/>
      <c r="S15" s="21"/>
      <c r="T15" s="21"/>
      <c r="U15" s="21"/>
    </row>
    <row r="16" spans="1:21" ht="27.6">
      <c r="A16" s="27" t="s">
        <v>185</v>
      </c>
      <c r="B16" s="27">
        <v>50</v>
      </c>
      <c r="C16" s="27">
        <v>18</v>
      </c>
      <c r="D16" s="29">
        <f t="shared" si="0"/>
        <v>50</v>
      </c>
      <c r="E16" s="27" t="s">
        <v>206</v>
      </c>
      <c r="F16" s="30">
        <f t="shared" si="1"/>
        <v>50</v>
      </c>
      <c r="G16" s="27" t="s">
        <v>202</v>
      </c>
      <c r="H16" s="30">
        <f t="shared" si="2"/>
        <v>0</v>
      </c>
      <c r="I16" s="27" t="s">
        <v>203</v>
      </c>
      <c r="J16" s="30">
        <f t="shared" si="3"/>
        <v>0</v>
      </c>
      <c r="K16" s="27" t="s">
        <v>204</v>
      </c>
      <c r="L16" s="29">
        <f>_xlfn.FLOOR.MATH(D16/'Mark Conv'!$E$5,0.01)</f>
        <v>2</v>
      </c>
      <c r="M16" s="21"/>
      <c r="N16" s="22"/>
      <c r="O16" s="21"/>
      <c r="P16" s="21"/>
      <c r="Q16" s="21"/>
      <c r="R16" s="21"/>
      <c r="S16" s="21"/>
      <c r="T16" s="21"/>
      <c r="U16" s="21"/>
    </row>
    <row r="17" spans="1:21" ht="28.2">
      <c r="A17" s="27" t="s">
        <v>169</v>
      </c>
      <c r="B17" s="27">
        <v>50</v>
      </c>
      <c r="C17" s="27">
        <v>6</v>
      </c>
      <c r="D17" s="29">
        <f t="shared" si="0"/>
        <v>50</v>
      </c>
      <c r="E17" s="27" t="s">
        <v>206</v>
      </c>
      <c r="F17" s="30">
        <f t="shared" si="1"/>
        <v>50</v>
      </c>
      <c r="G17" s="27" t="s">
        <v>202</v>
      </c>
      <c r="H17" s="30">
        <f t="shared" si="2"/>
        <v>0</v>
      </c>
      <c r="I17" s="27" t="s">
        <v>203</v>
      </c>
      <c r="J17" s="30">
        <f t="shared" si="3"/>
        <v>0</v>
      </c>
      <c r="K17" s="27" t="s">
        <v>204</v>
      </c>
      <c r="L17" s="29">
        <f>_xlfn.FLOOR.MATH(D17/'Mark Conv'!$E$5,0.01)</f>
        <v>2</v>
      </c>
      <c r="M17" s="50" t="s">
        <v>233</v>
      </c>
      <c r="N17" s="51"/>
      <c r="O17" s="51"/>
      <c r="P17" s="52"/>
      <c r="Q17" s="21"/>
      <c r="R17" s="21"/>
      <c r="S17" s="21"/>
      <c r="T17" s="21"/>
      <c r="U17" s="21"/>
    </row>
    <row r="18" spans="1:21" ht="27.6">
      <c r="A18" s="27" t="s">
        <v>186</v>
      </c>
      <c r="B18" s="27">
        <v>50</v>
      </c>
      <c r="C18" s="27">
        <v>2</v>
      </c>
      <c r="D18" s="29">
        <f t="shared" si="0"/>
        <v>50</v>
      </c>
      <c r="E18" s="27" t="s">
        <v>206</v>
      </c>
      <c r="F18" s="30">
        <f t="shared" si="1"/>
        <v>50</v>
      </c>
      <c r="G18" s="27" t="s">
        <v>202</v>
      </c>
      <c r="H18" s="30">
        <f t="shared" si="2"/>
        <v>0</v>
      </c>
      <c r="I18" s="27" t="s">
        <v>203</v>
      </c>
      <c r="J18" s="30">
        <f t="shared" si="3"/>
        <v>0</v>
      </c>
      <c r="K18" s="27" t="s">
        <v>204</v>
      </c>
      <c r="L18" s="29">
        <f>_xlfn.FLOOR.MATH(D18/'Mark Conv'!$E$5,0.01)</f>
        <v>2</v>
      </c>
      <c r="M18" s="47" t="s">
        <v>243</v>
      </c>
      <c r="N18" s="48"/>
      <c r="O18" s="48"/>
      <c r="P18" s="49"/>
      <c r="Q18" s="21"/>
      <c r="R18" s="21"/>
      <c r="S18" s="21"/>
      <c r="T18" s="21"/>
      <c r="U18" s="21"/>
    </row>
    <row r="19" spans="1:21" ht="27.6">
      <c r="A19" s="27" t="s">
        <v>148</v>
      </c>
      <c r="B19" s="27">
        <v>50</v>
      </c>
      <c r="C19" s="27">
        <v>2</v>
      </c>
      <c r="D19" s="29">
        <f t="shared" si="0"/>
        <v>50</v>
      </c>
      <c r="E19" s="27" t="s">
        <v>206</v>
      </c>
      <c r="F19" s="30">
        <f t="shared" si="1"/>
        <v>50</v>
      </c>
      <c r="G19" s="27" t="s">
        <v>202</v>
      </c>
      <c r="H19" s="30">
        <f t="shared" si="2"/>
        <v>0</v>
      </c>
      <c r="I19" s="27" t="s">
        <v>203</v>
      </c>
      <c r="J19" s="30">
        <f t="shared" si="3"/>
        <v>0</v>
      </c>
      <c r="K19" s="27" t="s">
        <v>204</v>
      </c>
      <c r="L19" s="29">
        <f>_xlfn.FLOOR.MATH(D19/'Mark Conv'!$E$5,0.01)</f>
        <v>2</v>
      </c>
      <c r="M19" s="47"/>
      <c r="N19" s="48"/>
      <c r="O19" s="48"/>
      <c r="P19" s="49"/>
      <c r="Q19" s="21"/>
      <c r="R19" s="21"/>
      <c r="S19" s="21"/>
      <c r="T19" s="21"/>
      <c r="U19" s="21"/>
    </row>
    <row r="20" spans="1:21" ht="27.6">
      <c r="A20" s="27" t="s">
        <v>1023</v>
      </c>
      <c r="B20" s="27">
        <v>50</v>
      </c>
      <c r="C20" s="32">
        <v>0.5</v>
      </c>
      <c r="D20" s="29">
        <f t="shared" si="0"/>
        <v>50</v>
      </c>
      <c r="E20" s="27" t="s">
        <v>206</v>
      </c>
      <c r="F20" s="30">
        <f t="shared" si="1"/>
        <v>50</v>
      </c>
      <c r="G20" s="27" t="s">
        <v>202</v>
      </c>
      <c r="H20" s="30">
        <f t="shared" si="2"/>
        <v>0</v>
      </c>
      <c r="I20" s="27" t="s">
        <v>203</v>
      </c>
      <c r="J20" s="30">
        <f t="shared" si="3"/>
        <v>0</v>
      </c>
      <c r="K20" s="27" t="s">
        <v>204</v>
      </c>
      <c r="L20" s="29">
        <f>_xlfn.FLOOR.MATH(D20/'Mark Conv'!$E$5,0.01)</f>
        <v>2</v>
      </c>
      <c r="M20" s="47"/>
      <c r="N20" s="48"/>
      <c r="O20" s="48"/>
      <c r="P20" s="49"/>
      <c r="Q20" s="21"/>
      <c r="R20" s="21"/>
      <c r="S20" s="21"/>
      <c r="T20" s="21"/>
      <c r="U20" s="21"/>
    </row>
    <row r="21" spans="1:21" ht="27.6">
      <c r="A21" s="27" t="s">
        <v>7</v>
      </c>
      <c r="B21" s="27">
        <v>50</v>
      </c>
      <c r="C21" s="27">
        <v>45</v>
      </c>
      <c r="D21" s="29">
        <f t="shared" si="0"/>
        <v>50</v>
      </c>
      <c r="E21" s="27" t="s">
        <v>206</v>
      </c>
      <c r="F21" s="30">
        <f t="shared" si="1"/>
        <v>50</v>
      </c>
      <c r="G21" s="27" t="s">
        <v>202</v>
      </c>
      <c r="H21" s="30">
        <f t="shared" si="2"/>
        <v>0</v>
      </c>
      <c r="I21" s="27" t="s">
        <v>203</v>
      </c>
      <c r="J21" s="30">
        <f t="shared" si="3"/>
        <v>0</v>
      </c>
      <c r="K21" s="27" t="s">
        <v>204</v>
      </c>
      <c r="L21" s="29">
        <f>_xlfn.FLOOR.MATH(D21/'Mark Conv'!$E$5,0.01)</f>
        <v>2</v>
      </c>
      <c r="M21" s="47"/>
      <c r="N21" s="48"/>
      <c r="O21" s="48"/>
      <c r="P21" s="49"/>
      <c r="Q21" s="21"/>
      <c r="R21" s="21"/>
      <c r="S21" s="21"/>
      <c r="T21" s="21"/>
      <c r="U21" s="21"/>
    </row>
    <row r="22" spans="1:21" ht="27.6">
      <c r="A22" s="27" t="s">
        <v>104</v>
      </c>
      <c r="B22" s="27">
        <v>50</v>
      </c>
      <c r="C22" s="27">
        <v>3</v>
      </c>
      <c r="D22" s="29">
        <f t="shared" si="0"/>
        <v>50</v>
      </c>
      <c r="E22" s="27" t="s">
        <v>206</v>
      </c>
      <c r="F22" s="30">
        <f t="shared" si="1"/>
        <v>50</v>
      </c>
      <c r="G22" s="27" t="s">
        <v>202</v>
      </c>
      <c r="H22" s="30">
        <f t="shared" si="2"/>
        <v>0</v>
      </c>
      <c r="I22" s="27" t="s">
        <v>203</v>
      </c>
      <c r="J22" s="30">
        <f t="shared" si="3"/>
        <v>0</v>
      </c>
      <c r="K22" s="27" t="s">
        <v>204</v>
      </c>
      <c r="L22" s="29">
        <f>_xlfn.FLOOR.MATH(D22/'Mark Conv'!$E$5,0.01)</f>
        <v>2</v>
      </c>
      <c r="M22" s="47"/>
      <c r="N22" s="48"/>
      <c r="O22" s="48"/>
      <c r="P22" s="49"/>
      <c r="Q22" s="21"/>
      <c r="R22" s="21"/>
      <c r="S22" s="21"/>
      <c r="T22" s="21"/>
      <c r="U22" s="21"/>
    </row>
    <row r="23" spans="1:21" ht="27.6">
      <c r="A23" s="27" t="s">
        <v>127</v>
      </c>
      <c r="B23" s="27">
        <v>50</v>
      </c>
      <c r="C23" s="27">
        <v>10</v>
      </c>
      <c r="D23" s="29">
        <f t="shared" si="0"/>
        <v>50</v>
      </c>
      <c r="E23" s="27" t="s">
        <v>206</v>
      </c>
      <c r="F23" s="30">
        <f t="shared" si="1"/>
        <v>50</v>
      </c>
      <c r="G23" s="27" t="s">
        <v>202</v>
      </c>
      <c r="H23" s="30">
        <f t="shared" si="2"/>
        <v>0</v>
      </c>
      <c r="I23" s="27" t="s">
        <v>203</v>
      </c>
      <c r="J23" s="30">
        <f t="shared" si="3"/>
        <v>0</v>
      </c>
      <c r="K23" s="27" t="s">
        <v>204</v>
      </c>
      <c r="L23" s="29">
        <f>_xlfn.FLOOR.MATH(D23/'Mark Conv'!$E$5,0.01)</f>
        <v>2</v>
      </c>
      <c r="M23" s="47"/>
      <c r="N23" s="48"/>
      <c r="O23" s="48"/>
      <c r="P23" s="49"/>
      <c r="Q23" s="21"/>
      <c r="R23" s="21"/>
      <c r="S23" s="21"/>
      <c r="T23" s="21"/>
      <c r="U23" s="21"/>
    </row>
    <row r="24" spans="1:21" ht="27.6">
      <c r="A24" s="27" t="s">
        <v>4</v>
      </c>
      <c r="B24" s="27">
        <v>45</v>
      </c>
      <c r="C24" s="27">
        <v>13</v>
      </c>
      <c r="D24" s="29">
        <f t="shared" si="0"/>
        <v>45</v>
      </c>
      <c r="E24" s="27" t="s">
        <v>206</v>
      </c>
      <c r="F24" s="30">
        <f t="shared" si="1"/>
        <v>45</v>
      </c>
      <c r="G24" s="27" t="s">
        <v>202</v>
      </c>
      <c r="H24" s="30">
        <f t="shared" si="2"/>
        <v>0</v>
      </c>
      <c r="I24" s="27" t="s">
        <v>203</v>
      </c>
      <c r="J24" s="30">
        <f t="shared" si="3"/>
        <v>0</v>
      </c>
      <c r="K24" s="27" t="s">
        <v>204</v>
      </c>
      <c r="L24" s="29">
        <f>_xlfn.FLOOR.MATH(D24/'Mark Conv'!$E$5,0.01)</f>
        <v>1.8</v>
      </c>
      <c r="M24" s="47"/>
      <c r="N24" s="48"/>
      <c r="O24" s="48"/>
      <c r="P24" s="49"/>
      <c r="Q24" s="21"/>
      <c r="R24" s="21"/>
      <c r="S24" s="21"/>
      <c r="T24" s="21"/>
      <c r="U24" s="21"/>
    </row>
    <row r="25" spans="1:21" ht="27.6">
      <c r="A25" s="27" t="s">
        <v>141</v>
      </c>
      <c r="B25" s="27">
        <v>35</v>
      </c>
      <c r="C25" s="27">
        <v>2</v>
      </c>
      <c r="D25" s="29">
        <f t="shared" si="0"/>
        <v>35</v>
      </c>
      <c r="E25" s="27" t="s">
        <v>206</v>
      </c>
      <c r="F25" s="30">
        <f t="shared" si="1"/>
        <v>35</v>
      </c>
      <c r="G25" s="27" t="s">
        <v>202</v>
      </c>
      <c r="H25" s="30">
        <f t="shared" si="2"/>
        <v>0</v>
      </c>
      <c r="I25" s="27" t="s">
        <v>203</v>
      </c>
      <c r="J25" s="30">
        <f t="shared" si="3"/>
        <v>0</v>
      </c>
      <c r="K25" s="27" t="s">
        <v>204</v>
      </c>
      <c r="L25" s="29">
        <f>_xlfn.FLOOR.MATH(D25/'Mark Conv'!$E$5,0.01)</f>
        <v>1.4000000000000001</v>
      </c>
      <c r="M25" s="47"/>
      <c r="N25" s="48"/>
      <c r="O25" s="48"/>
      <c r="P25" s="49"/>
      <c r="Q25" s="21"/>
      <c r="R25" s="21"/>
      <c r="S25" s="21"/>
      <c r="T25" s="21"/>
      <c r="U25" s="21"/>
    </row>
    <row r="26" spans="1:21" ht="27.6">
      <c r="A26" s="27" t="s">
        <v>137</v>
      </c>
      <c r="B26" s="27">
        <v>30</v>
      </c>
      <c r="C26" s="27">
        <v>6</v>
      </c>
      <c r="D26" s="29">
        <f t="shared" si="0"/>
        <v>30</v>
      </c>
      <c r="E26" s="27" t="s">
        <v>206</v>
      </c>
      <c r="F26" s="30">
        <f t="shared" si="1"/>
        <v>30</v>
      </c>
      <c r="G26" s="27" t="s">
        <v>202</v>
      </c>
      <c r="H26" s="30">
        <f t="shared" si="2"/>
        <v>0</v>
      </c>
      <c r="I26" s="27" t="s">
        <v>203</v>
      </c>
      <c r="J26" s="30">
        <f t="shared" si="3"/>
        <v>0</v>
      </c>
      <c r="K26" s="27" t="s">
        <v>204</v>
      </c>
      <c r="L26" s="29">
        <f>_xlfn.FLOOR.MATH(D26/'Mark Conv'!$E$5,0.01)</f>
        <v>1.2</v>
      </c>
      <c r="M26" s="47"/>
      <c r="N26" s="48"/>
      <c r="O26" s="48"/>
      <c r="P26" s="49"/>
      <c r="Q26" s="21"/>
      <c r="R26" s="21"/>
      <c r="S26" s="21"/>
      <c r="T26" s="21"/>
      <c r="U26" s="21"/>
    </row>
    <row r="27" spans="1:21" ht="27.6">
      <c r="A27" s="27" t="s">
        <v>120</v>
      </c>
      <c r="B27" s="27">
        <v>30</v>
      </c>
      <c r="C27" s="27">
        <v>5</v>
      </c>
      <c r="D27" s="29">
        <f t="shared" si="0"/>
        <v>30</v>
      </c>
      <c r="E27" s="27" t="s">
        <v>206</v>
      </c>
      <c r="F27" s="30">
        <f t="shared" si="1"/>
        <v>30</v>
      </c>
      <c r="G27" s="27" t="s">
        <v>202</v>
      </c>
      <c r="H27" s="30">
        <f t="shared" si="2"/>
        <v>0</v>
      </c>
      <c r="I27" s="27" t="s">
        <v>203</v>
      </c>
      <c r="J27" s="30">
        <f t="shared" si="3"/>
        <v>0</v>
      </c>
      <c r="K27" s="27" t="s">
        <v>204</v>
      </c>
      <c r="L27" s="29">
        <f>_xlfn.FLOOR.MATH(D27/'Mark Conv'!$E$5,0.01)</f>
        <v>1.2</v>
      </c>
      <c r="M27" s="47"/>
      <c r="N27" s="48"/>
      <c r="O27" s="48"/>
      <c r="P27" s="49"/>
      <c r="Q27" s="21"/>
      <c r="R27" s="21"/>
      <c r="S27" s="21"/>
      <c r="T27" s="21"/>
      <c r="U27" s="21"/>
    </row>
    <row r="28" spans="1:21" ht="27.6">
      <c r="A28" s="27" t="s">
        <v>168</v>
      </c>
      <c r="B28" s="27">
        <v>30</v>
      </c>
      <c r="C28" s="27">
        <v>7</v>
      </c>
      <c r="D28" s="29">
        <f t="shared" si="0"/>
        <v>30</v>
      </c>
      <c r="E28" s="27" t="s">
        <v>206</v>
      </c>
      <c r="F28" s="30">
        <f t="shared" si="1"/>
        <v>30</v>
      </c>
      <c r="G28" s="27" t="s">
        <v>202</v>
      </c>
      <c r="H28" s="30">
        <f t="shared" si="2"/>
        <v>0</v>
      </c>
      <c r="I28" s="27" t="s">
        <v>203</v>
      </c>
      <c r="J28" s="30">
        <f t="shared" si="3"/>
        <v>0</v>
      </c>
      <c r="K28" s="27" t="s">
        <v>204</v>
      </c>
      <c r="L28" s="29">
        <f>_xlfn.FLOOR.MATH(D28/'Mark Conv'!$E$5,0.01)</f>
        <v>1.2</v>
      </c>
      <c r="M28" s="47"/>
      <c r="N28" s="48"/>
      <c r="O28" s="48"/>
      <c r="P28" s="49"/>
      <c r="Q28" s="21"/>
      <c r="R28" s="21"/>
      <c r="S28" s="21"/>
      <c r="T28" s="21"/>
      <c r="U28" s="21"/>
    </row>
    <row r="29" spans="1:21" ht="27.6">
      <c r="A29" s="27" t="s">
        <v>142</v>
      </c>
      <c r="B29" s="27">
        <v>30</v>
      </c>
      <c r="C29" s="27">
        <v>2</v>
      </c>
      <c r="D29" s="29">
        <f t="shared" si="0"/>
        <v>30</v>
      </c>
      <c r="E29" s="27" t="s">
        <v>206</v>
      </c>
      <c r="F29" s="30">
        <f t="shared" si="1"/>
        <v>30</v>
      </c>
      <c r="G29" s="27" t="s">
        <v>202</v>
      </c>
      <c r="H29" s="30">
        <f t="shared" si="2"/>
        <v>0</v>
      </c>
      <c r="I29" s="27" t="s">
        <v>203</v>
      </c>
      <c r="J29" s="30">
        <f t="shared" si="3"/>
        <v>0</v>
      </c>
      <c r="K29" s="27" t="s">
        <v>204</v>
      </c>
      <c r="L29" s="29">
        <f>_xlfn.FLOOR.MATH(D29/'Mark Conv'!$E$5,0.01)</f>
        <v>1.2</v>
      </c>
      <c r="M29" s="47"/>
      <c r="N29" s="48"/>
      <c r="O29" s="48"/>
      <c r="P29" s="49"/>
      <c r="Q29" s="21"/>
      <c r="R29" s="21"/>
      <c r="S29" s="21"/>
      <c r="T29" s="21"/>
      <c r="U29" s="21"/>
    </row>
    <row r="30" spans="1:21" ht="27.6">
      <c r="A30" s="27" t="s">
        <v>10</v>
      </c>
      <c r="B30" s="27">
        <v>30</v>
      </c>
      <c r="C30" s="27">
        <v>40</v>
      </c>
      <c r="D30" s="29">
        <f t="shared" si="0"/>
        <v>30</v>
      </c>
      <c r="E30" s="27" t="s">
        <v>206</v>
      </c>
      <c r="F30" s="30">
        <f t="shared" si="1"/>
        <v>30</v>
      </c>
      <c r="G30" s="27" t="s">
        <v>202</v>
      </c>
      <c r="H30" s="30">
        <f t="shared" si="2"/>
        <v>0</v>
      </c>
      <c r="I30" s="27" t="s">
        <v>203</v>
      </c>
      <c r="J30" s="30">
        <f t="shared" si="3"/>
        <v>0</v>
      </c>
      <c r="K30" s="27" t="s">
        <v>204</v>
      </c>
      <c r="L30" s="29">
        <f>_xlfn.FLOOR.MATH(D30/'Mark Conv'!$E$5,0.01)</f>
        <v>1.2</v>
      </c>
      <c r="M30" s="47"/>
      <c r="N30" s="48"/>
      <c r="O30" s="48"/>
      <c r="P30" s="49"/>
      <c r="Q30" s="21"/>
      <c r="R30" s="21"/>
      <c r="S30" s="21"/>
      <c r="T30" s="21"/>
      <c r="U30" s="21"/>
    </row>
    <row r="31" spans="1:21" ht="27.6">
      <c r="A31" s="27" t="s">
        <v>146</v>
      </c>
      <c r="B31" s="27">
        <v>30</v>
      </c>
      <c r="C31" s="27">
        <v>1</v>
      </c>
      <c r="D31" s="29">
        <f t="shared" si="0"/>
        <v>30</v>
      </c>
      <c r="E31" s="27" t="s">
        <v>206</v>
      </c>
      <c r="F31" s="30">
        <f t="shared" si="1"/>
        <v>30</v>
      </c>
      <c r="G31" s="27" t="s">
        <v>202</v>
      </c>
      <c r="H31" s="30">
        <f t="shared" si="2"/>
        <v>0</v>
      </c>
      <c r="I31" s="27" t="s">
        <v>203</v>
      </c>
      <c r="J31" s="30">
        <f t="shared" si="3"/>
        <v>0</v>
      </c>
      <c r="K31" s="27" t="s">
        <v>204</v>
      </c>
      <c r="L31" s="29">
        <f>_xlfn.FLOOR.MATH(D31/'Mark Conv'!$E$5,0.01)</f>
        <v>1.2</v>
      </c>
      <c r="M31" s="47"/>
      <c r="N31" s="48"/>
      <c r="O31" s="48"/>
      <c r="P31" s="49"/>
      <c r="Q31" s="21"/>
      <c r="R31" s="21"/>
      <c r="S31" s="21"/>
      <c r="T31" s="21"/>
      <c r="U31" s="21"/>
    </row>
    <row r="32" spans="1:21" ht="27.6">
      <c r="A32" s="27" t="s">
        <v>16</v>
      </c>
      <c r="B32" s="27">
        <v>25</v>
      </c>
      <c r="C32" s="27">
        <v>1</v>
      </c>
      <c r="D32" s="29">
        <f t="shared" si="0"/>
        <v>25</v>
      </c>
      <c r="E32" s="27" t="s">
        <v>206</v>
      </c>
      <c r="F32" s="30">
        <f t="shared" si="1"/>
        <v>25</v>
      </c>
      <c r="G32" s="27" t="s">
        <v>202</v>
      </c>
      <c r="H32" s="30">
        <f t="shared" si="2"/>
        <v>0</v>
      </c>
      <c r="I32" s="27" t="s">
        <v>203</v>
      </c>
      <c r="J32" s="30">
        <f t="shared" si="3"/>
        <v>0</v>
      </c>
      <c r="K32" s="27" t="s">
        <v>204</v>
      </c>
      <c r="L32" s="29">
        <f>_xlfn.FLOOR.MATH(D32/'Mark Conv'!$E$5,0.01)</f>
        <v>1</v>
      </c>
      <c r="M32" s="47"/>
      <c r="N32" s="48"/>
      <c r="O32" s="48"/>
      <c r="P32" s="49"/>
      <c r="Q32" s="21"/>
      <c r="R32" s="21"/>
      <c r="S32" s="21"/>
      <c r="T32" s="21"/>
      <c r="U32" s="21"/>
    </row>
    <row r="33" spans="1:21" ht="27.6">
      <c r="A33" s="27" t="s">
        <v>36</v>
      </c>
      <c r="B33" s="27">
        <v>25</v>
      </c>
      <c r="C33" s="27">
        <v>5</v>
      </c>
      <c r="D33" s="29">
        <f t="shared" si="0"/>
        <v>25</v>
      </c>
      <c r="E33" s="27" t="s">
        <v>206</v>
      </c>
      <c r="F33" s="30">
        <f t="shared" si="1"/>
        <v>25</v>
      </c>
      <c r="G33" s="27" t="s">
        <v>202</v>
      </c>
      <c r="H33" s="30">
        <f t="shared" si="2"/>
        <v>0</v>
      </c>
      <c r="I33" s="27" t="s">
        <v>203</v>
      </c>
      <c r="J33" s="30">
        <f t="shared" si="3"/>
        <v>0</v>
      </c>
      <c r="K33" s="27" t="s">
        <v>204</v>
      </c>
      <c r="L33" s="29">
        <f>_xlfn.FLOOR.MATH(D33/'Mark Conv'!$E$5,0.01)</f>
        <v>1</v>
      </c>
      <c r="M33" s="21"/>
      <c r="N33" s="22"/>
      <c r="O33" s="21"/>
      <c r="P33" s="21"/>
      <c r="Q33" s="21"/>
      <c r="R33" s="21"/>
      <c r="S33" s="21"/>
      <c r="T33" s="21"/>
      <c r="U33" s="21"/>
    </row>
    <row r="34" spans="1:21" ht="28.2">
      <c r="A34" s="27" t="s">
        <v>46</v>
      </c>
      <c r="B34" s="27">
        <v>25</v>
      </c>
      <c r="C34" s="27">
        <v>12</v>
      </c>
      <c r="D34" s="29">
        <f t="shared" si="0"/>
        <v>25</v>
      </c>
      <c r="E34" s="27" t="s">
        <v>206</v>
      </c>
      <c r="F34" s="30">
        <f t="shared" si="1"/>
        <v>25</v>
      </c>
      <c r="G34" s="27" t="s">
        <v>202</v>
      </c>
      <c r="H34" s="30">
        <f t="shared" si="2"/>
        <v>0</v>
      </c>
      <c r="I34" s="27" t="s">
        <v>203</v>
      </c>
      <c r="J34" s="30">
        <f t="shared" si="3"/>
        <v>0</v>
      </c>
      <c r="K34" s="27" t="s">
        <v>204</v>
      </c>
      <c r="L34" s="29">
        <f>_xlfn.FLOOR.MATH(D34/'Mark Conv'!$E$5,0.01)</f>
        <v>1</v>
      </c>
      <c r="M34" s="50" t="s">
        <v>237</v>
      </c>
      <c r="N34" s="51"/>
      <c r="O34" s="51"/>
      <c r="P34" s="52"/>
      <c r="Q34" s="21"/>
      <c r="R34" s="21"/>
      <c r="S34" s="21"/>
      <c r="T34" s="21"/>
      <c r="U34" s="21"/>
    </row>
    <row r="35" spans="1:21" ht="27.6">
      <c r="A35" s="27" t="s">
        <v>51</v>
      </c>
      <c r="B35" s="27">
        <v>25</v>
      </c>
      <c r="C35" s="27">
        <v>2</v>
      </c>
      <c r="D35" s="29">
        <f t="shared" ref="D35:D66" si="4">B35*$O$6</f>
        <v>25</v>
      </c>
      <c r="E35" s="27" t="s">
        <v>206</v>
      </c>
      <c r="F35" s="30">
        <f t="shared" ref="F35:F66" si="5">_xlfn.FLOOR.MATH(D35,1)</f>
        <v>25</v>
      </c>
      <c r="G35" s="27" t="s">
        <v>202</v>
      </c>
      <c r="H35" s="30">
        <f t="shared" ref="H35:H66" si="6">_xlfn.FLOOR.MATH(((D35-F35)*10), 1)</f>
        <v>0</v>
      </c>
      <c r="I35" s="27" t="s">
        <v>203</v>
      </c>
      <c r="J35" s="30">
        <f t="shared" ref="J35:J66" si="7">((D35-F35)*10-H35)*10</f>
        <v>0</v>
      </c>
      <c r="K35" s="27" t="s">
        <v>204</v>
      </c>
      <c r="L35" s="29">
        <f>_xlfn.FLOOR.MATH(D35/'Mark Conv'!$E$5,0.01)</f>
        <v>1</v>
      </c>
      <c r="M35" s="47" t="s">
        <v>238</v>
      </c>
      <c r="N35" s="48"/>
      <c r="O35" s="48"/>
      <c r="P35" s="49"/>
      <c r="Q35" s="21"/>
      <c r="R35" s="21"/>
      <c r="S35" s="21"/>
      <c r="T35" s="21"/>
      <c r="U35" s="21"/>
    </row>
    <row r="36" spans="1:21" ht="27.6">
      <c r="A36" s="27" t="s">
        <v>161</v>
      </c>
      <c r="B36" s="27">
        <v>25</v>
      </c>
      <c r="C36" s="27">
        <v>5</v>
      </c>
      <c r="D36" s="29">
        <f t="shared" si="4"/>
        <v>25</v>
      </c>
      <c r="E36" s="27" t="s">
        <v>206</v>
      </c>
      <c r="F36" s="30">
        <f t="shared" si="5"/>
        <v>25</v>
      </c>
      <c r="G36" s="27" t="s">
        <v>202</v>
      </c>
      <c r="H36" s="30">
        <f t="shared" si="6"/>
        <v>0</v>
      </c>
      <c r="I36" s="27" t="s">
        <v>203</v>
      </c>
      <c r="J36" s="30">
        <f t="shared" si="7"/>
        <v>0</v>
      </c>
      <c r="K36" s="27" t="s">
        <v>204</v>
      </c>
      <c r="L36" s="29">
        <f>_xlfn.FLOOR.MATH(D36/'Mark Conv'!$E$5,0.01)</f>
        <v>1</v>
      </c>
      <c r="M36" s="47"/>
      <c r="N36" s="48"/>
      <c r="O36" s="48"/>
      <c r="P36" s="49"/>
      <c r="Q36" s="21"/>
      <c r="R36" s="21"/>
      <c r="S36" s="21"/>
      <c r="T36" s="21"/>
      <c r="U36" s="21"/>
    </row>
    <row r="37" spans="1:21" ht="27.6">
      <c r="A37" s="27" t="s">
        <v>130</v>
      </c>
      <c r="B37" s="27">
        <v>25</v>
      </c>
      <c r="C37" s="27">
        <v>3</v>
      </c>
      <c r="D37" s="29">
        <f t="shared" si="4"/>
        <v>25</v>
      </c>
      <c r="E37" s="27" t="s">
        <v>206</v>
      </c>
      <c r="F37" s="30">
        <f t="shared" si="5"/>
        <v>25</v>
      </c>
      <c r="G37" s="27" t="s">
        <v>202</v>
      </c>
      <c r="H37" s="30">
        <f t="shared" si="6"/>
        <v>0</v>
      </c>
      <c r="I37" s="27" t="s">
        <v>203</v>
      </c>
      <c r="J37" s="30">
        <f t="shared" si="7"/>
        <v>0</v>
      </c>
      <c r="K37" s="27" t="s">
        <v>204</v>
      </c>
      <c r="L37" s="29">
        <f>_xlfn.FLOOR.MATH(D37/'Mark Conv'!$E$5,0.01)</f>
        <v>1</v>
      </c>
      <c r="M37" s="47"/>
      <c r="N37" s="48"/>
      <c r="O37" s="48"/>
      <c r="P37" s="49"/>
      <c r="Q37" s="21"/>
      <c r="R37" s="21"/>
      <c r="S37" s="21"/>
      <c r="T37" s="21"/>
      <c r="U37" s="21"/>
    </row>
    <row r="38" spans="1:21" ht="27.6">
      <c r="A38" s="27" t="s">
        <v>139</v>
      </c>
      <c r="B38" s="27">
        <v>25</v>
      </c>
      <c r="C38" s="27">
        <v>10</v>
      </c>
      <c r="D38" s="29">
        <f t="shared" si="4"/>
        <v>25</v>
      </c>
      <c r="E38" s="27" t="s">
        <v>206</v>
      </c>
      <c r="F38" s="30">
        <f t="shared" si="5"/>
        <v>25</v>
      </c>
      <c r="G38" s="27" t="s">
        <v>202</v>
      </c>
      <c r="H38" s="30">
        <f t="shared" si="6"/>
        <v>0</v>
      </c>
      <c r="I38" s="27" t="s">
        <v>203</v>
      </c>
      <c r="J38" s="30">
        <f t="shared" si="7"/>
        <v>0</v>
      </c>
      <c r="K38" s="27" t="s">
        <v>204</v>
      </c>
      <c r="L38" s="29">
        <f>_xlfn.FLOOR.MATH(D38/'Mark Conv'!$E$5,0.01)</f>
        <v>1</v>
      </c>
      <c r="M38" s="47"/>
      <c r="N38" s="48"/>
      <c r="O38" s="48"/>
      <c r="P38" s="49"/>
      <c r="Q38" s="21"/>
      <c r="R38" s="21"/>
      <c r="S38" s="21"/>
      <c r="T38" s="21"/>
      <c r="U38" s="21"/>
    </row>
    <row r="39" spans="1:21" ht="27.6">
      <c r="A39" s="27" t="s">
        <v>66</v>
      </c>
      <c r="B39" s="27">
        <v>25</v>
      </c>
      <c r="C39" s="27">
        <v>1</v>
      </c>
      <c r="D39" s="29">
        <f t="shared" si="4"/>
        <v>25</v>
      </c>
      <c r="E39" s="27" t="s">
        <v>206</v>
      </c>
      <c r="F39" s="30">
        <f t="shared" si="5"/>
        <v>25</v>
      </c>
      <c r="G39" s="27" t="s">
        <v>202</v>
      </c>
      <c r="H39" s="30">
        <f t="shared" si="6"/>
        <v>0</v>
      </c>
      <c r="I39" s="27" t="s">
        <v>203</v>
      </c>
      <c r="J39" s="30">
        <f t="shared" si="7"/>
        <v>0</v>
      </c>
      <c r="K39" s="27" t="s">
        <v>204</v>
      </c>
      <c r="L39" s="29">
        <f>_xlfn.FLOOR.MATH(D39/'Mark Conv'!$E$5,0.01)</f>
        <v>1</v>
      </c>
      <c r="M39" s="47"/>
      <c r="N39" s="48"/>
      <c r="O39" s="48"/>
      <c r="P39" s="49"/>
      <c r="Q39" s="21"/>
      <c r="R39" s="21"/>
      <c r="S39" s="21"/>
      <c r="T39" s="21"/>
      <c r="U39" s="21"/>
    </row>
    <row r="40" spans="1:21" ht="27.6">
      <c r="A40" s="27" t="s">
        <v>67</v>
      </c>
      <c r="B40" s="27">
        <v>25</v>
      </c>
      <c r="C40" s="27">
        <v>1</v>
      </c>
      <c r="D40" s="29">
        <f t="shared" si="4"/>
        <v>25</v>
      </c>
      <c r="E40" s="27" t="s">
        <v>206</v>
      </c>
      <c r="F40" s="30">
        <f t="shared" si="5"/>
        <v>25</v>
      </c>
      <c r="G40" s="27" t="s">
        <v>202</v>
      </c>
      <c r="H40" s="30">
        <f t="shared" si="6"/>
        <v>0</v>
      </c>
      <c r="I40" s="27" t="s">
        <v>203</v>
      </c>
      <c r="J40" s="30">
        <f t="shared" si="7"/>
        <v>0</v>
      </c>
      <c r="K40" s="27" t="s">
        <v>204</v>
      </c>
      <c r="L40" s="29">
        <f>_xlfn.FLOOR.MATH(D40/'Mark Conv'!$E$5,0.01)</f>
        <v>1</v>
      </c>
      <c r="M40" s="47"/>
      <c r="N40" s="48"/>
      <c r="O40" s="48"/>
      <c r="P40" s="49"/>
      <c r="Q40" s="21"/>
      <c r="R40" s="21"/>
      <c r="S40" s="21"/>
      <c r="T40" s="21"/>
      <c r="U40" s="21"/>
    </row>
    <row r="41" spans="1:21" ht="27.6">
      <c r="A41" s="27" t="s">
        <v>121</v>
      </c>
      <c r="B41" s="27">
        <v>25</v>
      </c>
      <c r="C41" s="27">
        <v>2</v>
      </c>
      <c r="D41" s="29">
        <f t="shared" si="4"/>
        <v>25</v>
      </c>
      <c r="E41" s="27" t="s">
        <v>206</v>
      </c>
      <c r="F41" s="30">
        <f t="shared" si="5"/>
        <v>25</v>
      </c>
      <c r="G41" s="27" t="s">
        <v>202</v>
      </c>
      <c r="H41" s="30">
        <f t="shared" si="6"/>
        <v>0</v>
      </c>
      <c r="I41" s="27" t="s">
        <v>203</v>
      </c>
      <c r="J41" s="30">
        <f t="shared" si="7"/>
        <v>0</v>
      </c>
      <c r="K41" s="27" t="s">
        <v>204</v>
      </c>
      <c r="L41" s="29">
        <f>_xlfn.FLOOR.MATH(D41/'Mark Conv'!$E$5,0.01)</f>
        <v>1</v>
      </c>
      <c r="M41" s="47"/>
      <c r="N41" s="48"/>
      <c r="O41" s="48"/>
      <c r="P41" s="49"/>
      <c r="Q41" s="21"/>
      <c r="R41" s="21"/>
      <c r="S41" s="21"/>
      <c r="T41" s="21"/>
      <c r="U41" s="21"/>
    </row>
    <row r="42" spans="1:21" ht="27.6">
      <c r="A42" s="27" t="s">
        <v>147</v>
      </c>
      <c r="B42" s="27">
        <v>25</v>
      </c>
      <c r="C42" s="27">
        <v>2</v>
      </c>
      <c r="D42" s="29">
        <f t="shared" si="4"/>
        <v>25</v>
      </c>
      <c r="E42" s="27" t="s">
        <v>206</v>
      </c>
      <c r="F42" s="30">
        <f t="shared" si="5"/>
        <v>25</v>
      </c>
      <c r="G42" s="27" t="s">
        <v>202</v>
      </c>
      <c r="H42" s="30">
        <f t="shared" si="6"/>
        <v>0</v>
      </c>
      <c r="I42" s="27" t="s">
        <v>203</v>
      </c>
      <c r="J42" s="30">
        <f t="shared" si="7"/>
        <v>0</v>
      </c>
      <c r="K42" s="27" t="s">
        <v>204</v>
      </c>
      <c r="L42" s="29">
        <f>_xlfn.FLOOR.MATH(D42/'Mark Conv'!$E$5,0.01)</f>
        <v>1</v>
      </c>
      <c r="M42" s="47"/>
      <c r="N42" s="48"/>
      <c r="O42" s="48"/>
      <c r="P42" s="49"/>
      <c r="Q42" s="21"/>
      <c r="R42" s="21"/>
      <c r="S42" s="21"/>
      <c r="T42" s="21"/>
      <c r="U42" s="21"/>
    </row>
    <row r="43" spans="1:21" ht="27.6">
      <c r="A43" s="27" t="s">
        <v>176</v>
      </c>
      <c r="B43" s="27">
        <v>25</v>
      </c>
      <c r="C43" s="27">
        <v>2</v>
      </c>
      <c r="D43" s="29">
        <f t="shared" si="4"/>
        <v>25</v>
      </c>
      <c r="E43" s="27" t="s">
        <v>206</v>
      </c>
      <c r="F43" s="30">
        <f t="shared" si="5"/>
        <v>25</v>
      </c>
      <c r="G43" s="27" t="s">
        <v>202</v>
      </c>
      <c r="H43" s="30">
        <f t="shared" si="6"/>
        <v>0</v>
      </c>
      <c r="I43" s="27" t="s">
        <v>203</v>
      </c>
      <c r="J43" s="30">
        <f t="shared" si="7"/>
        <v>0</v>
      </c>
      <c r="K43" s="27" t="s">
        <v>204</v>
      </c>
      <c r="L43" s="29">
        <f>_xlfn.FLOOR.MATH(D43/'Mark Conv'!$E$5,0.01)</f>
        <v>1</v>
      </c>
      <c r="M43" s="47"/>
      <c r="N43" s="48"/>
      <c r="O43" s="48"/>
      <c r="P43" s="49"/>
      <c r="Q43" s="21"/>
      <c r="R43" s="21"/>
      <c r="S43" s="21"/>
      <c r="T43" s="21"/>
      <c r="U43" s="21"/>
    </row>
    <row r="44" spans="1:21" ht="27.6">
      <c r="A44" s="27" t="s">
        <v>177</v>
      </c>
      <c r="B44" s="27">
        <v>25</v>
      </c>
      <c r="C44" s="27">
        <v>3</v>
      </c>
      <c r="D44" s="29">
        <f t="shared" si="4"/>
        <v>25</v>
      </c>
      <c r="E44" s="27" t="s">
        <v>206</v>
      </c>
      <c r="F44" s="30">
        <f t="shared" si="5"/>
        <v>25</v>
      </c>
      <c r="G44" s="27" t="s">
        <v>202</v>
      </c>
      <c r="H44" s="30">
        <f t="shared" si="6"/>
        <v>0</v>
      </c>
      <c r="I44" s="27" t="s">
        <v>203</v>
      </c>
      <c r="J44" s="30">
        <f t="shared" si="7"/>
        <v>0</v>
      </c>
      <c r="K44" s="27" t="s">
        <v>204</v>
      </c>
      <c r="L44" s="29">
        <f>_xlfn.FLOOR.MATH(D44/'Mark Conv'!$E$5,0.01)</f>
        <v>1</v>
      </c>
      <c r="M44" s="47"/>
      <c r="N44" s="48"/>
      <c r="O44" s="48"/>
      <c r="P44" s="49"/>
      <c r="Q44" s="21"/>
      <c r="R44" s="21"/>
      <c r="S44" s="21"/>
      <c r="T44" s="21"/>
      <c r="U44" s="21"/>
    </row>
    <row r="45" spans="1:21" ht="27.6">
      <c r="A45" s="27" t="s">
        <v>163</v>
      </c>
      <c r="B45" s="27">
        <v>25</v>
      </c>
      <c r="C45" s="27">
        <v>2</v>
      </c>
      <c r="D45" s="29">
        <f t="shared" si="4"/>
        <v>25</v>
      </c>
      <c r="E45" s="27" t="s">
        <v>206</v>
      </c>
      <c r="F45" s="30">
        <f t="shared" si="5"/>
        <v>25</v>
      </c>
      <c r="G45" s="27" t="s">
        <v>202</v>
      </c>
      <c r="H45" s="30">
        <f t="shared" si="6"/>
        <v>0</v>
      </c>
      <c r="I45" s="27" t="s">
        <v>203</v>
      </c>
      <c r="J45" s="30">
        <f t="shared" si="7"/>
        <v>0</v>
      </c>
      <c r="K45" s="27" t="s">
        <v>204</v>
      </c>
      <c r="L45" s="29">
        <f>_xlfn.FLOOR.MATH(D45/'Mark Conv'!$E$5,0.01)</f>
        <v>1</v>
      </c>
      <c r="M45" s="47"/>
      <c r="N45" s="48"/>
      <c r="O45" s="48"/>
      <c r="P45" s="49"/>
      <c r="Q45" s="21"/>
      <c r="R45" s="21"/>
      <c r="S45" s="21"/>
      <c r="T45" s="21"/>
      <c r="U45" s="21"/>
    </row>
    <row r="46" spans="1:21" ht="27.6">
      <c r="A46" s="27" t="s">
        <v>149</v>
      </c>
      <c r="B46" s="27">
        <v>25</v>
      </c>
      <c r="C46" s="27">
        <v>1</v>
      </c>
      <c r="D46" s="29">
        <f t="shared" si="4"/>
        <v>25</v>
      </c>
      <c r="E46" s="27" t="s">
        <v>206</v>
      </c>
      <c r="F46" s="30">
        <f t="shared" si="5"/>
        <v>25</v>
      </c>
      <c r="G46" s="27" t="s">
        <v>202</v>
      </c>
      <c r="H46" s="30">
        <f t="shared" si="6"/>
        <v>0</v>
      </c>
      <c r="I46" s="27" t="s">
        <v>203</v>
      </c>
      <c r="J46" s="30">
        <f t="shared" si="7"/>
        <v>0</v>
      </c>
      <c r="K46" s="27" t="s">
        <v>204</v>
      </c>
      <c r="L46" s="29">
        <f>_xlfn.FLOOR.MATH(D46/'Mark Conv'!$E$5,0.01)</f>
        <v>1</v>
      </c>
      <c r="M46" s="47"/>
      <c r="N46" s="48"/>
      <c r="O46" s="48"/>
      <c r="P46" s="49"/>
      <c r="Q46" s="21"/>
      <c r="R46" s="21"/>
      <c r="S46" s="21"/>
      <c r="T46" s="21"/>
      <c r="U46" s="21"/>
    </row>
    <row r="47" spans="1:21" ht="27.6">
      <c r="A47" s="27" t="s">
        <v>114</v>
      </c>
      <c r="B47" s="27">
        <v>20</v>
      </c>
      <c r="C47" s="27">
        <v>9</v>
      </c>
      <c r="D47" s="29">
        <f t="shared" si="4"/>
        <v>20</v>
      </c>
      <c r="E47" s="27" t="s">
        <v>206</v>
      </c>
      <c r="F47" s="30">
        <f t="shared" si="5"/>
        <v>20</v>
      </c>
      <c r="G47" s="27" t="s">
        <v>202</v>
      </c>
      <c r="H47" s="30">
        <f t="shared" si="6"/>
        <v>0</v>
      </c>
      <c r="I47" s="27" t="s">
        <v>203</v>
      </c>
      <c r="J47" s="30">
        <f t="shared" si="7"/>
        <v>0</v>
      </c>
      <c r="K47" s="27" t="s">
        <v>204</v>
      </c>
      <c r="L47" s="29">
        <f>_xlfn.FLOOR.MATH(D47/'Mark Conv'!$E$5,0.01)</f>
        <v>0.8</v>
      </c>
      <c r="M47" s="47"/>
      <c r="N47" s="48"/>
      <c r="O47" s="48"/>
      <c r="P47" s="49"/>
      <c r="Q47" s="21"/>
      <c r="R47" s="21"/>
      <c r="S47" s="21"/>
      <c r="T47" s="21"/>
      <c r="U47" s="21"/>
    </row>
    <row r="48" spans="1:21" ht="27.6">
      <c r="A48" s="27" t="s">
        <v>167</v>
      </c>
      <c r="B48" s="27">
        <v>20</v>
      </c>
      <c r="C48" s="27">
        <v>6</v>
      </c>
      <c r="D48" s="29">
        <f t="shared" si="4"/>
        <v>20</v>
      </c>
      <c r="E48" s="27" t="s">
        <v>206</v>
      </c>
      <c r="F48" s="30">
        <f t="shared" si="5"/>
        <v>20</v>
      </c>
      <c r="G48" s="27" t="s">
        <v>202</v>
      </c>
      <c r="H48" s="30">
        <f t="shared" si="6"/>
        <v>0</v>
      </c>
      <c r="I48" s="27" t="s">
        <v>203</v>
      </c>
      <c r="J48" s="30">
        <f t="shared" si="7"/>
        <v>0</v>
      </c>
      <c r="K48" s="27" t="s">
        <v>204</v>
      </c>
      <c r="L48" s="29">
        <f>_xlfn.FLOOR.MATH(D48/'Mark Conv'!$E$5,0.01)</f>
        <v>0.8</v>
      </c>
      <c r="M48" s="47"/>
      <c r="N48" s="48"/>
      <c r="O48" s="48"/>
      <c r="P48" s="49"/>
      <c r="Q48" s="21"/>
      <c r="R48" s="21"/>
      <c r="S48" s="21"/>
      <c r="T48" s="21"/>
      <c r="U48" s="21"/>
    </row>
    <row r="49" spans="1:21" ht="27.6">
      <c r="A49" s="27" t="s">
        <v>170</v>
      </c>
      <c r="B49" s="27">
        <v>20</v>
      </c>
      <c r="C49" s="27">
        <v>6</v>
      </c>
      <c r="D49" s="29">
        <f t="shared" si="4"/>
        <v>20</v>
      </c>
      <c r="E49" s="27" t="s">
        <v>206</v>
      </c>
      <c r="F49" s="30">
        <f t="shared" si="5"/>
        <v>20</v>
      </c>
      <c r="G49" s="27" t="s">
        <v>202</v>
      </c>
      <c r="H49" s="30">
        <f t="shared" si="6"/>
        <v>0</v>
      </c>
      <c r="I49" s="27" t="s">
        <v>203</v>
      </c>
      <c r="J49" s="30">
        <f t="shared" si="7"/>
        <v>0</v>
      </c>
      <c r="K49" s="27" t="s">
        <v>204</v>
      </c>
      <c r="L49" s="29">
        <f>_xlfn.FLOOR.MATH(D49/'Mark Conv'!$E$5,0.01)</f>
        <v>0.8</v>
      </c>
      <c r="M49" s="47"/>
      <c r="N49" s="48"/>
      <c r="O49" s="48"/>
      <c r="P49" s="49"/>
      <c r="Q49" s="21"/>
      <c r="R49" s="21"/>
      <c r="S49" s="21"/>
      <c r="T49" s="21"/>
      <c r="U49" s="21"/>
    </row>
    <row r="50" spans="1:21" ht="27.6">
      <c r="A50" s="27" t="s">
        <v>24</v>
      </c>
      <c r="B50" s="27">
        <v>20</v>
      </c>
      <c r="C50" s="27">
        <v>3</v>
      </c>
      <c r="D50" s="29">
        <f t="shared" si="4"/>
        <v>20</v>
      </c>
      <c r="E50" s="27" t="s">
        <v>206</v>
      </c>
      <c r="F50" s="30">
        <f t="shared" si="5"/>
        <v>20</v>
      </c>
      <c r="G50" s="27" t="s">
        <v>202</v>
      </c>
      <c r="H50" s="30">
        <f t="shared" si="6"/>
        <v>0</v>
      </c>
      <c r="I50" s="27" t="s">
        <v>203</v>
      </c>
      <c r="J50" s="30">
        <f t="shared" si="7"/>
        <v>0</v>
      </c>
      <c r="K50" s="27" t="s">
        <v>204</v>
      </c>
      <c r="L50" s="29">
        <f>_xlfn.FLOOR.MATH(D50/'Mark Conv'!$E$5,0.01)</f>
        <v>0.8</v>
      </c>
      <c r="M50" s="21"/>
      <c r="N50" s="22"/>
      <c r="O50" s="21"/>
      <c r="P50" s="21"/>
      <c r="Q50" s="21"/>
      <c r="R50" s="21"/>
      <c r="S50" s="21"/>
      <c r="T50" s="21"/>
      <c r="U50" s="21"/>
    </row>
    <row r="51" spans="1:21" ht="28.2">
      <c r="A51" s="27" t="s">
        <v>126</v>
      </c>
      <c r="B51" s="27">
        <v>20</v>
      </c>
      <c r="C51" s="27">
        <v>8</v>
      </c>
      <c r="D51" s="29">
        <f t="shared" si="4"/>
        <v>20</v>
      </c>
      <c r="E51" s="27" t="s">
        <v>206</v>
      </c>
      <c r="F51" s="30">
        <f t="shared" si="5"/>
        <v>20</v>
      </c>
      <c r="G51" s="27" t="s">
        <v>202</v>
      </c>
      <c r="H51" s="30">
        <f t="shared" si="6"/>
        <v>0</v>
      </c>
      <c r="I51" s="27" t="s">
        <v>203</v>
      </c>
      <c r="J51" s="30">
        <f t="shared" si="7"/>
        <v>0</v>
      </c>
      <c r="K51" s="27" t="s">
        <v>204</v>
      </c>
      <c r="L51" s="29">
        <f>_xlfn.FLOOR.MATH(D51/'Mark Conv'!$E$5,0.01)</f>
        <v>0.8</v>
      </c>
      <c r="M51" s="50" t="s">
        <v>208</v>
      </c>
      <c r="N51" s="51"/>
      <c r="O51" s="51"/>
      <c r="P51" s="52"/>
      <c r="Q51" s="21"/>
      <c r="R51" s="21"/>
      <c r="S51" s="21"/>
      <c r="T51" s="21"/>
      <c r="U51" s="21"/>
    </row>
    <row r="52" spans="1:21" ht="27.6">
      <c r="A52" s="27" t="s">
        <v>117</v>
      </c>
      <c r="B52" s="27">
        <v>15</v>
      </c>
      <c r="C52" s="27">
        <v>6</v>
      </c>
      <c r="D52" s="29">
        <f t="shared" si="4"/>
        <v>15</v>
      </c>
      <c r="E52" s="27" t="s">
        <v>206</v>
      </c>
      <c r="F52" s="30">
        <f t="shared" si="5"/>
        <v>15</v>
      </c>
      <c r="G52" s="27" t="s">
        <v>202</v>
      </c>
      <c r="H52" s="30">
        <f t="shared" si="6"/>
        <v>0</v>
      </c>
      <c r="I52" s="27" t="s">
        <v>203</v>
      </c>
      <c r="J52" s="30">
        <f t="shared" si="7"/>
        <v>0</v>
      </c>
      <c r="K52" s="27" t="s">
        <v>204</v>
      </c>
      <c r="L52" s="29">
        <f>_xlfn.FLOOR.MATH(D52/'Mark Conv'!$E$5,0.01)</f>
        <v>0.6</v>
      </c>
      <c r="M52" s="47" t="s">
        <v>239</v>
      </c>
      <c r="N52" s="48"/>
      <c r="O52" s="48"/>
      <c r="P52" s="49"/>
      <c r="Q52" s="21"/>
      <c r="R52" s="21"/>
      <c r="S52" s="21"/>
      <c r="T52" s="21"/>
      <c r="U52" s="21"/>
    </row>
    <row r="53" spans="1:21" ht="27.6">
      <c r="A53" s="27" t="s">
        <v>49</v>
      </c>
      <c r="B53" s="27">
        <v>15</v>
      </c>
      <c r="C53" s="27">
        <v>6</v>
      </c>
      <c r="D53" s="29">
        <f t="shared" si="4"/>
        <v>15</v>
      </c>
      <c r="E53" s="27" t="s">
        <v>206</v>
      </c>
      <c r="F53" s="30">
        <f t="shared" si="5"/>
        <v>15</v>
      </c>
      <c r="G53" s="27" t="s">
        <v>202</v>
      </c>
      <c r="H53" s="30">
        <f t="shared" si="6"/>
        <v>0</v>
      </c>
      <c r="I53" s="27" t="s">
        <v>203</v>
      </c>
      <c r="J53" s="30">
        <f t="shared" si="7"/>
        <v>0</v>
      </c>
      <c r="K53" s="27" t="s">
        <v>204</v>
      </c>
      <c r="L53" s="29">
        <f>_xlfn.FLOOR.MATH(D53/'Mark Conv'!$E$5,0.01)</f>
        <v>0.6</v>
      </c>
      <c r="M53" s="47"/>
      <c r="N53" s="48"/>
      <c r="O53" s="48"/>
      <c r="P53" s="49"/>
      <c r="Q53" s="21"/>
      <c r="R53" s="21"/>
      <c r="S53" s="21"/>
      <c r="T53" s="21"/>
      <c r="U53" s="21"/>
    </row>
    <row r="54" spans="1:21" ht="27.6">
      <c r="A54" s="27" t="s">
        <v>131</v>
      </c>
      <c r="B54" s="27">
        <v>15</v>
      </c>
      <c r="C54" s="27">
        <v>5</v>
      </c>
      <c r="D54" s="29">
        <f t="shared" si="4"/>
        <v>15</v>
      </c>
      <c r="E54" s="27" t="s">
        <v>206</v>
      </c>
      <c r="F54" s="30">
        <f t="shared" si="5"/>
        <v>15</v>
      </c>
      <c r="G54" s="27" t="s">
        <v>202</v>
      </c>
      <c r="H54" s="30">
        <f t="shared" si="6"/>
        <v>0</v>
      </c>
      <c r="I54" s="27" t="s">
        <v>203</v>
      </c>
      <c r="J54" s="30">
        <f t="shared" si="7"/>
        <v>0</v>
      </c>
      <c r="K54" s="27" t="s">
        <v>204</v>
      </c>
      <c r="L54" s="29">
        <f>_xlfn.FLOOR.MATH(D54/'Mark Conv'!$E$5,0.01)</f>
        <v>0.6</v>
      </c>
      <c r="M54" s="47"/>
      <c r="N54" s="48"/>
      <c r="O54" s="48"/>
      <c r="P54" s="49"/>
      <c r="Q54" s="21"/>
      <c r="R54" s="21"/>
      <c r="S54" s="21"/>
      <c r="T54" s="21"/>
      <c r="U54" s="21"/>
    </row>
    <row r="55" spans="1:21" ht="27.6">
      <c r="A55" s="27" t="s">
        <v>172</v>
      </c>
      <c r="B55" s="27">
        <v>15</v>
      </c>
      <c r="C55" s="27">
        <v>3</v>
      </c>
      <c r="D55" s="29">
        <f t="shared" si="4"/>
        <v>15</v>
      </c>
      <c r="E55" s="27" t="s">
        <v>206</v>
      </c>
      <c r="F55" s="30">
        <f t="shared" si="5"/>
        <v>15</v>
      </c>
      <c r="G55" s="27" t="s">
        <v>202</v>
      </c>
      <c r="H55" s="30">
        <f t="shared" si="6"/>
        <v>0</v>
      </c>
      <c r="I55" s="27" t="s">
        <v>203</v>
      </c>
      <c r="J55" s="30">
        <f t="shared" si="7"/>
        <v>0</v>
      </c>
      <c r="K55" s="27" t="s">
        <v>204</v>
      </c>
      <c r="L55" s="29">
        <f>_xlfn.FLOOR.MATH(D55/'Mark Conv'!$E$5,0.01)</f>
        <v>0.6</v>
      </c>
      <c r="M55" s="47"/>
      <c r="N55" s="48"/>
      <c r="O55" s="48"/>
      <c r="P55" s="49"/>
      <c r="Q55" s="21"/>
      <c r="R55" s="21"/>
      <c r="S55" s="21"/>
      <c r="T55" s="21"/>
      <c r="U55" s="21"/>
    </row>
    <row r="56" spans="1:21" ht="27.6">
      <c r="A56" s="27" t="s">
        <v>174</v>
      </c>
      <c r="B56" s="27">
        <v>15</v>
      </c>
      <c r="C56" s="27">
        <v>4</v>
      </c>
      <c r="D56" s="29">
        <f t="shared" si="4"/>
        <v>15</v>
      </c>
      <c r="E56" s="27" t="s">
        <v>206</v>
      </c>
      <c r="F56" s="30">
        <f t="shared" si="5"/>
        <v>15</v>
      </c>
      <c r="G56" s="27" t="s">
        <v>202</v>
      </c>
      <c r="H56" s="30">
        <f t="shared" si="6"/>
        <v>0</v>
      </c>
      <c r="I56" s="27" t="s">
        <v>203</v>
      </c>
      <c r="J56" s="30">
        <f t="shared" si="7"/>
        <v>0</v>
      </c>
      <c r="K56" s="27" t="s">
        <v>204</v>
      </c>
      <c r="L56" s="29">
        <f>_xlfn.FLOOR.MATH(D56/'Mark Conv'!$E$5,0.01)</f>
        <v>0.6</v>
      </c>
      <c r="M56" s="47"/>
      <c r="N56" s="48"/>
      <c r="O56" s="48"/>
      <c r="P56" s="49"/>
      <c r="Q56" s="21"/>
      <c r="R56" s="21"/>
      <c r="S56" s="21"/>
      <c r="T56" s="21"/>
      <c r="U56" s="21"/>
    </row>
    <row r="57" spans="1:21" ht="27.6">
      <c r="A57" s="27" t="s">
        <v>181</v>
      </c>
      <c r="B57" s="27">
        <v>15</v>
      </c>
      <c r="C57" s="27">
        <v>2</v>
      </c>
      <c r="D57" s="29">
        <f t="shared" si="4"/>
        <v>15</v>
      </c>
      <c r="E57" s="27" t="s">
        <v>206</v>
      </c>
      <c r="F57" s="30">
        <f t="shared" si="5"/>
        <v>15</v>
      </c>
      <c r="G57" s="27" t="s">
        <v>202</v>
      </c>
      <c r="H57" s="30">
        <f t="shared" si="6"/>
        <v>0</v>
      </c>
      <c r="I57" s="27" t="s">
        <v>203</v>
      </c>
      <c r="J57" s="30">
        <f t="shared" si="7"/>
        <v>0</v>
      </c>
      <c r="K57" s="27" t="s">
        <v>204</v>
      </c>
      <c r="L57" s="29">
        <f>_xlfn.FLOOR.MATH(D57/'Mark Conv'!$E$5,0.01)</f>
        <v>0.6</v>
      </c>
      <c r="M57" s="47"/>
      <c r="N57" s="48"/>
      <c r="O57" s="48"/>
      <c r="P57" s="49"/>
      <c r="Q57" s="21"/>
      <c r="R57" s="21"/>
      <c r="S57" s="21"/>
      <c r="T57" s="21"/>
      <c r="U57" s="21"/>
    </row>
    <row r="58" spans="1:21" ht="27.6">
      <c r="A58" s="27" t="s">
        <v>144</v>
      </c>
      <c r="B58" s="27">
        <v>12</v>
      </c>
      <c r="C58" s="27">
        <v>2</v>
      </c>
      <c r="D58" s="29">
        <f t="shared" si="4"/>
        <v>12</v>
      </c>
      <c r="E58" s="27" t="s">
        <v>206</v>
      </c>
      <c r="F58" s="30">
        <f t="shared" si="5"/>
        <v>12</v>
      </c>
      <c r="G58" s="27" t="s">
        <v>202</v>
      </c>
      <c r="H58" s="30">
        <f t="shared" si="6"/>
        <v>0</v>
      </c>
      <c r="I58" s="27" t="s">
        <v>203</v>
      </c>
      <c r="J58" s="30">
        <f t="shared" si="7"/>
        <v>0</v>
      </c>
      <c r="K58" s="27" t="s">
        <v>204</v>
      </c>
      <c r="L58" s="29">
        <f>_xlfn.FLOOR.MATH(D58/'Mark Conv'!$E$5,0.01)</f>
        <v>0.48</v>
      </c>
      <c r="M58" s="47"/>
      <c r="N58" s="48"/>
      <c r="O58" s="48"/>
      <c r="P58" s="49"/>
      <c r="Q58" s="21"/>
      <c r="R58" s="21"/>
      <c r="S58" s="21"/>
      <c r="T58" s="21"/>
      <c r="U58" s="21"/>
    </row>
    <row r="59" spans="1:21" ht="27.6">
      <c r="A59" s="27" t="s">
        <v>165</v>
      </c>
      <c r="B59" s="27">
        <v>10</v>
      </c>
      <c r="C59" s="27">
        <v>4</v>
      </c>
      <c r="D59" s="29">
        <f t="shared" si="4"/>
        <v>10</v>
      </c>
      <c r="E59" s="27" t="s">
        <v>206</v>
      </c>
      <c r="F59" s="30">
        <f t="shared" si="5"/>
        <v>10</v>
      </c>
      <c r="G59" s="27" t="s">
        <v>202</v>
      </c>
      <c r="H59" s="30">
        <f t="shared" si="6"/>
        <v>0</v>
      </c>
      <c r="I59" s="27" t="s">
        <v>203</v>
      </c>
      <c r="J59" s="30">
        <f t="shared" si="7"/>
        <v>0</v>
      </c>
      <c r="K59" s="27" t="s">
        <v>204</v>
      </c>
      <c r="L59" s="29">
        <f>_xlfn.FLOOR.MATH(D59/'Mark Conv'!$E$5,0.01)</f>
        <v>0.4</v>
      </c>
      <c r="M59" s="47"/>
      <c r="N59" s="48"/>
      <c r="O59" s="48"/>
      <c r="P59" s="49"/>
      <c r="Q59" s="21"/>
      <c r="R59" s="21"/>
      <c r="S59" s="21"/>
      <c r="T59" s="21"/>
      <c r="U59" s="21"/>
    </row>
    <row r="60" spans="1:21" ht="27.6">
      <c r="A60" s="27" t="s">
        <v>183</v>
      </c>
      <c r="B60" s="27">
        <v>10</v>
      </c>
      <c r="C60" s="27">
        <v>1</v>
      </c>
      <c r="D60" s="29">
        <f t="shared" si="4"/>
        <v>10</v>
      </c>
      <c r="E60" s="27" t="s">
        <v>206</v>
      </c>
      <c r="F60" s="30">
        <f t="shared" si="5"/>
        <v>10</v>
      </c>
      <c r="G60" s="27" t="s">
        <v>202</v>
      </c>
      <c r="H60" s="30">
        <f t="shared" si="6"/>
        <v>0</v>
      </c>
      <c r="I60" s="27" t="s">
        <v>203</v>
      </c>
      <c r="J60" s="30">
        <f t="shared" si="7"/>
        <v>0</v>
      </c>
      <c r="K60" s="27" t="s">
        <v>204</v>
      </c>
      <c r="L60" s="29">
        <f>_xlfn.FLOOR.MATH(D60/'Mark Conv'!$E$5,0.01)</f>
        <v>0.4</v>
      </c>
      <c r="M60" s="26"/>
      <c r="N60" s="26"/>
      <c r="O60" s="26"/>
      <c r="P60" s="26"/>
      <c r="Q60" s="21"/>
      <c r="R60" s="21"/>
      <c r="S60" s="21"/>
      <c r="T60" s="21"/>
      <c r="U60" s="21"/>
    </row>
    <row r="61" spans="1:21" ht="28.2">
      <c r="A61" s="27" t="s">
        <v>115</v>
      </c>
      <c r="B61" s="27">
        <v>10</v>
      </c>
      <c r="C61" s="27">
        <v>5</v>
      </c>
      <c r="D61" s="29">
        <f t="shared" si="4"/>
        <v>10</v>
      </c>
      <c r="E61" s="27" t="s">
        <v>206</v>
      </c>
      <c r="F61" s="30">
        <f t="shared" si="5"/>
        <v>10</v>
      </c>
      <c r="G61" s="27" t="s">
        <v>202</v>
      </c>
      <c r="H61" s="30">
        <f t="shared" si="6"/>
        <v>0</v>
      </c>
      <c r="I61" s="27" t="s">
        <v>203</v>
      </c>
      <c r="J61" s="30">
        <f t="shared" si="7"/>
        <v>0</v>
      </c>
      <c r="K61" s="27" t="s">
        <v>204</v>
      </c>
      <c r="L61" s="29">
        <f>_xlfn.FLOOR.MATH(D61/'Mark Conv'!$E$5,0.01)</f>
        <v>0.4</v>
      </c>
      <c r="M61" s="50" t="s">
        <v>240</v>
      </c>
      <c r="N61" s="51"/>
      <c r="O61" s="51"/>
      <c r="P61" s="52"/>
      <c r="Q61" s="21"/>
      <c r="R61" s="21"/>
      <c r="S61" s="21"/>
      <c r="T61" s="21"/>
      <c r="U61" s="21"/>
    </row>
    <row r="62" spans="1:21" ht="27.6">
      <c r="A62" s="27" t="s">
        <v>23</v>
      </c>
      <c r="B62" s="27">
        <v>10</v>
      </c>
      <c r="C62" s="27">
        <v>1</v>
      </c>
      <c r="D62" s="29">
        <f t="shared" si="4"/>
        <v>10</v>
      </c>
      <c r="E62" s="27" t="s">
        <v>206</v>
      </c>
      <c r="F62" s="30">
        <f t="shared" si="5"/>
        <v>10</v>
      </c>
      <c r="G62" s="27" t="s">
        <v>202</v>
      </c>
      <c r="H62" s="30">
        <f t="shared" si="6"/>
        <v>0</v>
      </c>
      <c r="I62" s="27" t="s">
        <v>203</v>
      </c>
      <c r="J62" s="30">
        <f t="shared" si="7"/>
        <v>0</v>
      </c>
      <c r="K62" s="27" t="s">
        <v>204</v>
      </c>
      <c r="L62" s="29">
        <f>_xlfn.FLOOR.MATH(D62/'Mark Conv'!$E$5,0.01)</f>
        <v>0.4</v>
      </c>
      <c r="M62" s="47" t="s">
        <v>241</v>
      </c>
      <c r="N62" s="48"/>
      <c r="O62" s="48"/>
      <c r="P62" s="49"/>
      <c r="Q62" s="21"/>
      <c r="R62" s="21"/>
      <c r="S62" s="21"/>
      <c r="T62" s="21"/>
      <c r="U62" s="21"/>
    </row>
    <row r="63" spans="1:21" ht="27.6">
      <c r="A63" s="27" t="s">
        <v>166</v>
      </c>
      <c r="B63" s="27">
        <v>10</v>
      </c>
      <c r="C63" s="27">
        <v>2</v>
      </c>
      <c r="D63" s="29">
        <f t="shared" si="4"/>
        <v>10</v>
      </c>
      <c r="E63" s="27" t="s">
        <v>206</v>
      </c>
      <c r="F63" s="30">
        <f t="shared" si="5"/>
        <v>10</v>
      </c>
      <c r="G63" s="27" t="s">
        <v>202</v>
      </c>
      <c r="H63" s="30">
        <f t="shared" si="6"/>
        <v>0</v>
      </c>
      <c r="I63" s="27" t="s">
        <v>203</v>
      </c>
      <c r="J63" s="30">
        <f t="shared" si="7"/>
        <v>0</v>
      </c>
      <c r="K63" s="27" t="s">
        <v>204</v>
      </c>
      <c r="L63" s="29">
        <f>_xlfn.FLOOR.MATH(D63/'Mark Conv'!$E$5,0.01)</f>
        <v>0.4</v>
      </c>
      <c r="M63" s="47"/>
      <c r="N63" s="48"/>
      <c r="O63" s="48"/>
      <c r="P63" s="49"/>
      <c r="Q63" s="21"/>
      <c r="R63" s="21"/>
      <c r="S63" s="21"/>
      <c r="T63" s="21"/>
      <c r="U63" s="21"/>
    </row>
    <row r="64" spans="1:21" ht="27.6">
      <c r="A64" s="27" t="s">
        <v>5</v>
      </c>
      <c r="B64" s="27">
        <v>10</v>
      </c>
      <c r="C64" s="27">
        <v>12</v>
      </c>
      <c r="D64" s="29">
        <f t="shared" si="4"/>
        <v>10</v>
      </c>
      <c r="E64" s="27" t="s">
        <v>206</v>
      </c>
      <c r="F64" s="30">
        <f t="shared" si="5"/>
        <v>10</v>
      </c>
      <c r="G64" s="27" t="s">
        <v>202</v>
      </c>
      <c r="H64" s="30">
        <f t="shared" si="6"/>
        <v>0</v>
      </c>
      <c r="I64" s="27" t="s">
        <v>203</v>
      </c>
      <c r="J64" s="30">
        <f t="shared" si="7"/>
        <v>0</v>
      </c>
      <c r="K64" s="27" t="s">
        <v>204</v>
      </c>
      <c r="L64" s="29">
        <f>_xlfn.FLOOR.MATH(D64/'Mark Conv'!$E$5,0.01)</f>
        <v>0.4</v>
      </c>
      <c r="M64" s="47"/>
      <c r="N64" s="48"/>
      <c r="O64" s="48"/>
      <c r="P64" s="49"/>
      <c r="Q64" s="21"/>
      <c r="R64" s="21"/>
      <c r="S64" s="21"/>
      <c r="T64" s="21"/>
      <c r="U64" s="21"/>
    </row>
    <row r="65" spans="1:21" ht="27.6">
      <c r="A65" s="27" t="s">
        <v>69</v>
      </c>
      <c r="B65" s="27">
        <v>10</v>
      </c>
      <c r="C65" s="27">
        <v>0</v>
      </c>
      <c r="D65" s="29">
        <f t="shared" si="4"/>
        <v>10</v>
      </c>
      <c r="E65" s="27" t="s">
        <v>206</v>
      </c>
      <c r="F65" s="30">
        <f t="shared" si="5"/>
        <v>10</v>
      </c>
      <c r="G65" s="27" t="s">
        <v>202</v>
      </c>
      <c r="H65" s="30">
        <f t="shared" si="6"/>
        <v>0</v>
      </c>
      <c r="I65" s="27" t="s">
        <v>203</v>
      </c>
      <c r="J65" s="30">
        <f t="shared" si="7"/>
        <v>0</v>
      </c>
      <c r="K65" s="27" t="s">
        <v>204</v>
      </c>
      <c r="L65" s="29">
        <f>_xlfn.FLOOR.MATH(D65/'Mark Conv'!$E$5,0.01)</f>
        <v>0.4</v>
      </c>
      <c r="M65" s="47"/>
      <c r="N65" s="48"/>
      <c r="O65" s="48"/>
      <c r="P65" s="49"/>
      <c r="Q65" s="21"/>
      <c r="R65" s="21"/>
      <c r="S65" s="21"/>
      <c r="T65" s="21"/>
      <c r="U65" s="21"/>
    </row>
    <row r="66" spans="1:21" ht="27.6">
      <c r="A66" s="27" t="s">
        <v>171</v>
      </c>
      <c r="B66" s="27">
        <v>10</v>
      </c>
      <c r="C66" s="27">
        <v>6</v>
      </c>
      <c r="D66" s="29">
        <f t="shared" si="4"/>
        <v>10</v>
      </c>
      <c r="E66" s="27" t="s">
        <v>206</v>
      </c>
      <c r="F66" s="30">
        <f t="shared" si="5"/>
        <v>10</v>
      </c>
      <c r="G66" s="27" t="s">
        <v>202</v>
      </c>
      <c r="H66" s="30">
        <f t="shared" si="6"/>
        <v>0</v>
      </c>
      <c r="I66" s="27" t="s">
        <v>203</v>
      </c>
      <c r="J66" s="30">
        <f t="shared" si="7"/>
        <v>0</v>
      </c>
      <c r="K66" s="27" t="s">
        <v>204</v>
      </c>
      <c r="L66" s="29">
        <f>_xlfn.FLOOR.MATH(D66/'Mark Conv'!$E$5,0.01)</f>
        <v>0.4</v>
      </c>
      <c r="M66" s="21"/>
      <c r="N66" s="22"/>
      <c r="O66" s="21"/>
      <c r="P66" s="21"/>
      <c r="Q66" s="21"/>
      <c r="R66" s="21"/>
      <c r="S66" s="21"/>
      <c r="T66" s="21"/>
      <c r="U66" s="21"/>
    </row>
    <row r="67" spans="1:21" ht="27.6">
      <c r="A67" s="27" t="s">
        <v>74</v>
      </c>
      <c r="B67" s="27">
        <v>10</v>
      </c>
      <c r="C67" s="27">
        <v>2</v>
      </c>
      <c r="D67" s="29">
        <f t="shared" ref="D67:D98" si="8">B67*$O$6</f>
        <v>10</v>
      </c>
      <c r="E67" s="27" t="s">
        <v>206</v>
      </c>
      <c r="F67" s="30">
        <f t="shared" ref="F67:F98" si="9">_xlfn.FLOOR.MATH(D67,1)</f>
        <v>10</v>
      </c>
      <c r="G67" s="27" t="s">
        <v>202</v>
      </c>
      <c r="H67" s="30">
        <f t="shared" ref="H67:H98" si="10">_xlfn.FLOOR.MATH(((D67-F67)*10), 1)</f>
        <v>0</v>
      </c>
      <c r="I67" s="27" t="s">
        <v>203</v>
      </c>
      <c r="J67" s="30">
        <f t="shared" ref="J67:J98" si="11">((D67-F67)*10-H67)*10</f>
        <v>0</v>
      </c>
      <c r="K67" s="27" t="s">
        <v>204</v>
      </c>
      <c r="L67" s="29">
        <f>_xlfn.FLOOR.MATH(D67/'Mark Conv'!$E$5,0.01)</f>
        <v>0.4</v>
      </c>
      <c r="M67" s="21"/>
      <c r="N67" s="22"/>
      <c r="O67" s="21"/>
      <c r="P67" s="21"/>
      <c r="Q67" s="21"/>
      <c r="R67" s="21"/>
      <c r="S67" s="21"/>
      <c r="T67" s="21"/>
      <c r="U67" s="21"/>
    </row>
    <row r="68" spans="1:21" ht="27.6">
      <c r="A68" s="27" t="s">
        <v>3</v>
      </c>
      <c r="B68" s="27">
        <v>10</v>
      </c>
      <c r="C68" s="27">
        <v>10</v>
      </c>
      <c r="D68" s="29">
        <f t="shared" si="8"/>
        <v>10</v>
      </c>
      <c r="E68" s="27" t="s">
        <v>206</v>
      </c>
      <c r="F68" s="30">
        <f t="shared" si="9"/>
        <v>10</v>
      </c>
      <c r="G68" s="27" t="s">
        <v>202</v>
      </c>
      <c r="H68" s="30">
        <f t="shared" si="10"/>
        <v>0</v>
      </c>
      <c r="I68" s="27" t="s">
        <v>203</v>
      </c>
      <c r="J68" s="30">
        <f t="shared" si="11"/>
        <v>0</v>
      </c>
      <c r="K68" s="27" t="s">
        <v>204</v>
      </c>
      <c r="L68" s="29">
        <f>_xlfn.FLOOR.MATH(D68/'Mark Conv'!$E$5,0.01)</f>
        <v>0.4</v>
      </c>
      <c r="M68" s="21"/>
      <c r="N68" s="22"/>
      <c r="O68" s="21"/>
      <c r="P68" s="21"/>
      <c r="Q68" s="21"/>
      <c r="R68" s="21"/>
      <c r="S68" s="21"/>
      <c r="T68" s="21"/>
      <c r="U68" s="21"/>
    </row>
    <row r="69" spans="1:21" ht="27.6">
      <c r="A69" s="27" t="s">
        <v>76</v>
      </c>
      <c r="B69" s="27">
        <v>10</v>
      </c>
      <c r="C69" s="27">
        <v>1</v>
      </c>
      <c r="D69" s="29">
        <f t="shared" si="8"/>
        <v>10</v>
      </c>
      <c r="E69" s="27" t="s">
        <v>206</v>
      </c>
      <c r="F69" s="30">
        <f t="shared" si="9"/>
        <v>10</v>
      </c>
      <c r="G69" s="27" t="s">
        <v>202</v>
      </c>
      <c r="H69" s="30">
        <f t="shared" si="10"/>
        <v>0</v>
      </c>
      <c r="I69" s="27" t="s">
        <v>203</v>
      </c>
      <c r="J69" s="30">
        <f t="shared" si="11"/>
        <v>0</v>
      </c>
      <c r="K69" s="27" t="s">
        <v>204</v>
      </c>
      <c r="L69" s="29">
        <f>_xlfn.FLOOR.MATH(D69/'Mark Conv'!$E$5,0.01)</f>
        <v>0.4</v>
      </c>
      <c r="M69" s="21"/>
      <c r="N69" s="22"/>
      <c r="O69" s="21"/>
      <c r="P69" s="21"/>
      <c r="Q69" s="21"/>
      <c r="R69" s="21"/>
      <c r="S69" s="21"/>
      <c r="T69" s="21"/>
      <c r="U69" s="21"/>
    </row>
    <row r="70" spans="1:21" ht="27.6">
      <c r="A70" s="27" t="s">
        <v>123</v>
      </c>
      <c r="B70" s="27">
        <v>10</v>
      </c>
      <c r="C70" s="27">
        <v>8</v>
      </c>
      <c r="D70" s="29">
        <f t="shared" si="8"/>
        <v>10</v>
      </c>
      <c r="E70" s="27" t="s">
        <v>206</v>
      </c>
      <c r="F70" s="30">
        <f t="shared" si="9"/>
        <v>10</v>
      </c>
      <c r="G70" s="27" t="s">
        <v>202</v>
      </c>
      <c r="H70" s="30">
        <f t="shared" si="10"/>
        <v>0</v>
      </c>
      <c r="I70" s="27" t="s">
        <v>203</v>
      </c>
      <c r="J70" s="30">
        <f t="shared" si="11"/>
        <v>0</v>
      </c>
      <c r="K70" s="27" t="s">
        <v>204</v>
      </c>
      <c r="L70" s="29">
        <f>_xlfn.FLOOR.MATH(D70/'Mark Conv'!$E$5,0.01)</f>
        <v>0.4</v>
      </c>
      <c r="M70" s="21"/>
      <c r="N70" s="22"/>
      <c r="O70" s="21"/>
      <c r="P70" s="21"/>
      <c r="Q70" s="21"/>
      <c r="R70" s="21"/>
      <c r="S70" s="21"/>
      <c r="T70" s="21"/>
      <c r="U70" s="21"/>
    </row>
    <row r="71" spans="1:21" ht="27.6">
      <c r="A71" s="27" t="s">
        <v>173</v>
      </c>
      <c r="B71" s="27">
        <v>10</v>
      </c>
      <c r="C71" s="27">
        <v>10</v>
      </c>
      <c r="D71" s="29">
        <f t="shared" si="8"/>
        <v>10</v>
      </c>
      <c r="E71" s="27" t="s">
        <v>206</v>
      </c>
      <c r="F71" s="30">
        <f t="shared" si="9"/>
        <v>10</v>
      </c>
      <c r="G71" s="27" t="s">
        <v>202</v>
      </c>
      <c r="H71" s="30">
        <f t="shared" si="10"/>
        <v>0</v>
      </c>
      <c r="I71" s="27" t="s">
        <v>203</v>
      </c>
      <c r="J71" s="30">
        <f t="shared" si="11"/>
        <v>0</v>
      </c>
      <c r="K71" s="27" t="s">
        <v>204</v>
      </c>
      <c r="L71" s="29">
        <f>_xlfn.FLOOR.MATH(D71/'Mark Conv'!$E$5,0.01)</f>
        <v>0.4</v>
      </c>
      <c r="M71" s="21"/>
      <c r="N71" s="22"/>
      <c r="O71" s="21"/>
      <c r="P71" s="21"/>
      <c r="Q71" s="21"/>
      <c r="R71" s="21"/>
      <c r="S71" s="21"/>
      <c r="T71" s="21"/>
      <c r="U71" s="21"/>
    </row>
    <row r="72" spans="1:21" ht="27.6">
      <c r="A72" s="27" t="s">
        <v>124</v>
      </c>
      <c r="B72" s="27">
        <v>10</v>
      </c>
      <c r="C72" s="27">
        <v>5</v>
      </c>
      <c r="D72" s="29">
        <f t="shared" si="8"/>
        <v>10</v>
      </c>
      <c r="E72" s="27" t="s">
        <v>206</v>
      </c>
      <c r="F72" s="30">
        <f t="shared" si="9"/>
        <v>10</v>
      </c>
      <c r="G72" s="27" t="s">
        <v>202</v>
      </c>
      <c r="H72" s="30">
        <f t="shared" si="10"/>
        <v>0</v>
      </c>
      <c r="I72" s="27" t="s">
        <v>203</v>
      </c>
      <c r="J72" s="30">
        <f t="shared" si="11"/>
        <v>0</v>
      </c>
      <c r="K72" s="27" t="s">
        <v>204</v>
      </c>
      <c r="L72" s="29">
        <f>_xlfn.FLOOR.MATH(D72/'Mark Conv'!$E$5,0.01)</f>
        <v>0.4</v>
      </c>
      <c r="M72" s="21"/>
      <c r="N72" s="22"/>
      <c r="O72" s="21"/>
      <c r="P72" s="21"/>
      <c r="Q72" s="21"/>
      <c r="R72" s="21"/>
      <c r="S72" s="21"/>
      <c r="T72" s="21"/>
      <c r="U72" s="21"/>
    </row>
    <row r="73" spans="1:21" ht="27.6">
      <c r="A73" s="27" t="s">
        <v>125</v>
      </c>
      <c r="B73" s="27">
        <v>10</v>
      </c>
      <c r="C73" s="27">
        <v>3</v>
      </c>
      <c r="D73" s="29">
        <f t="shared" si="8"/>
        <v>10</v>
      </c>
      <c r="E73" s="27" t="s">
        <v>206</v>
      </c>
      <c r="F73" s="30">
        <f t="shared" si="9"/>
        <v>10</v>
      </c>
      <c r="G73" s="27" t="s">
        <v>202</v>
      </c>
      <c r="H73" s="30">
        <f t="shared" si="10"/>
        <v>0</v>
      </c>
      <c r="I73" s="27" t="s">
        <v>203</v>
      </c>
      <c r="J73" s="30">
        <f t="shared" si="11"/>
        <v>0</v>
      </c>
      <c r="K73" s="27" t="s">
        <v>204</v>
      </c>
      <c r="L73" s="29">
        <f>_xlfn.FLOOR.MATH(D73/'Mark Conv'!$E$5,0.01)</f>
        <v>0.4</v>
      </c>
      <c r="M73" s="21"/>
      <c r="N73" s="22"/>
      <c r="O73" s="21"/>
      <c r="P73" s="21"/>
      <c r="Q73" s="21"/>
      <c r="R73" s="21"/>
      <c r="S73" s="21"/>
      <c r="T73" s="21"/>
      <c r="U73" s="21"/>
    </row>
    <row r="74" spans="1:21" ht="27.6">
      <c r="A74" s="27" t="s">
        <v>25</v>
      </c>
      <c r="B74" s="27">
        <v>10</v>
      </c>
      <c r="C74" s="27">
        <v>2</v>
      </c>
      <c r="D74" s="29">
        <f t="shared" si="8"/>
        <v>10</v>
      </c>
      <c r="E74" s="27" t="s">
        <v>206</v>
      </c>
      <c r="F74" s="30">
        <f t="shared" si="9"/>
        <v>10</v>
      </c>
      <c r="G74" s="27" t="s">
        <v>202</v>
      </c>
      <c r="H74" s="30">
        <f t="shared" si="10"/>
        <v>0</v>
      </c>
      <c r="I74" s="27" t="s">
        <v>203</v>
      </c>
      <c r="J74" s="30">
        <f t="shared" si="11"/>
        <v>0</v>
      </c>
      <c r="K74" s="27" t="s">
        <v>204</v>
      </c>
      <c r="L74" s="29">
        <f>_xlfn.FLOOR.MATH(D74/'Mark Conv'!$E$5,0.01)</f>
        <v>0.4</v>
      </c>
      <c r="M74" s="21"/>
      <c r="N74" s="22"/>
      <c r="O74" s="21"/>
      <c r="P74" s="21"/>
      <c r="Q74" s="21"/>
      <c r="R74" s="21"/>
      <c r="S74" s="21"/>
      <c r="T74" s="21"/>
      <c r="U74" s="21"/>
    </row>
    <row r="75" spans="1:21" ht="27.6">
      <c r="A75" s="27" t="s">
        <v>96</v>
      </c>
      <c r="B75" s="27">
        <v>10</v>
      </c>
      <c r="C75" s="27">
        <v>5</v>
      </c>
      <c r="D75" s="29">
        <f t="shared" si="8"/>
        <v>10</v>
      </c>
      <c r="E75" s="27" t="s">
        <v>206</v>
      </c>
      <c r="F75" s="30">
        <f t="shared" si="9"/>
        <v>10</v>
      </c>
      <c r="G75" s="27" t="s">
        <v>202</v>
      </c>
      <c r="H75" s="30">
        <f t="shared" si="10"/>
        <v>0</v>
      </c>
      <c r="I75" s="27" t="s">
        <v>203</v>
      </c>
      <c r="J75" s="30">
        <f t="shared" si="11"/>
        <v>0</v>
      </c>
      <c r="K75" s="27" t="s">
        <v>204</v>
      </c>
      <c r="L75" s="29">
        <f>_xlfn.FLOOR.MATH(D75/'Mark Conv'!$E$5,0.01)</f>
        <v>0.4</v>
      </c>
      <c r="M75" s="21"/>
      <c r="N75" s="22"/>
      <c r="O75" s="21"/>
      <c r="P75" s="21"/>
      <c r="Q75" s="21"/>
      <c r="R75" s="21"/>
      <c r="S75" s="21"/>
      <c r="T75" s="21"/>
      <c r="U75" s="21"/>
    </row>
    <row r="76" spans="1:21" ht="27.6">
      <c r="A76" s="27" t="s">
        <v>14</v>
      </c>
      <c r="B76" s="27">
        <v>10</v>
      </c>
      <c r="C76" s="27">
        <v>6</v>
      </c>
      <c r="D76" s="29">
        <f t="shared" si="8"/>
        <v>10</v>
      </c>
      <c r="E76" s="27" t="s">
        <v>206</v>
      </c>
      <c r="F76" s="30">
        <f t="shared" si="9"/>
        <v>10</v>
      </c>
      <c r="G76" s="27" t="s">
        <v>202</v>
      </c>
      <c r="H76" s="30">
        <f t="shared" si="10"/>
        <v>0</v>
      </c>
      <c r="I76" s="27" t="s">
        <v>203</v>
      </c>
      <c r="J76" s="30">
        <f t="shared" si="11"/>
        <v>0</v>
      </c>
      <c r="K76" s="27" t="s">
        <v>204</v>
      </c>
      <c r="L76" s="29">
        <f>_xlfn.FLOOR.MATH(D76/'Mark Conv'!$E$5,0.01)</f>
        <v>0.4</v>
      </c>
      <c r="M76" s="21"/>
      <c r="N76" s="22"/>
      <c r="O76" s="21"/>
      <c r="P76" s="21"/>
      <c r="Q76" s="21"/>
      <c r="R76" s="21"/>
      <c r="S76" s="21"/>
      <c r="T76" s="21"/>
      <c r="U76" s="21"/>
    </row>
    <row r="77" spans="1:21" ht="27.6">
      <c r="A77" s="27" t="s">
        <v>178</v>
      </c>
      <c r="B77" s="27">
        <v>10</v>
      </c>
      <c r="C77" s="27">
        <v>2</v>
      </c>
      <c r="D77" s="29">
        <f t="shared" si="8"/>
        <v>10</v>
      </c>
      <c r="E77" s="27" t="s">
        <v>206</v>
      </c>
      <c r="F77" s="30">
        <f t="shared" si="9"/>
        <v>10</v>
      </c>
      <c r="G77" s="27" t="s">
        <v>202</v>
      </c>
      <c r="H77" s="30">
        <f t="shared" si="10"/>
        <v>0</v>
      </c>
      <c r="I77" s="27" t="s">
        <v>203</v>
      </c>
      <c r="J77" s="30">
        <f t="shared" si="11"/>
        <v>0</v>
      </c>
      <c r="K77" s="27" t="s">
        <v>204</v>
      </c>
      <c r="L77" s="29">
        <f>_xlfn.FLOOR.MATH(D77/'Mark Conv'!$E$5,0.01)</f>
        <v>0.4</v>
      </c>
      <c r="M77" s="21"/>
      <c r="N77" s="22"/>
      <c r="O77" s="21"/>
      <c r="P77" s="21"/>
      <c r="Q77" s="21"/>
      <c r="R77" s="21"/>
      <c r="S77" s="21"/>
      <c r="T77" s="21"/>
      <c r="U77" s="21"/>
    </row>
    <row r="78" spans="1:21" ht="27.6">
      <c r="A78" s="27" t="s">
        <v>27</v>
      </c>
      <c r="B78" s="27">
        <v>10</v>
      </c>
      <c r="C78" s="27">
        <v>1</v>
      </c>
      <c r="D78" s="29">
        <f t="shared" si="8"/>
        <v>10</v>
      </c>
      <c r="E78" s="27" t="s">
        <v>206</v>
      </c>
      <c r="F78" s="30">
        <f t="shared" si="9"/>
        <v>10</v>
      </c>
      <c r="G78" s="27" t="s">
        <v>202</v>
      </c>
      <c r="H78" s="30">
        <f t="shared" si="10"/>
        <v>0</v>
      </c>
      <c r="I78" s="27" t="s">
        <v>203</v>
      </c>
      <c r="J78" s="30">
        <f t="shared" si="11"/>
        <v>0</v>
      </c>
      <c r="K78" s="27" t="s">
        <v>204</v>
      </c>
      <c r="L78" s="29">
        <f>_xlfn.FLOOR.MATH(D78/'Mark Conv'!$E$5,0.01)</f>
        <v>0.4</v>
      </c>
      <c r="M78" s="21"/>
      <c r="N78" s="22"/>
      <c r="O78" s="21"/>
      <c r="P78" s="21"/>
      <c r="Q78" s="21"/>
      <c r="R78" s="21"/>
      <c r="S78" s="21"/>
      <c r="T78" s="21"/>
      <c r="U78" s="21"/>
    </row>
    <row r="79" spans="1:21" ht="27.6">
      <c r="A79" s="27" t="s">
        <v>56</v>
      </c>
      <c r="B79" s="27">
        <v>10</v>
      </c>
      <c r="C79" s="27">
        <v>1</v>
      </c>
      <c r="D79" s="29">
        <f t="shared" si="8"/>
        <v>10</v>
      </c>
      <c r="E79" s="27" t="s">
        <v>206</v>
      </c>
      <c r="F79" s="30">
        <f t="shared" si="9"/>
        <v>10</v>
      </c>
      <c r="G79" s="27" t="s">
        <v>202</v>
      </c>
      <c r="H79" s="30">
        <f t="shared" si="10"/>
        <v>0</v>
      </c>
      <c r="I79" s="27" t="s">
        <v>203</v>
      </c>
      <c r="J79" s="30">
        <f t="shared" si="11"/>
        <v>0</v>
      </c>
      <c r="K79" s="27" t="s">
        <v>204</v>
      </c>
      <c r="L79" s="29">
        <f>_xlfn.FLOOR.MATH(D79/'Mark Conv'!$E$5,0.01)</f>
        <v>0.4</v>
      </c>
      <c r="M79" s="21"/>
      <c r="N79" s="22"/>
      <c r="O79" s="21"/>
      <c r="P79" s="21"/>
      <c r="Q79" s="21"/>
      <c r="R79" s="21"/>
      <c r="S79" s="21"/>
      <c r="T79" s="21"/>
      <c r="U79" s="21"/>
    </row>
    <row r="80" spans="1:21" ht="27.6">
      <c r="A80" s="27" t="s">
        <v>116</v>
      </c>
      <c r="B80" s="27">
        <v>8</v>
      </c>
      <c r="C80" s="27">
        <v>6</v>
      </c>
      <c r="D80" s="29">
        <f t="shared" si="8"/>
        <v>8</v>
      </c>
      <c r="E80" s="27" t="s">
        <v>206</v>
      </c>
      <c r="F80" s="30">
        <f t="shared" si="9"/>
        <v>8</v>
      </c>
      <c r="G80" s="27" t="s">
        <v>202</v>
      </c>
      <c r="H80" s="30">
        <f t="shared" si="10"/>
        <v>0</v>
      </c>
      <c r="I80" s="27" t="s">
        <v>203</v>
      </c>
      <c r="J80" s="30">
        <f t="shared" si="11"/>
        <v>0</v>
      </c>
      <c r="K80" s="27" t="s">
        <v>204</v>
      </c>
      <c r="L80" s="29">
        <f>_xlfn.FLOOR.MATH(D80/'Mark Conv'!$E$5,0.01)</f>
        <v>0.32</v>
      </c>
      <c r="M80" s="21"/>
      <c r="N80" s="22"/>
      <c r="O80" s="21"/>
      <c r="P80" s="21"/>
      <c r="Q80" s="21"/>
      <c r="R80" s="21"/>
      <c r="S80" s="21"/>
      <c r="T80" s="21"/>
      <c r="U80" s="21"/>
    </row>
    <row r="81" spans="1:21" ht="27.6">
      <c r="A81" s="27" t="s">
        <v>138</v>
      </c>
      <c r="B81" s="27">
        <v>6</v>
      </c>
      <c r="C81" s="27">
        <v>3</v>
      </c>
      <c r="D81" s="29">
        <f t="shared" si="8"/>
        <v>6</v>
      </c>
      <c r="E81" s="27" t="s">
        <v>206</v>
      </c>
      <c r="F81" s="30">
        <f t="shared" si="9"/>
        <v>6</v>
      </c>
      <c r="G81" s="27" t="s">
        <v>202</v>
      </c>
      <c r="H81" s="30">
        <f t="shared" si="10"/>
        <v>0</v>
      </c>
      <c r="I81" s="27" t="s">
        <v>203</v>
      </c>
      <c r="J81" s="30">
        <f t="shared" si="11"/>
        <v>0</v>
      </c>
      <c r="K81" s="27" t="s">
        <v>204</v>
      </c>
      <c r="L81" s="29">
        <f>_xlfn.FLOOR.MATH(D81/'Mark Conv'!$E$5,0.01)</f>
        <v>0.24</v>
      </c>
      <c r="M81" s="21"/>
      <c r="N81" s="22"/>
      <c r="O81" s="21"/>
      <c r="P81" s="21"/>
      <c r="Q81" s="21"/>
      <c r="R81" s="21"/>
      <c r="S81" s="21"/>
      <c r="T81" s="21"/>
      <c r="U81" s="21"/>
    </row>
    <row r="82" spans="1:21" ht="27.6">
      <c r="A82" s="27" t="s">
        <v>63</v>
      </c>
      <c r="B82" s="27">
        <v>5</v>
      </c>
      <c r="C82" s="27">
        <v>1</v>
      </c>
      <c r="D82" s="29">
        <f t="shared" si="8"/>
        <v>5</v>
      </c>
      <c r="E82" s="27" t="s">
        <v>206</v>
      </c>
      <c r="F82" s="30">
        <f t="shared" si="9"/>
        <v>5</v>
      </c>
      <c r="G82" s="27" t="s">
        <v>202</v>
      </c>
      <c r="H82" s="30">
        <f t="shared" si="10"/>
        <v>0</v>
      </c>
      <c r="I82" s="27" t="s">
        <v>203</v>
      </c>
      <c r="J82" s="30">
        <f t="shared" si="11"/>
        <v>0</v>
      </c>
      <c r="K82" s="27" t="s">
        <v>204</v>
      </c>
      <c r="L82" s="29">
        <f>_xlfn.FLOOR.MATH(D82/'Mark Conv'!$E$5,0.01)</f>
        <v>0.2</v>
      </c>
      <c r="M82" s="21"/>
      <c r="N82" s="22"/>
      <c r="O82" s="21"/>
      <c r="P82" s="21"/>
      <c r="Q82" s="21"/>
      <c r="R82" s="21"/>
      <c r="S82" s="21"/>
      <c r="T82" s="21"/>
      <c r="U82" s="21"/>
    </row>
    <row r="83" spans="1:21" ht="27.6">
      <c r="A83" s="27" t="s">
        <v>43</v>
      </c>
      <c r="B83" s="27">
        <v>5</v>
      </c>
      <c r="C83" s="27">
        <v>10</v>
      </c>
      <c r="D83" s="29">
        <f t="shared" si="8"/>
        <v>5</v>
      </c>
      <c r="E83" s="27" t="s">
        <v>206</v>
      </c>
      <c r="F83" s="30">
        <f t="shared" si="9"/>
        <v>5</v>
      </c>
      <c r="G83" s="27" t="s">
        <v>202</v>
      </c>
      <c r="H83" s="30">
        <f t="shared" si="10"/>
        <v>0</v>
      </c>
      <c r="I83" s="27" t="s">
        <v>203</v>
      </c>
      <c r="J83" s="30">
        <f t="shared" si="11"/>
        <v>0</v>
      </c>
      <c r="K83" s="27" t="s">
        <v>204</v>
      </c>
      <c r="L83" s="29">
        <f>_xlfn.FLOOR.MATH(D83/'Mark Conv'!$E$5,0.01)</f>
        <v>0.2</v>
      </c>
      <c r="M83" s="21"/>
      <c r="N83" s="22"/>
      <c r="O83" s="21"/>
      <c r="P83" s="21"/>
      <c r="Q83" s="21"/>
      <c r="R83" s="21"/>
      <c r="S83" s="21"/>
      <c r="T83" s="21"/>
      <c r="U83" s="21"/>
    </row>
    <row r="84" spans="1:21" ht="27.6">
      <c r="A84" s="27" t="s">
        <v>45</v>
      </c>
      <c r="B84" s="27">
        <v>5</v>
      </c>
      <c r="C84" s="27">
        <v>25</v>
      </c>
      <c r="D84" s="29">
        <f t="shared" si="8"/>
        <v>5</v>
      </c>
      <c r="E84" s="27" t="s">
        <v>206</v>
      </c>
      <c r="F84" s="30">
        <f t="shared" si="9"/>
        <v>5</v>
      </c>
      <c r="G84" s="27" t="s">
        <v>202</v>
      </c>
      <c r="H84" s="30">
        <f t="shared" si="10"/>
        <v>0</v>
      </c>
      <c r="I84" s="27" t="s">
        <v>203</v>
      </c>
      <c r="J84" s="30">
        <f t="shared" si="11"/>
        <v>0</v>
      </c>
      <c r="K84" s="27" t="s">
        <v>204</v>
      </c>
      <c r="L84" s="29">
        <f>_xlfn.FLOOR.MATH(D84/'Mark Conv'!$E$5,0.01)</f>
        <v>0.2</v>
      </c>
      <c r="M84" s="21"/>
      <c r="N84" s="22"/>
      <c r="O84" s="21"/>
      <c r="P84" s="21"/>
      <c r="Q84" s="21"/>
      <c r="R84" s="21"/>
      <c r="S84" s="21"/>
      <c r="T84" s="21"/>
      <c r="U84" s="21"/>
    </row>
    <row r="85" spans="1:21" ht="27.6">
      <c r="A85" s="27" t="s">
        <v>48</v>
      </c>
      <c r="B85" s="27">
        <v>5</v>
      </c>
      <c r="C85" s="27">
        <v>4</v>
      </c>
      <c r="D85" s="29">
        <f t="shared" si="8"/>
        <v>5</v>
      </c>
      <c r="E85" s="27" t="s">
        <v>206</v>
      </c>
      <c r="F85" s="30">
        <f t="shared" si="9"/>
        <v>5</v>
      </c>
      <c r="G85" s="27" t="s">
        <v>202</v>
      </c>
      <c r="H85" s="30">
        <f t="shared" si="10"/>
        <v>0</v>
      </c>
      <c r="I85" s="27" t="s">
        <v>203</v>
      </c>
      <c r="J85" s="30">
        <f t="shared" si="11"/>
        <v>0</v>
      </c>
      <c r="K85" s="27" t="s">
        <v>204</v>
      </c>
      <c r="L85" s="29">
        <f>_xlfn.FLOOR.MATH(D85/'Mark Conv'!$E$5,0.01)</f>
        <v>0.2</v>
      </c>
      <c r="M85" s="21"/>
      <c r="N85" s="22"/>
      <c r="O85" s="21"/>
      <c r="P85" s="21"/>
      <c r="Q85" s="21"/>
      <c r="R85" s="21"/>
      <c r="S85" s="21"/>
      <c r="T85" s="21"/>
      <c r="U85" s="21"/>
    </row>
    <row r="86" spans="1:21" ht="27.6">
      <c r="A86" s="27" t="s">
        <v>118</v>
      </c>
      <c r="B86" s="27">
        <v>5</v>
      </c>
      <c r="C86" s="27">
        <v>5</v>
      </c>
      <c r="D86" s="29">
        <f t="shared" si="8"/>
        <v>5</v>
      </c>
      <c r="E86" s="27" t="s">
        <v>206</v>
      </c>
      <c r="F86" s="30">
        <f t="shared" si="9"/>
        <v>5</v>
      </c>
      <c r="G86" s="27" t="s">
        <v>202</v>
      </c>
      <c r="H86" s="30">
        <f t="shared" si="10"/>
        <v>0</v>
      </c>
      <c r="I86" s="27" t="s">
        <v>203</v>
      </c>
      <c r="J86" s="30">
        <f t="shared" si="11"/>
        <v>0</v>
      </c>
      <c r="K86" s="27" t="s">
        <v>204</v>
      </c>
      <c r="L86" s="29">
        <f>_xlfn.FLOOR.MATH(D86/'Mark Conv'!$E$5,0.01)</f>
        <v>0.2</v>
      </c>
      <c r="M86" s="21"/>
      <c r="N86" s="22"/>
      <c r="O86" s="21"/>
      <c r="P86" s="21"/>
      <c r="Q86" s="21"/>
      <c r="R86" s="21"/>
      <c r="S86" s="21"/>
      <c r="T86" s="21"/>
      <c r="U86" s="21"/>
    </row>
    <row r="87" spans="1:21" ht="27.6">
      <c r="A87" s="27" t="s">
        <v>64</v>
      </c>
      <c r="B87" s="27">
        <v>5</v>
      </c>
      <c r="C87" s="27">
        <v>0</v>
      </c>
      <c r="D87" s="29">
        <f t="shared" si="8"/>
        <v>5</v>
      </c>
      <c r="E87" s="27" t="s">
        <v>206</v>
      </c>
      <c r="F87" s="30">
        <f t="shared" si="9"/>
        <v>5</v>
      </c>
      <c r="G87" s="27" t="s">
        <v>202</v>
      </c>
      <c r="H87" s="30">
        <f t="shared" si="10"/>
        <v>0</v>
      </c>
      <c r="I87" s="27" t="s">
        <v>203</v>
      </c>
      <c r="J87" s="30">
        <f t="shared" si="11"/>
        <v>0</v>
      </c>
      <c r="K87" s="27" t="s">
        <v>204</v>
      </c>
      <c r="L87" s="29">
        <f>_xlfn.FLOOR.MATH(D87/'Mark Conv'!$E$5,0.01)</f>
        <v>0.2</v>
      </c>
      <c r="M87" s="21"/>
      <c r="N87" s="22"/>
      <c r="O87" s="21"/>
      <c r="P87" s="21"/>
      <c r="Q87" s="21"/>
      <c r="R87" s="21"/>
      <c r="S87" s="21"/>
      <c r="T87" s="21"/>
      <c r="U87" s="21"/>
    </row>
    <row r="88" spans="1:21" ht="27.6">
      <c r="A88" s="27" t="s">
        <v>153</v>
      </c>
      <c r="B88" s="27">
        <v>5</v>
      </c>
      <c r="C88" s="27">
        <v>2</v>
      </c>
      <c r="D88" s="29">
        <f t="shared" si="8"/>
        <v>5</v>
      </c>
      <c r="E88" s="27" t="s">
        <v>206</v>
      </c>
      <c r="F88" s="30">
        <f t="shared" si="9"/>
        <v>5</v>
      </c>
      <c r="G88" s="27" t="s">
        <v>202</v>
      </c>
      <c r="H88" s="30">
        <f t="shared" si="10"/>
        <v>0</v>
      </c>
      <c r="I88" s="27" t="s">
        <v>203</v>
      </c>
      <c r="J88" s="30">
        <f t="shared" si="11"/>
        <v>0</v>
      </c>
      <c r="K88" s="27" t="s">
        <v>204</v>
      </c>
      <c r="L88" s="29">
        <f>_xlfn.FLOOR.MATH(D88/'Mark Conv'!$E$5,0.01)</f>
        <v>0.2</v>
      </c>
      <c r="M88" s="21"/>
      <c r="N88" s="22"/>
      <c r="O88" s="21"/>
      <c r="P88" s="21"/>
      <c r="Q88" s="21"/>
      <c r="R88" s="21"/>
      <c r="S88" s="21"/>
      <c r="T88" s="21"/>
      <c r="U88" s="21"/>
    </row>
    <row r="89" spans="1:21" ht="27.6">
      <c r="A89" s="27" t="s">
        <v>62</v>
      </c>
      <c r="B89" s="27">
        <v>5</v>
      </c>
      <c r="C89" s="27">
        <v>3</v>
      </c>
      <c r="D89" s="29">
        <f t="shared" si="8"/>
        <v>5</v>
      </c>
      <c r="E89" s="27" t="s">
        <v>206</v>
      </c>
      <c r="F89" s="30">
        <f t="shared" si="9"/>
        <v>5</v>
      </c>
      <c r="G89" s="27" t="s">
        <v>202</v>
      </c>
      <c r="H89" s="30">
        <f t="shared" si="10"/>
        <v>0</v>
      </c>
      <c r="I89" s="27" t="s">
        <v>203</v>
      </c>
      <c r="J89" s="30">
        <f t="shared" si="11"/>
        <v>0</v>
      </c>
      <c r="K89" s="27" t="s">
        <v>204</v>
      </c>
      <c r="L89" s="29">
        <f>_xlfn.FLOOR.MATH(D89/'Mark Conv'!$E$5,0.01)</f>
        <v>0.2</v>
      </c>
      <c r="M89" s="21"/>
      <c r="N89" s="22"/>
      <c r="O89" s="21"/>
      <c r="P89" s="21"/>
      <c r="Q89" s="21"/>
      <c r="R89" s="21"/>
      <c r="S89" s="21"/>
      <c r="T89" s="21"/>
      <c r="U89" s="21"/>
    </row>
    <row r="90" spans="1:21" ht="27.6">
      <c r="A90" s="27" t="s">
        <v>136</v>
      </c>
      <c r="B90" s="27">
        <v>5</v>
      </c>
      <c r="C90" s="27">
        <v>3</v>
      </c>
      <c r="D90" s="29">
        <f t="shared" si="8"/>
        <v>5</v>
      </c>
      <c r="E90" s="27" t="s">
        <v>206</v>
      </c>
      <c r="F90" s="30">
        <f t="shared" si="9"/>
        <v>5</v>
      </c>
      <c r="G90" s="27" t="s">
        <v>202</v>
      </c>
      <c r="H90" s="30">
        <f t="shared" si="10"/>
        <v>0</v>
      </c>
      <c r="I90" s="27" t="s">
        <v>203</v>
      </c>
      <c r="J90" s="30">
        <f t="shared" si="11"/>
        <v>0</v>
      </c>
      <c r="K90" s="27" t="s">
        <v>204</v>
      </c>
      <c r="L90" s="29">
        <f>_xlfn.FLOOR.MATH(D90/'Mark Conv'!$E$5,0.01)</f>
        <v>0.2</v>
      </c>
      <c r="M90" s="21"/>
      <c r="N90" s="22"/>
      <c r="O90" s="21"/>
      <c r="P90" s="21"/>
      <c r="Q90" s="21"/>
      <c r="R90" s="21"/>
      <c r="S90" s="21"/>
      <c r="T90" s="21"/>
      <c r="U90" s="21"/>
    </row>
    <row r="91" spans="1:21" ht="27.6">
      <c r="A91" s="27" t="s">
        <v>68</v>
      </c>
      <c r="B91" s="27">
        <v>5</v>
      </c>
      <c r="C91" s="27">
        <v>25</v>
      </c>
      <c r="D91" s="29">
        <f t="shared" si="8"/>
        <v>5</v>
      </c>
      <c r="E91" s="27" t="s">
        <v>206</v>
      </c>
      <c r="F91" s="30">
        <f t="shared" si="9"/>
        <v>5</v>
      </c>
      <c r="G91" s="27" t="s">
        <v>202</v>
      </c>
      <c r="H91" s="30">
        <f t="shared" si="10"/>
        <v>0</v>
      </c>
      <c r="I91" s="27" t="s">
        <v>203</v>
      </c>
      <c r="J91" s="30">
        <f t="shared" si="11"/>
        <v>0</v>
      </c>
      <c r="K91" s="27" t="s">
        <v>204</v>
      </c>
      <c r="L91" s="29">
        <f>_xlfn.FLOOR.MATH(D91/'Mark Conv'!$E$5,0.01)</f>
        <v>0.2</v>
      </c>
      <c r="M91" s="21"/>
      <c r="N91" s="22"/>
      <c r="O91" s="21"/>
      <c r="P91" s="21"/>
      <c r="Q91" s="21"/>
      <c r="R91" s="21"/>
      <c r="S91" s="21"/>
      <c r="T91" s="21"/>
      <c r="U91" s="21"/>
    </row>
    <row r="92" spans="1:21" ht="27.6">
      <c r="A92" s="27" t="s">
        <v>75</v>
      </c>
      <c r="B92" s="27">
        <v>5</v>
      </c>
      <c r="C92" s="27">
        <v>2</v>
      </c>
      <c r="D92" s="29">
        <f t="shared" si="8"/>
        <v>5</v>
      </c>
      <c r="E92" s="27" t="s">
        <v>206</v>
      </c>
      <c r="F92" s="30">
        <f t="shared" si="9"/>
        <v>5</v>
      </c>
      <c r="G92" s="27" t="s">
        <v>202</v>
      </c>
      <c r="H92" s="30">
        <f t="shared" si="10"/>
        <v>0</v>
      </c>
      <c r="I92" s="27" t="s">
        <v>203</v>
      </c>
      <c r="J92" s="30">
        <f t="shared" si="11"/>
        <v>0</v>
      </c>
      <c r="K92" s="27" t="s">
        <v>204</v>
      </c>
      <c r="L92" s="29">
        <f>_xlfn.FLOOR.MATH(D92/'Mark Conv'!$E$5,0.01)</f>
        <v>0.2</v>
      </c>
      <c r="M92" s="21"/>
      <c r="N92" s="22"/>
      <c r="O92" s="21"/>
      <c r="P92" s="21"/>
      <c r="Q92" s="21"/>
      <c r="R92" s="21"/>
      <c r="S92" s="21"/>
      <c r="T92" s="21"/>
      <c r="U92" s="21"/>
    </row>
    <row r="93" spans="1:21" ht="27.6">
      <c r="A93" s="27" t="s">
        <v>122</v>
      </c>
      <c r="B93" s="27">
        <v>5</v>
      </c>
      <c r="C93" s="27">
        <v>5</v>
      </c>
      <c r="D93" s="29">
        <f t="shared" si="8"/>
        <v>5</v>
      </c>
      <c r="E93" s="27" t="s">
        <v>206</v>
      </c>
      <c r="F93" s="30">
        <f t="shared" si="9"/>
        <v>5</v>
      </c>
      <c r="G93" s="27" t="s">
        <v>202</v>
      </c>
      <c r="H93" s="30">
        <f t="shared" si="10"/>
        <v>0</v>
      </c>
      <c r="I93" s="27" t="s">
        <v>203</v>
      </c>
      <c r="J93" s="30">
        <f t="shared" si="11"/>
        <v>0</v>
      </c>
      <c r="K93" s="27" t="s">
        <v>204</v>
      </c>
      <c r="L93" s="29">
        <f>_xlfn.FLOOR.MATH(D93/'Mark Conv'!$E$5,0.01)</f>
        <v>0.2</v>
      </c>
      <c r="M93" s="21"/>
      <c r="N93" s="22"/>
      <c r="O93" s="21"/>
      <c r="P93" s="21"/>
      <c r="Q93" s="21"/>
      <c r="R93" s="21"/>
      <c r="S93" s="21"/>
      <c r="T93" s="21"/>
      <c r="U93" s="21"/>
    </row>
    <row r="94" spans="1:21" ht="27.6">
      <c r="A94" s="27" t="s">
        <v>156</v>
      </c>
      <c r="B94" s="27">
        <v>5</v>
      </c>
      <c r="C94" s="27">
        <v>4</v>
      </c>
      <c r="D94" s="29">
        <f t="shared" si="8"/>
        <v>5</v>
      </c>
      <c r="E94" s="27" t="s">
        <v>206</v>
      </c>
      <c r="F94" s="30">
        <f t="shared" si="9"/>
        <v>5</v>
      </c>
      <c r="G94" s="27" t="s">
        <v>202</v>
      </c>
      <c r="H94" s="30">
        <f t="shared" si="10"/>
        <v>0</v>
      </c>
      <c r="I94" s="27" t="s">
        <v>203</v>
      </c>
      <c r="J94" s="30">
        <f t="shared" si="11"/>
        <v>0</v>
      </c>
      <c r="K94" s="27" t="s">
        <v>204</v>
      </c>
      <c r="L94" s="29">
        <f>_xlfn.FLOOR.MATH(D94/'Mark Conv'!$E$5,0.01)</f>
        <v>0.2</v>
      </c>
      <c r="M94" s="21"/>
      <c r="N94" s="22"/>
      <c r="O94" s="21"/>
      <c r="P94" s="21"/>
      <c r="Q94" s="21"/>
      <c r="R94" s="21"/>
      <c r="S94" s="21"/>
      <c r="T94" s="21"/>
      <c r="U94" s="21"/>
    </row>
    <row r="95" spans="1:21" ht="27.6">
      <c r="A95" s="27" t="s">
        <v>80</v>
      </c>
      <c r="B95" s="27">
        <v>5</v>
      </c>
      <c r="C95" s="32">
        <v>0.5</v>
      </c>
      <c r="D95" s="29">
        <f t="shared" si="8"/>
        <v>5</v>
      </c>
      <c r="E95" s="27" t="s">
        <v>206</v>
      </c>
      <c r="F95" s="30">
        <f t="shared" si="9"/>
        <v>5</v>
      </c>
      <c r="G95" s="27" t="s">
        <v>202</v>
      </c>
      <c r="H95" s="30">
        <f t="shared" si="10"/>
        <v>0</v>
      </c>
      <c r="I95" s="27" t="s">
        <v>203</v>
      </c>
      <c r="J95" s="30">
        <f t="shared" si="11"/>
        <v>0</v>
      </c>
      <c r="K95" s="27" t="s">
        <v>204</v>
      </c>
      <c r="L95" s="29">
        <f>_xlfn.FLOOR.MATH(D95/'Mark Conv'!$E$5,0.01)</f>
        <v>0.2</v>
      </c>
      <c r="M95" s="21"/>
      <c r="N95" s="22"/>
      <c r="O95" s="21"/>
      <c r="P95" s="21"/>
      <c r="Q95" s="21"/>
      <c r="R95" s="21"/>
      <c r="S95" s="21"/>
      <c r="T95" s="21"/>
      <c r="U95" s="21"/>
    </row>
    <row r="96" spans="1:21" ht="27.6">
      <c r="A96" s="27" t="s">
        <v>2</v>
      </c>
      <c r="B96" s="27">
        <v>5</v>
      </c>
      <c r="C96" s="27">
        <v>8</v>
      </c>
      <c r="D96" s="29">
        <f t="shared" si="8"/>
        <v>5</v>
      </c>
      <c r="E96" s="27" t="s">
        <v>206</v>
      </c>
      <c r="F96" s="30">
        <f t="shared" si="9"/>
        <v>5</v>
      </c>
      <c r="G96" s="27" t="s">
        <v>202</v>
      </c>
      <c r="H96" s="30">
        <f t="shared" si="10"/>
        <v>0</v>
      </c>
      <c r="I96" s="27" t="s">
        <v>203</v>
      </c>
      <c r="J96" s="30">
        <f t="shared" si="11"/>
        <v>0</v>
      </c>
      <c r="K96" s="27" t="s">
        <v>204</v>
      </c>
      <c r="L96" s="29">
        <f>_xlfn.FLOOR.MATH(D96/'Mark Conv'!$E$5,0.01)</f>
        <v>0.2</v>
      </c>
      <c r="M96" s="21"/>
      <c r="N96" s="22"/>
      <c r="O96" s="21"/>
      <c r="P96" s="21"/>
      <c r="Q96" s="21"/>
      <c r="R96" s="21"/>
      <c r="S96" s="21"/>
      <c r="T96" s="21"/>
      <c r="U96" s="21"/>
    </row>
    <row r="97" spans="1:21" ht="27.6">
      <c r="A97" s="27" t="s">
        <v>84</v>
      </c>
      <c r="B97" s="27">
        <v>5</v>
      </c>
      <c r="C97" s="27">
        <v>0</v>
      </c>
      <c r="D97" s="29">
        <f t="shared" si="8"/>
        <v>5</v>
      </c>
      <c r="E97" s="27" t="s">
        <v>206</v>
      </c>
      <c r="F97" s="30">
        <f t="shared" si="9"/>
        <v>5</v>
      </c>
      <c r="G97" s="27" t="s">
        <v>202</v>
      </c>
      <c r="H97" s="30">
        <f t="shared" si="10"/>
        <v>0</v>
      </c>
      <c r="I97" s="27" t="s">
        <v>203</v>
      </c>
      <c r="J97" s="30">
        <f t="shared" si="11"/>
        <v>0</v>
      </c>
      <c r="K97" s="27" t="s">
        <v>204</v>
      </c>
      <c r="L97" s="29">
        <f>_xlfn.FLOOR.MATH(D97/'Mark Conv'!$E$5,0.01)</f>
        <v>0.2</v>
      </c>
      <c r="M97" s="21"/>
      <c r="N97" s="22"/>
      <c r="O97" s="21"/>
      <c r="P97" s="21"/>
      <c r="Q97" s="21"/>
      <c r="R97" s="21"/>
      <c r="S97" s="21"/>
      <c r="T97" s="21"/>
      <c r="U97" s="21"/>
    </row>
    <row r="98" spans="1:21" ht="27.6">
      <c r="A98" s="27" t="s">
        <v>175</v>
      </c>
      <c r="B98" s="27">
        <v>5</v>
      </c>
      <c r="C98" s="27">
        <v>18</v>
      </c>
      <c r="D98" s="29">
        <f t="shared" si="8"/>
        <v>5</v>
      </c>
      <c r="E98" s="27" t="s">
        <v>206</v>
      </c>
      <c r="F98" s="30">
        <f t="shared" si="9"/>
        <v>5</v>
      </c>
      <c r="G98" s="27" t="s">
        <v>202</v>
      </c>
      <c r="H98" s="30">
        <f t="shared" si="10"/>
        <v>0</v>
      </c>
      <c r="I98" s="27" t="s">
        <v>203</v>
      </c>
      <c r="J98" s="30">
        <f t="shared" si="11"/>
        <v>0</v>
      </c>
      <c r="K98" s="27" t="s">
        <v>204</v>
      </c>
      <c r="L98" s="29">
        <f>_xlfn.FLOOR.MATH(D98/'Mark Conv'!$E$5,0.01)</f>
        <v>0.2</v>
      </c>
      <c r="M98" s="21"/>
      <c r="N98" s="22"/>
      <c r="O98" s="21"/>
      <c r="P98" s="21"/>
      <c r="Q98" s="21"/>
      <c r="R98" s="21"/>
      <c r="S98" s="21"/>
      <c r="T98" s="21"/>
      <c r="U98" s="21"/>
    </row>
    <row r="99" spans="1:21" ht="27.6">
      <c r="A99" s="27" t="s">
        <v>65</v>
      </c>
      <c r="B99" s="27">
        <v>5</v>
      </c>
      <c r="C99" s="27">
        <v>2</v>
      </c>
      <c r="D99" s="29">
        <f t="shared" ref="D99:D130" si="12">B99*$O$6</f>
        <v>5</v>
      </c>
      <c r="E99" s="27" t="s">
        <v>206</v>
      </c>
      <c r="F99" s="30">
        <f t="shared" ref="F99:F130" si="13">_xlfn.FLOOR.MATH(D99,1)</f>
        <v>5</v>
      </c>
      <c r="G99" s="27" t="s">
        <v>202</v>
      </c>
      <c r="H99" s="30">
        <f t="shared" ref="H99:H130" si="14">_xlfn.FLOOR.MATH(((D99-F99)*10), 1)</f>
        <v>0</v>
      </c>
      <c r="I99" s="27" t="s">
        <v>203</v>
      </c>
      <c r="J99" s="30">
        <f t="shared" ref="J99:J130" si="15">((D99-F99)*10-H99)*10</f>
        <v>0</v>
      </c>
      <c r="K99" s="27" t="s">
        <v>204</v>
      </c>
      <c r="L99" s="29">
        <f>_xlfn.FLOOR.MATH(D99/'Mark Conv'!$E$5,0.01)</f>
        <v>0.2</v>
      </c>
      <c r="M99" s="21"/>
      <c r="N99" s="22"/>
      <c r="O99" s="21"/>
      <c r="P99" s="21"/>
      <c r="Q99" s="21"/>
      <c r="R99" s="21"/>
      <c r="S99" s="21"/>
      <c r="T99" s="21"/>
      <c r="U99" s="21"/>
    </row>
    <row r="100" spans="1:21" ht="27.6">
      <c r="A100" s="27" t="s">
        <v>98</v>
      </c>
      <c r="B100" s="27">
        <v>5</v>
      </c>
      <c r="C100" s="27">
        <v>3</v>
      </c>
      <c r="D100" s="29">
        <f t="shared" si="12"/>
        <v>5</v>
      </c>
      <c r="E100" s="27" t="s">
        <v>206</v>
      </c>
      <c r="F100" s="30">
        <f t="shared" si="13"/>
        <v>5</v>
      </c>
      <c r="G100" s="27" t="s">
        <v>202</v>
      </c>
      <c r="H100" s="30">
        <f t="shared" si="14"/>
        <v>0</v>
      </c>
      <c r="I100" s="27" t="s">
        <v>203</v>
      </c>
      <c r="J100" s="30">
        <f t="shared" si="15"/>
        <v>0</v>
      </c>
      <c r="K100" s="27" t="s">
        <v>204</v>
      </c>
      <c r="L100" s="29">
        <f>_xlfn.FLOOR.MATH(D100/'Mark Conv'!$E$5,0.01)</f>
        <v>0.2</v>
      </c>
      <c r="M100" s="21"/>
      <c r="N100" s="22"/>
      <c r="O100" s="21"/>
      <c r="P100" s="21"/>
      <c r="Q100" s="21"/>
      <c r="R100" s="21"/>
      <c r="S100" s="21"/>
      <c r="T100" s="21"/>
      <c r="U100" s="21"/>
    </row>
    <row r="101" spans="1:21" ht="27.6">
      <c r="A101" s="27" t="s">
        <v>102</v>
      </c>
      <c r="B101" s="27">
        <v>5</v>
      </c>
      <c r="C101" s="27">
        <v>0</v>
      </c>
      <c r="D101" s="29">
        <f t="shared" si="12"/>
        <v>5</v>
      </c>
      <c r="E101" s="27" t="s">
        <v>206</v>
      </c>
      <c r="F101" s="30">
        <f t="shared" si="13"/>
        <v>5</v>
      </c>
      <c r="G101" s="27" t="s">
        <v>202</v>
      </c>
      <c r="H101" s="30">
        <f t="shared" si="14"/>
        <v>0</v>
      </c>
      <c r="I101" s="27" t="s">
        <v>203</v>
      </c>
      <c r="J101" s="30">
        <f t="shared" si="15"/>
        <v>0</v>
      </c>
      <c r="K101" s="27" t="s">
        <v>204</v>
      </c>
      <c r="L101" s="29">
        <f>_xlfn.FLOOR.MATH(D101/'Mark Conv'!$E$5,0.01)</f>
        <v>0.2</v>
      </c>
      <c r="M101" s="21"/>
      <c r="N101" s="22"/>
      <c r="O101" s="21"/>
      <c r="P101" s="21"/>
      <c r="Q101" s="21"/>
      <c r="R101" s="21"/>
      <c r="S101" s="21"/>
      <c r="T101" s="21"/>
      <c r="U101" s="21"/>
    </row>
    <row r="102" spans="1:21" ht="27.6">
      <c r="A102" s="27" t="s">
        <v>26</v>
      </c>
      <c r="B102" s="27">
        <v>5</v>
      </c>
      <c r="C102" s="27">
        <v>4</v>
      </c>
      <c r="D102" s="29">
        <f t="shared" si="12"/>
        <v>5</v>
      </c>
      <c r="E102" s="27" t="s">
        <v>206</v>
      </c>
      <c r="F102" s="30">
        <f t="shared" si="13"/>
        <v>5</v>
      </c>
      <c r="G102" s="27" t="s">
        <v>202</v>
      </c>
      <c r="H102" s="30">
        <f t="shared" si="14"/>
        <v>0</v>
      </c>
      <c r="I102" s="27" t="s">
        <v>203</v>
      </c>
      <c r="J102" s="30">
        <f t="shared" si="15"/>
        <v>0</v>
      </c>
      <c r="K102" s="27" t="s">
        <v>204</v>
      </c>
      <c r="L102" s="29">
        <f>_xlfn.FLOOR.MATH(D102/'Mark Conv'!$E$5,0.01)</f>
        <v>0.2</v>
      </c>
      <c r="M102" s="21"/>
      <c r="N102" s="22"/>
      <c r="O102" s="21"/>
      <c r="P102" s="21"/>
      <c r="Q102" s="21"/>
      <c r="R102" s="21"/>
      <c r="S102" s="21"/>
      <c r="T102" s="21"/>
      <c r="U102" s="21"/>
    </row>
    <row r="103" spans="1:21" ht="27.6">
      <c r="A103" s="27" t="s">
        <v>179</v>
      </c>
      <c r="B103" s="27">
        <v>5</v>
      </c>
      <c r="C103" s="27">
        <v>4</v>
      </c>
      <c r="D103" s="29">
        <f t="shared" si="12"/>
        <v>5</v>
      </c>
      <c r="E103" s="27" t="s">
        <v>206</v>
      </c>
      <c r="F103" s="30">
        <f t="shared" si="13"/>
        <v>5</v>
      </c>
      <c r="G103" s="27" t="s">
        <v>202</v>
      </c>
      <c r="H103" s="30">
        <f t="shared" si="14"/>
        <v>0</v>
      </c>
      <c r="I103" s="27" t="s">
        <v>203</v>
      </c>
      <c r="J103" s="30">
        <f t="shared" si="15"/>
        <v>0</v>
      </c>
      <c r="K103" s="27" t="s">
        <v>204</v>
      </c>
      <c r="L103" s="29">
        <f>_xlfn.FLOOR.MATH(D103/'Mark Conv'!$E$5,0.01)</f>
        <v>0.2</v>
      </c>
      <c r="M103" s="21"/>
      <c r="N103" s="22"/>
      <c r="O103" s="21"/>
      <c r="P103" s="21"/>
      <c r="Q103" s="21"/>
      <c r="R103" s="21"/>
      <c r="S103" s="21"/>
      <c r="T103" s="21"/>
      <c r="U103" s="21"/>
    </row>
    <row r="104" spans="1:21" ht="27.6">
      <c r="A104" s="27" t="s">
        <v>180</v>
      </c>
      <c r="B104" s="27">
        <v>5</v>
      </c>
      <c r="C104" s="27">
        <v>2</v>
      </c>
      <c r="D104" s="29">
        <f t="shared" si="12"/>
        <v>5</v>
      </c>
      <c r="E104" s="27" t="s">
        <v>206</v>
      </c>
      <c r="F104" s="30">
        <f t="shared" si="13"/>
        <v>5</v>
      </c>
      <c r="G104" s="27" t="s">
        <v>202</v>
      </c>
      <c r="H104" s="30">
        <f t="shared" si="14"/>
        <v>0</v>
      </c>
      <c r="I104" s="27" t="s">
        <v>203</v>
      </c>
      <c r="J104" s="30">
        <f t="shared" si="15"/>
        <v>0</v>
      </c>
      <c r="K104" s="27" t="s">
        <v>204</v>
      </c>
      <c r="L104" s="29">
        <f>_xlfn.FLOOR.MATH(D104/'Mark Conv'!$E$5,0.01)</f>
        <v>0.2</v>
      </c>
      <c r="M104" s="21"/>
      <c r="N104" s="22"/>
      <c r="O104" s="21"/>
      <c r="P104" s="21"/>
      <c r="Q104" s="21"/>
      <c r="R104" s="21"/>
      <c r="S104" s="21"/>
      <c r="T104" s="21"/>
      <c r="U104" s="21"/>
    </row>
    <row r="105" spans="1:21" ht="27.6">
      <c r="A105" s="27" t="s">
        <v>55</v>
      </c>
      <c r="B105" s="27">
        <v>5</v>
      </c>
      <c r="C105" s="27">
        <v>4</v>
      </c>
      <c r="D105" s="29">
        <f t="shared" si="12"/>
        <v>5</v>
      </c>
      <c r="E105" s="27" t="s">
        <v>206</v>
      </c>
      <c r="F105" s="30">
        <f t="shared" si="13"/>
        <v>5</v>
      </c>
      <c r="G105" s="27" t="s">
        <v>202</v>
      </c>
      <c r="H105" s="30">
        <f t="shared" si="14"/>
        <v>0</v>
      </c>
      <c r="I105" s="27" t="s">
        <v>203</v>
      </c>
      <c r="J105" s="30">
        <f t="shared" si="15"/>
        <v>0</v>
      </c>
      <c r="K105" s="27" t="s">
        <v>204</v>
      </c>
      <c r="L105" s="29">
        <f>_xlfn.FLOOR.MATH(D105/'Mark Conv'!$E$5,0.01)</f>
        <v>0.2</v>
      </c>
      <c r="M105" s="21"/>
      <c r="N105" s="22"/>
      <c r="O105" s="21"/>
      <c r="P105" s="21"/>
      <c r="Q105" s="21"/>
      <c r="R105" s="21"/>
      <c r="S105" s="21"/>
      <c r="T105" s="21"/>
      <c r="U105" s="21"/>
    </row>
    <row r="106" spans="1:21" ht="27.6">
      <c r="A106" s="27" t="s">
        <v>92</v>
      </c>
      <c r="B106" s="27">
        <v>4</v>
      </c>
      <c r="C106" s="27">
        <v>35</v>
      </c>
      <c r="D106" s="29">
        <f t="shared" si="12"/>
        <v>4</v>
      </c>
      <c r="E106" s="27" t="s">
        <v>206</v>
      </c>
      <c r="F106" s="30">
        <f t="shared" si="13"/>
        <v>4</v>
      </c>
      <c r="G106" s="27" t="s">
        <v>202</v>
      </c>
      <c r="H106" s="30">
        <f t="shared" si="14"/>
        <v>0</v>
      </c>
      <c r="I106" s="27" t="s">
        <v>203</v>
      </c>
      <c r="J106" s="30">
        <f t="shared" si="15"/>
        <v>0</v>
      </c>
      <c r="K106" s="27" t="s">
        <v>204</v>
      </c>
      <c r="L106" s="29">
        <f>_xlfn.FLOOR.MATH(D106/'Mark Conv'!$E$5,0.01)</f>
        <v>0.16</v>
      </c>
      <c r="M106" s="21"/>
      <c r="N106" s="22"/>
      <c r="O106" s="21"/>
      <c r="P106" s="21"/>
      <c r="Q106" s="21"/>
      <c r="R106" s="21"/>
      <c r="S106" s="21"/>
      <c r="T106" s="21"/>
      <c r="U106" s="21"/>
    </row>
    <row r="107" spans="1:21" ht="27.6">
      <c r="A107" s="27" t="s">
        <v>143</v>
      </c>
      <c r="B107" s="27">
        <v>3</v>
      </c>
      <c r="C107" s="27">
        <v>2</v>
      </c>
      <c r="D107" s="29">
        <f t="shared" si="12"/>
        <v>3</v>
      </c>
      <c r="E107" s="27" t="s">
        <v>206</v>
      </c>
      <c r="F107" s="30">
        <f t="shared" si="13"/>
        <v>3</v>
      </c>
      <c r="G107" s="27" t="s">
        <v>202</v>
      </c>
      <c r="H107" s="30">
        <f t="shared" si="14"/>
        <v>0</v>
      </c>
      <c r="I107" s="27" t="s">
        <v>203</v>
      </c>
      <c r="J107" s="30">
        <f t="shared" si="15"/>
        <v>0</v>
      </c>
      <c r="K107" s="27" t="s">
        <v>204</v>
      </c>
      <c r="L107" s="29">
        <f>_xlfn.FLOOR.MATH(D107/'Mark Conv'!$E$5,0.01)</f>
        <v>0.12</v>
      </c>
      <c r="M107" s="21"/>
      <c r="N107" s="22"/>
      <c r="O107" s="21"/>
      <c r="P107" s="21"/>
      <c r="Q107" s="21"/>
      <c r="R107" s="21"/>
      <c r="S107" s="21"/>
      <c r="T107" s="21"/>
      <c r="U107" s="21"/>
    </row>
    <row r="108" spans="1:21" ht="27.6">
      <c r="A108" s="27" t="s">
        <v>15</v>
      </c>
      <c r="B108" s="27">
        <v>2</v>
      </c>
      <c r="C108" s="27">
        <v>2</v>
      </c>
      <c r="D108" s="29">
        <f t="shared" si="12"/>
        <v>2</v>
      </c>
      <c r="E108" s="27" t="s">
        <v>206</v>
      </c>
      <c r="F108" s="30">
        <f t="shared" si="13"/>
        <v>2</v>
      </c>
      <c r="G108" s="27" t="s">
        <v>202</v>
      </c>
      <c r="H108" s="30">
        <f t="shared" si="14"/>
        <v>0</v>
      </c>
      <c r="I108" s="27" t="s">
        <v>203</v>
      </c>
      <c r="J108" s="30">
        <f t="shared" si="15"/>
        <v>0</v>
      </c>
      <c r="K108" s="27" t="s">
        <v>204</v>
      </c>
      <c r="L108" s="29">
        <f>_xlfn.FLOOR.MATH(D108/'Mark Conv'!$E$5,0.01)</f>
        <v>0.08</v>
      </c>
      <c r="M108" s="21"/>
      <c r="N108" s="22"/>
      <c r="O108" s="21"/>
      <c r="P108" s="21"/>
      <c r="Q108" s="21"/>
      <c r="R108" s="21"/>
      <c r="S108" s="21"/>
      <c r="T108" s="21"/>
      <c r="U108" s="21"/>
    </row>
    <row r="109" spans="1:21" ht="27.6">
      <c r="A109" s="27" t="s">
        <v>28</v>
      </c>
      <c r="B109" s="27">
        <v>2</v>
      </c>
      <c r="C109" s="27">
        <v>5</v>
      </c>
      <c r="D109" s="29">
        <f t="shared" si="12"/>
        <v>2</v>
      </c>
      <c r="E109" s="27" t="s">
        <v>206</v>
      </c>
      <c r="F109" s="30">
        <f t="shared" si="13"/>
        <v>2</v>
      </c>
      <c r="G109" s="27" t="s">
        <v>202</v>
      </c>
      <c r="H109" s="30">
        <f t="shared" si="14"/>
        <v>0</v>
      </c>
      <c r="I109" s="27" t="s">
        <v>203</v>
      </c>
      <c r="J109" s="30">
        <f t="shared" si="15"/>
        <v>0</v>
      </c>
      <c r="K109" s="27" t="s">
        <v>204</v>
      </c>
      <c r="L109" s="29">
        <f>_xlfn.FLOOR.MATH(D109/'Mark Conv'!$E$5,0.01)</f>
        <v>0.08</v>
      </c>
      <c r="M109" s="21"/>
      <c r="N109" s="22"/>
      <c r="O109" s="21"/>
      <c r="P109" s="21"/>
      <c r="Q109" s="21"/>
      <c r="R109" s="21"/>
      <c r="S109" s="21"/>
      <c r="T109" s="21"/>
      <c r="U109" s="21"/>
    </row>
    <row r="110" spans="1:21" ht="27.6">
      <c r="A110" s="27" t="s">
        <v>30</v>
      </c>
      <c r="B110" s="27">
        <v>2</v>
      </c>
      <c r="C110" s="27">
        <v>70</v>
      </c>
      <c r="D110" s="29">
        <f t="shared" si="12"/>
        <v>2</v>
      </c>
      <c r="E110" s="27" t="s">
        <v>206</v>
      </c>
      <c r="F110" s="30">
        <f t="shared" si="13"/>
        <v>2</v>
      </c>
      <c r="G110" s="27" t="s">
        <v>202</v>
      </c>
      <c r="H110" s="30">
        <f t="shared" si="14"/>
        <v>0</v>
      </c>
      <c r="I110" s="27" t="s">
        <v>203</v>
      </c>
      <c r="J110" s="30">
        <f t="shared" si="15"/>
        <v>0</v>
      </c>
      <c r="K110" s="27" t="s">
        <v>204</v>
      </c>
      <c r="L110" s="29">
        <f>_xlfn.FLOOR.MATH(D110/'Mark Conv'!$E$5,0.01)</f>
        <v>0.08</v>
      </c>
      <c r="M110" s="21"/>
      <c r="N110" s="22"/>
      <c r="O110" s="21"/>
      <c r="P110" s="21"/>
      <c r="Q110" s="21"/>
      <c r="R110" s="21"/>
      <c r="S110" s="21"/>
      <c r="T110" s="21"/>
      <c r="U110" s="21"/>
    </row>
    <row r="111" spans="1:21" ht="27.6">
      <c r="A111" s="27" t="s">
        <v>37</v>
      </c>
      <c r="B111" s="27">
        <v>2</v>
      </c>
      <c r="C111" s="27">
        <v>2</v>
      </c>
      <c r="D111" s="29">
        <f t="shared" si="12"/>
        <v>2</v>
      </c>
      <c r="E111" s="27" t="s">
        <v>206</v>
      </c>
      <c r="F111" s="30">
        <f t="shared" si="13"/>
        <v>2</v>
      </c>
      <c r="G111" s="27" t="s">
        <v>202</v>
      </c>
      <c r="H111" s="30">
        <f t="shared" si="14"/>
        <v>0</v>
      </c>
      <c r="I111" s="27" t="s">
        <v>203</v>
      </c>
      <c r="J111" s="30">
        <f t="shared" si="15"/>
        <v>0</v>
      </c>
      <c r="K111" s="27" t="s">
        <v>204</v>
      </c>
      <c r="L111" s="29">
        <f>_xlfn.FLOOR.MATH(D111/'Mark Conv'!$E$5,0.01)</f>
        <v>0.08</v>
      </c>
      <c r="M111" s="21"/>
      <c r="N111" s="22"/>
      <c r="O111" s="21"/>
      <c r="P111" s="21"/>
      <c r="Q111" s="21"/>
      <c r="R111" s="21"/>
      <c r="S111" s="21"/>
      <c r="T111" s="21"/>
      <c r="U111" s="21"/>
    </row>
    <row r="112" spans="1:21" ht="27.6">
      <c r="A112" s="27" t="s">
        <v>50</v>
      </c>
      <c r="B112" s="27">
        <v>2</v>
      </c>
      <c r="C112" s="27">
        <v>4</v>
      </c>
      <c r="D112" s="29">
        <f t="shared" si="12"/>
        <v>2</v>
      </c>
      <c r="E112" s="27" t="s">
        <v>206</v>
      </c>
      <c r="F112" s="30">
        <f t="shared" si="13"/>
        <v>2</v>
      </c>
      <c r="G112" s="27" t="s">
        <v>202</v>
      </c>
      <c r="H112" s="30">
        <f t="shared" si="14"/>
        <v>0</v>
      </c>
      <c r="I112" s="27" t="s">
        <v>203</v>
      </c>
      <c r="J112" s="30">
        <f t="shared" si="15"/>
        <v>0</v>
      </c>
      <c r="K112" s="27" t="s">
        <v>204</v>
      </c>
      <c r="L112" s="29">
        <f>_xlfn.FLOOR.MATH(D112/'Mark Conv'!$E$5,0.01)</f>
        <v>0.08</v>
      </c>
      <c r="M112" s="21"/>
      <c r="N112" s="22"/>
      <c r="O112" s="21"/>
      <c r="P112" s="21"/>
      <c r="Q112" s="21"/>
      <c r="R112" s="21"/>
      <c r="S112" s="21"/>
      <c r="T112" s="21"/>
      <c r="U112" s="21"/>
    </row>
    <row r="113" spans="1:21" ht="27.6">
      <c r="A113" s="27" t="s">
        <v>52</v>
      </c>
      <c r="B113" s="27">
        <v>2</v>
      </c>
      <c r="C113" s="27">
        <v>5</v>
      </c>
      <c r="D113" s="29">
        <f t="shared" si="12"/>
        <v>2</v>
      </c>
      <c r="E113" s="27" t="s">
        <v>206</v>
      </c>
      <c r="F113" s="30">
        <f t="shared" si="13"/>
        <v>2</v>
      </c>
      <c r="G113" s="27" t="s">
        <v>202</v>
      </c>
      <c r="H113" s="30">
        <f t="shared" si="14"/>
        <v>0</v>
      </c>
      <c r="I113" s="27" t="s">
        <v>203</v>
      </c>
      <c r="J113" s="30">
        <f t="shared" si="15"/>
        <v>0</v>
      </c>
      <c r="K113" s="27" t="s">
        <v>204</v>
      </c>
      <c r="L113" s="29">
        <f>_xlfn.FLOOR.MATH(D113/'Mark Conv'!$E$5,0.01)</f>
        <v>0.08</v>
      </c>
      <c r="M113" s="21"/>
      <c r="N113" s="22"/>
      <c r="O113" s="21"/>
      <c r="P113" s="21"/>
      <c r="Q113" s="21"/>
      <c r="R113" s="21"/>
      <c r="S113" s="21"/>
      <c r="T113" s="21"/>
      <c r="U113" s="21"/>
    </row>
    <row r="114" spans="1:21" ht="27.6">
      <c r="A114" s="27" t="s">
        <v>151</v>
      </c>
      <c r="B114" s="27">
        <v>2</v>
      </c>
      <c r="C114" s="27">
        <v>1</v>
      </c>
      <c r="D114" s="29">
        <f t="shared" si="12"/>
        <v>2</v>
      </c>
      <c r="E114" s="27" t="s">
        <v>206</v>
      </c>
      <c r="F114" s="30">
        <f t="shared" si="13"/>
        <v>2</v>
      </c>
      <c r="G114" s="27" t="s">
        <v>202</v>
      </c>
      <c r="H114" s="30">
        <f t="shared" si="14"/>
        <v>0</v>
      </c>
      <c r="I114" s="27" t="s">
        <v>203</v>
      </c>
      <c r="J114" s="30">
        <f t="shared" si="15"/>
        <v>0</v>
      </c>
      <c r="K114" s="27" t="s">
        <v>204</v>
      </c>
      <c r="L114" s="29">
        <f>_xlfn.FLOOR.MATH(D114/'Mark Conv'!$E$5,0.01)</f>
        <v>0.08</v>
      </c>
      <c r="M114" s="21"/>
      <c r="N114" s="22"/>
      <c r="O114" s="21"/>
      <c r="P114" s="21"/>
      <c r="Q114" s="21"/>
      <c r="R114" s="21"/>
      <c r="S114" s="21"/>
      <c r="T114" s="21"/>
      <c r="U114" s="21"/>
    </row>
    <row r="115" spans="1:21" ht="27.6">
      <c r="A115" s="27" t="s">
        <v>140</v>
      </c>
      <c r="B115" s="27">
        <v>2</v>
      </c>
      <c r="C115" s="27">
        <v>1</v>
      </c>
      <c r="D115" s="29">
        <f t="shared" si="12"/>
        <v>2</v>
      </c>
      <c r="E115" s="27" t="s">
        <v>206</v>
      </c>
      <c r="F115" s="30">
        <f t="shared" si="13"/>
        <v>2</v>
      </c>
      <c r="G115" s="27" t="s">
        <v>202</v>
      </c>
      <c r="H115" s="30">
        <f t="shared" si="14"/>
        <v>0</v>
      </c>
      <c r="I115" s="27" t="s">
        <v>203</v>
      </c>
      <c r="J115" s="30">
        <f t="shared" si="15"/>
        <v>0</v>
      </c>
      <c r="K115" s="27" t="s">
        <v>204</v>
      </c>
      <c r="L115" s="29">
        <f>_xlfn.FLOOR.MATH(D115/'Mark Conv'!$E$5,0.01)</f>
        <v>0.08</v>
      </c>
      <c r="M115" s="21"/>
      <c r="N115" s="22"/>
      <c r="O115" s="21"/>
      <c r="P115" s="21"/>
      <c r="Q115" s="21"/>
      <c r="R115" s="21"/>
      <c r="S115" s="21"/>
      <c r="T115" s="21"/>
      <c r="U115" s="21"/>
    </row>
    <row r="116" spans="1:21" ht="27.6">
      <c r="A116" s="27" t="s">
        <v>59</v>
      </c>
      <c r="B116" s="27">
        <v>2</v>
      </c>
      <c r="C116" s="27">
        <v>4</v>
      </c>
      <c r="D116" s="29">
        <f t="shared" si="12"/>
        <v>2</v>
      </c>
      <c r="E116" s="27" t="s">
        <v>206</v>
      </c>
      <c r="F116" s="30">
        <f t="shared" si="13"/>
        <v>2</v>
      </c>
      <c r="G116" s="27" t="s">
        <v>202</v>
      </c>
      <c r="H116" s="30">
        <f t="shared" si="14"/>
        <v>0</v>
      </c>
      <c r="I116" s="27" t="s">
        <v>203</v>
      </c>
      <c r="J116" s="30">
        <f t="shared" si="15"/>
        <v>0</v>
      </c>
      <c r="K116" s="27" t="s">
        <v>204</v>
      </c>
      <c r="L116" s="29">
        <f>_xlfn.FLOOR.MATH(D116/'Mark Conv'!$E$5,0.01)</f>
        <v>0.08</v>
      </c>
      <c r="M116" s="21"/>
      <c r="N116" s="22"/>
      <c r="O116" s="21"/>
      <c r="P116" s="21"/>
      <c r="Q116" s="21"/>
      <c r="R116" s="21"/>
      <c r="S116" s="21"/>
      <c r="T116" s="21"/>
      <c r="U116" s="21"/>
    </row>
    <row r="117" spans="1:21" ht="27.6">
      <c r="A117" s="27" t="s">
        <v>61</v>
      </c>
      <c r="B117" s="27">
        <v>2</v>
      </c>
      <c r="C117" s="27">
        <v>10</v>
      </c>
      <c r="D117" s="29">
        <f t="shared" si="12"/>
        <v>2</v>
      </c>
      <c r="E117" s="27" t="s">
        <v>206</v>
      </c>
      <c r="F117" s="30">
        <f t="shared" si="13"/>
        <v>2</v>
      </c>
      <c r="G117" s="27" t="s">
        <v>202</v>
      </c>
      <c r="H117" s="30">
        <f t="shared" si="14"/>
        <v>0</v>
      </c>
      <c r="I117" s="27" t="s">
        <v>203</v>
      </c>
      <c r="J117" s="30">
        <f t="shared" si="15"/>
        <v>0</v>
      </c>
      <c r="K117" s="27" t="s">
        <v>204</v>
      </c>
      <c r="L117" s="29">
        <f>_xlfn.FLOOR.MATH(D117/'Mark Conv'!$E$5,0.01)</f>
        <v>0.08</v>
      </c>
      <c r="M117" s="21"/>
      <c r="N117" s="22"/>
      <c r="O117" s="21"/>
      <c r="P117" s="21"/>
      <c r="Q117" s="21"/>
      <c r="R117" s="21"/>
      <c r="S117" s="21"/>
      <c r="T117" s="21"/>
      <c r="U117" s="21"/>
    </row>
    <row r="118" spans="1:21" ht="27.6">
      <c r="A118" s="27" t="s">
        <v>155</v>
      </c>
      <c r="B118" s="27">
        <v>2</v>
      </c>
      <c r="C118" s="27">
        <v>2</v>
      </c>
      <c r="D118" s="29">
        <f t="shared" si="12"/>
        <v>2</v>
      </c>
      <c r="E118" s="27" t="s">
        <v>206</v>
      </c>
      <c r="F118" s="30">
        <f t="shared" si="13"/>
        <v>2</v>
      </c>
      <c r="G118" s="27" t="s">
        <v>202</v>
      </c>
      <c r="H118" s="30">
        <f t="shared" si="14"/>
        <v>0</v>
      </c>
      <c r="I118" s="27" t="s">
        <v>203</v>
      </c>
      <c r="J118" s="30">
        <f t="shared" si="15"/>
        <v>0</v>
      </c>
      <c r="K118" s="27" t="s">
        <v>204</v>
      </c>
      <c r="L118" s="29">
        <f>_xlfn.FLOOR.MATH(D118/'Mark Conv'!$E$5,0.01)</f>
        <v>0.08</v>
      </c>
      <c r="M118" s="21"/>
      <c r="N118" s="22"/>
      <c r="O118" s="21"/>
      <c r="P118" s="21"/>
      <c r="Q118" s="21"/>
      <c r="R118" s="21"/>
      <c r="S118" s="21"/>
      <c r="T118" s="21"/>
      <c r="U118" s="21"/>
    </row>
    <row r="119" spans="1:21" ht="27.6">
      <c r="A119" s="27" t="s">
        <v>78</v>
      </c>
      <c r="B119" s="27">
        <v>2</v>
      </c>
      <c r="C119" s="27">
        <v>6</v>
      </c>
      <c r="D119" s="29">
        <f t="shared" si="12"/>
        <v>2</v>
      </c>
      <c r="E119" s="27" t="s">
        <v>206</v>
      </c>
      <c r="F119" s="30">
        <f t="shared" si="13"/>
        <v>2</v>
      </c>
      <c r="G119" s="27" t="s">
        <v>202</v>
      </c>
      <c r="H119" s="30">
        <f t="shared" si="14"/>
        <v>0</v>
      </c>
      <c r="I119" s="27" t="s">
        <v>203</v>
      </c>
      <c r="J119" s="30">
        <f t="shared" si="15"/>
        <v>0</v>
      </c>
      <c r="K119" s="27" t="s">
        <v>204</v>
      </c>
      <c r="L119" s="29">
        <f>_xlfn.FLOOR.MATH(D119/'Mark Conv'!$E$5,0.01)</f>
        <v>0.08</v>
      </c>
      <c r="M119" s="21"/>
      <c r="N119" s="22"/>
      <c r="O119" s="21"/>
      <c r="P119" s="21"/>
      <c r="Q119" s="21"/>
      <c r="R119" s="21"/>
      <c r="S119" s="21"/>
      <c r="T119" s="21"/>
      <c r="U119" s="21"/>
    </row>
    <row r="120" spans="1:21" ht="27.6">
      <c r="A120" s="27" t="s">
        <v>85</v>
      </c>
      <c r="B120" s="27">
        <v>2</v>
      </c>
      <c r="C120" s="27">
        <v>10</v>
      </c>
      <c r="D120" s="29">
        <f t="shared" si="12"/>
        <v>2</v>
      </c>
      <c r="E120" s="27" t="s">
        <v>206</v>
      </c>
      <c r="F120" s="30">
        <f t="shared" si="13"/>
        <v>2</v>
      </c>
      <c r="G120" s="27" t="s">
        <v>202</v>
      </c>
      <c r="H120" s="30">
        <f t="shared" si="14"/>
        <v>0</v>
      </c>
      <c r="I120" s="27" t="s">
        <v>203</v>
      </c>
      <c r="J120" s="30">
        <f t="shared" si="15"/>
        <v>0</v>
      </c>
      <c r="K120" s="27" t="s">
        <v>204</v>
      </c>
      <c r="L120" s="29">
        <f>_xlfn.FLOOR.MATH(D120/'Mark Conv'!$E$5,0.01)</f>
        <v>0.08</v>
      </c>
      <c r="M120" s="21"/>
      <c r="N120" s="22"/>
      <c r="O120" s="21"/>
      <c r="P120" s="21"/>
      <c r="Q120" s="21"/>
      <c r="R120" s="21"/>
      <c r="S120" s="21"/>
      <c r="T120" s="21"/>
      <c r="U120" s="21"/>
    </row>
    <row r="121" spans="1:21" ht="27.6">
      <c r="A121" s="27" t="s">
        <v>89</v>
      </c>
      <c r="B121" s="27">
        <v>2</v>
      </c>
      <c r="C121" s="27">
        <v>10</v>
      </c>
      <c r="D121" s="29">
        <f t="shared" si="12"/>
        <v>2</v>
      </c>
      <c r="E121" s="27" t="s">
        <v>206</v>
      </c>
      <c r="F121" s="30">
        <f t="shared" si="13"/>
        <v>2</v>
      </c>
      <c r="G121" s="27" t="s">
        <v>202</v>
      </c>
      <c r="H121" s="30">
        <f t="shared" si="14"/>
        <v>0</v>
      </c>
      <c r="I121" s="27" t="s">
        <v>203</v>
      </c>
      <c r="J121" s="30">
        <f t="shared" si="15"/>
        <v>0</v>
      </c>
      <c r="K121" s="27" t="s">
        <v>204</v>
      </c>
      <c r="L121" s="29">
        <f>_xlfn.FLOOR.MATH(D121/'Mark Conv'!$E$5,0.01)</f>
        <v>0.08</v>
      </c>
      <c r="M121" s="21"/>
      <c r="N121" s="22"/>
      <c r="O121" s="21"/>
      <c r="P121" s="21"/>
      <c r="Q121" s="21"/>
      <c r="R121" s="21"/>
      <c r="S121" s="21"/>
      <c r="T121" s="21"/>
      <c r="U121" s="21"/>
    </row>
    <row r="122" spans="1:21" ht="27.6">
      <c r="A122" s="27" t="s">
        <v>145</v>
      </c>
      <c r="B122" s="27">
        <v>2</v>
      </c>
      <c r="C122" s="27">
        <v>1</v>
      </c>
      <c r="D122" s="29">
        <f t="shared" si="12"/>
        <v>2</v>
      </c>
      <c r="E122" s="27" t="s">
        <v>206</v>
      </c>
      <c r="F122" s="30">
        <f t="shared" si="13"/>
        <v>2</v>
      </c>
      <c r="G122" s="27" t="s">
        <v>202</v>
      </c>
      <c r="H122" s="30">
        <f t="shared" si="14"/>
        <v>0</v>
      </c>
      <c r="I122" s="27" t="s">
        <v>203</v>
      </c>
      <c r="J122" s="30">
        <f t="shared" si="15"/>
        <v>0</v>
      </c>
      <c r="K122" s="27" t="s">
        <v>204</v>
      </c>
      <c r="L122" s="29">
        <f>_xlfn.FLOOR.MATH(D122/'Mark Conv'!$E$5,0.01)</f>
        <v>0.08</v>
      </c>
      <c r="M122" s="21"/>
      <c r="N122" s="22"/>
      <c r="O122" s="21"/>
      <c r="P122" s="21"/>
      <c r="Q122" s="21"/>
      <c r="R122" s="21"/>
      <c r="S122" s="21"/>
      <c r="T122" s="21"/>
      <c r="U122" s="21"/>
    </row>
    <row r="123" spans="1:21" ht="27.6">
      <c r="A123" s="27" t="s">
        <v>100</v>
      </c>
      <c r="B123" s="27">
        <v>2</v>
      </c>
      <c r="C123" s="27">
        <v>5</v>
      </c>
      <c r="D123" s="29">
        <f t="shared" si="12"/>
        <v>2</v>
      </c>
      <c r="E123" s="27" t="s">
        <v>206</v>
      </c>
      <c r="F123" s="30">
        <f t="shared" si="13"/>
        <v>2</v>
      </c>
      <c r="G123" s="27" t="s">
        <v>202</v>
      </c>
      <c r="H123" s="30">
        <f t="shared" si="14"/>
        <v>0</v>
      </c>
      <c r="I123" s="27" t="s">
        <v>203</v>
      </c>
      <c r="J123" s="30">
        <f t="shared" si="15"/>
        <v>0</v>
      </c>
      <c r="K123" s="27" t="s">
        <v>204</v>
      </c>
      <c r="L123" s="29">
        <f>_xlfn.FLOOR.MATH(D123/'Mark Conv'!$E$5,0.01)</f>
        <v>0.08</v>
      </c>
      <c r="M123" s="21"/>
      <c r="N123" s="22"/>
      <c r="O123" s="21"/>
      <c r="P123" s="21"/>
      <c r="Q123" s="21"/>
      <c r="R123" s="21"/>
      <c r="S123" s="21"/>
      <c r="T123" s="21"/>
      <c r="U123" s="21"/>
    </row>
    <row r="124" spans="1:21" ht="27.6">
      <c r="A124" s="27" t="s">
        <v>107</v>
      </c>
      <c r="B124" s="27">
        <v>2</v>
      </c>
      <c r="C124" s="27">
        <v>20</v>
      </c>
      <c r="D124" s="29">
        <f t="shared" si="12"/>
        <v>2</v>
      </c>
      <c r="E124" s="27" t="s">
        <v>206</v>
      </c>
      <c r="F124" s="30">
        <f t="shared" si="13"/>
        <v>2</v>
      </c>
      <c r="G124" s="27" t="s">
        <v>202</v>
      </c>
      <c r="H124" s="30">
        <f t="shared" si="14"/>
        <v>0</v>
      </c>
      <c r="I124" s="27" t="s">
        <v>203</v>
      </c>
      <c r="J124" s="30">
        <f t="shared" si="15"/>
        <v>0</v>
      </c>
      <c r="K124" s="27" t="s">
        <v>204</v>
      </c>
      <c r="L124" s="29">
        <f>_xlfn.FLOOR.MATH(D124/'Mark Conv'!$E$5,0.01)</f>
        <v>0.08</v>
      </c>
      <c r="M124" s="21"/>
      <c r="N124" s="22"/>
      <c r="O124" s="21"/>
      <c r="P124" s="21"/>
      <c r="Q124" s="21"/>
      <c r="R124" s="21"/>
      <c r="S124" s="21"/>
      <c r="T124" s="21"/>
      <c r="U124" s="21"/>
    </row>
    <row r="125" spans="1:21" ht="27.6">
      <c r="A125" s="27" t="s">
        <v>182</v>
      </c>
      <c r="B125" s="27">
        <v>2</v>
      </c>
      <c r="C125" s="27">
        <v>3</v>
      </c>
      <c r="D125" s="29">
        <f t="shared" si="12"/>
        <v>2</v>
      </c>
      <c r="E125" s="27" t="s">
        <v>206</v>
      </c>
      <c r="F125" s="30">
        <f t="shared" si="13"/>
        <v>2</v>
      </c>
      <c r="G125" s="27" t="s">
        <v>202</v>
      </c>
      <c r="H125" s="30">
        <f t="shared" si="14"/>
        <v>0</v>
      </c>
      <c r="I125" s="27" t="s">
        <v>203</v>
      </c>
      <c r="J125" s="30">
        <f t="shared" si="15"/>
        <v>0</v>
      </c>
      <c r="K125" s="27" t="s">
        <v>204</v>
      </c>
      <c r="L125" s="29">
        <f>_xlfn.FLOOR.MATH(D125/'Mark Conv'!$E$5,0.01)</f>
        <v>0.08</v>
      </c>
      <c r="M125" s="21"/>
      <c r="N125" s="22"/>
      <c r="O125" s="21"/>
      <c r="P125" s="21"/>
      <c r="Q125" s="21"/>
      <c r="R125" s="21"/>
      <c r="S125" s="21"/>
      <c r="T125" s="21"/>
      <c r="U125" s="21"/>
    </row>
    <row r="126" spans="1:21" ht="27.6">
      <c r="A126" s="27" t="s">
        <v>18</v>
      </c>
      <c r="B126" s="27">
        <v>1</v>
      </c>
      <c r="C126" s="27">
        <v>1</v>
      </c>
      <c r="D126" s="29">
        <f t="shared" si="12"/>
        <v>1</v>
      </c>
      <c r="E126" s="27" t="s">
        <v>206</v>
      </c>
      <c r="F126" s="30">
        <f t="shared" si="13"/>
        <v>1</v>
      </c>
      <c r="G126" s="27" t="s">
        <v>202</v>
      </c>
      <c r="H126" s="30">
        <f t="shared" si="14"/>
        <v>0</v>
      </c>
      <c r="I126" s="27" t="s">
        <v>203</v>
      </c>
      <c r="J126" s="30">
        <f t="shared" si="15"/>
        <v>0</v>
      </c>
      <c r="K126" s="27" t="s">
        <v>204</v>
      </c>
      <c r="L126" s="29">
        <f>_xlfn.FLOOR.MATH(D126/'Mark Conv'!$E$5,0.01)</f>
        <v>0.04</v>
      </c>
      <c r="M126" s="21"/>
      <c r="N126" s="22"/>
      <c r="O126" s="21"/>
      <c r="P126" s="21"/>
      <c r="Q126" s="21"/>
      <c r="R126" s="21"/>
      <c r="S126" s="21"/>
      <c r="T126" s="21"/>
      <c r="U126" s="21"/>
    </row>
    <row r="127" spans="1:21" ht="27.6">
      <c r="A127" s="27" t="s">
        <v>29</v>
      </c>
      <c r="B127" s="27">
        <v>1</v>
      </c>
      <c r="C127" s="27">
        <v>2</v>
      </c>
      <c r="D127" s="29">
        <f t="shared" si="12"/>
        <v>1</v>
      </c>
      <c r="E127" s="27" t="s">
        <v>206</v>
      </c>
      <c r="F127" s="30">
        <f t="shared" si="13"/>
        <v>1</v>
      </c>
      <c r="G127" s="27" t="s">
        <v>202</v>
      </c>
      <c r="H127" s="30">
        <f t="shared" si="14"/>
        <v>0</v>
      </c>
      <c r="I127" s="27" t="s">
        <v>203</v>
      </c>
      <c r="J127" s="30">
        <f t="shared" si="15"/>
        <v>0</v>
      </c>
      <c r="K127" s="27" t="s">
        <v>204</v>
      </c>
      <c r="L127" s="29">
        <f>_xlfn.FLOOR.MATH(D127/'Mark Conv'!$E$5,0.01)</f>
        <v>0.04</v>
      </c>
      <c r="M127" s="21"/>
      <c r="N127" s="22"/>
      <c r="O127" s="21"/>
      <c r="P127" s="21"/>
      <c r="Q127" s="21"/>
      <c r="R127" s="21"/>
      <c r="S127" s="21"/>
      <c r="T127" s="21"/>
      <c r="U127" s="21"/>
    </row>
    <row r="128" spans="1:21" ht="27.6">
      <c r="A128" s="27" t="s">
        <v>32</v>
      </c>
      <c r="B128" s="27">
        <v>1</v>
      </c>
      <c r="C128" s="27">
        <v>7</v>
      </c>
      <c r="D128" s="29">
        <f t="shared" si="12"/>
        <v>1</v>
      </c>
      <c r="E128" s="27" t="s">
        <v>206</v>
      </c>
      <c r="F128" s="30">
        <f t="shared" si="13"/>
        <v>1</v>
      </c>
      <c r="G128" s="27" t="s">
        <v>202</v>
      </c>
      <c r="H128" s="30">
        <f t="shared" si="14"/>
        <v>0</v>
      </c>
      <c r="I128" s="27" t="s">
        <v>203</v>
      </c>
      <c r="J128" s="30">
        <f t="shared" si="15"/>
        <v>0</v>
      </c>
      <c r="K128" s="27" t="s">
        <v>204</v>
      </c>
      <c r="L128" s="29">
        <f>_xlfn.FLOOR.MATH(D128/'Mark Conv'!$E$5,0.01)</f>
        <v>0.04</v>
      </c>
      <c r="M128" s="21"/>
      <c r="N128" s="22"/>
      <c r="O128" s="21"/>
      <c r="P128" s="21"/>
      <c r="Q128" s="21"/>
      <c r="R128" s="21"/>
      <c r="S128" s="21"/>
      <c r="T128" s="21"/>
      <c r="U128" s="21"/>
    </row>
    <row r="129" spans="1:21" ht="27.6">
      <c r="A129" s="27" t="s">
        <v>33</v>
      </c>
      <c r="B129" s="27">
        <v>1</v>
      </c>
      <c r="C129" s="27">
        <v>0</v>
      </c>
      <c r="D129" s="29">
        <f t="shared" si="12"/>
        <v>1</v>
      </c>
      <c r="E129" s="27" t="s">
        <v>206</v>
      </c>
      <c r="F129" s="30">
        <f t="shared" si="13"/>
        <v>1</v>
      </c>
      <c r="G129" s="27" t="s">
        <v>202</v>
      </c>
      <c r="H129" s="30">
        <f t="shared" si="14"/>
        <v>0</v>
      </c>
      <c r="I129" s="27" t="s">
        <v>203</v>
      </c>
      <c r="J129" s="30">
        <f t="shared" si="15"/>
        <v>0</v>
      </c>
      <c r="K129" s="27" t="s">
        <v>204</v>
      </c>
      <c r="L129" s="29">
        <f>_xlfn.FLOOR.MATH(D129/'Mark Conv'!$E$5,0.01)</f>
        <v>0.04</v>
      </c>
      <c r="M129" s="21"/>
      <c r="N129" s="22"/>
      <c r="O129" s="21"/>
      <c r="P129" s="21"/>
      <c r="Q129" s="21"/>
      <c r="R129" s="21"/>
      <c r="S129" s="21"/>
      <c r="T129" s="21"/>
      <c r="U129" s="21"/>
    </row>
    <row r="130" spans="1:21" ht="27.6">
      <c r="A130" s="27" t="s">
        <v>35</v>
      </c>
      <c r="B130" s="27">
        <v>1</v>
      </c>
      <c r="C130" s="27">
        <v>5</v>
      </c>
      <c r="D130" s="29">
        <f t="shared" si="12"/>
        <v>1</v>
      </c>
      <c r="E130" s="27" t="s">
        <v>206</v>
      </c>
      <c r="F130" s="30">
        <f t="shared" si="13"/>
        <v>1</v>
      </c>
      <c r="G130" s="27" t="s">
        <v>202</v>
      </c>
      <c r="H130" s="30">
        <f t="shared" si="14"/>
        <v>0</v>
      </c>
      <c r="I130" s="27" t="s">
        <v>203</v>
      </c>
      <c r="J130" s="30">
        <f t="shared" si="15"/>
        <v>0</v>
      </c>
      <c r="K130" s="27" t="s">
        <v>204</v>
      </c>
      <c r="L130" s="29">
        <f>_xlfn.FLOOR.MATH(D130/'Mark Conv'!$E$5,0.01)</f>
        <v>0.04</v>
      </c>
      <c r="M130" s="21"/>
      <c r="N130" s="22"/>
      <c r="O130" s="21"/>
      <c r="P130" s="21"/>
      <c r="Q130" s="21"/>
      <c r="R130" s="21"/>
      <c r="S130" s="21"/>
      <c r="T130" s="21"/>
      <c r="U130" s="21"/>
    </row>
    <row r="131" spans="1:21" ht="27.6">
      <c r="A131" s="27" t="s">
        <v>19</v>
      </c>
      <c r="B131" s="27">
        <v>1</v>
      </c>
      <c r="C131" s="27">
        <v>1</v>
      </c>
      <c r="D131" s="29">
        <f t="shared" ref="D131:D162" si="16">B131*$O$6</f>
        <v>1</v>
      </c>
      <c r="E131" s="27" t="s">
        <v>206</v>
      </c>
      <c r="F131" s="30">
        <f t="shared" ref="F131:F162" si="17">_xlfn.FLOOR.MATH(D131,1)</f>
        <v>1</v>
      </c>
      <c r="G131" s="27" t="s">
        <v>202</v>
      </c>
      <c r="H131" s="30">
        <f t="shared" ref="H131:H162" si="18">_xlfn.FLOOR.MATH(((D131-F131)*10), 1)</f>
        <v>0</v>
      </c>
      <c r="I131" s="27" t="s">
        <v>203</v>
      </c>
      <c r="J131" s="30">
        <f t="shared" ref="J131:J162" si="19">((D131-F131)*10-H131)*10</f>
        <v>0</v>
      </c>
      <c r="K131" s="27" t="s">
        <v>204</v>
      </c>
      <c r="L131" s="29">
        <f>_xlfn.FLOOR.MATH(D131/'Mark Conv'!$E$5,0.01)</f>
        <v>0.04</v>
      </c>
      <c r="M131" s="21"/>
      <c r="N131" s="22"/>
      <c r="O131" s="21"/>
      <c r="P131" s="21"/>
      <c r="Q131" s="21"/>
      <c r="R131" s="21"/>
      <c r="S131" s="21"/>
      <c r="T131" s="21"/>
      <c r="U131" s="21"/>
    </row>
    <row r="132" spans="1:21" ht="27.6">
      <c r="A132" s="27" t="s">
        <v>39</v>
      </c>
      <c r="B132" s="27">
        <v>1</v>
      </c>
      <c r="C132" s="27">
        <v>2</v>
      </c>
      <c r="D132" s="29">
        <f t="shared" si="16"/>
        <v>1</v>
      </c>
      <c r="E132" s="27" t="s">
        <v>206</v>
      </c>
      <c r="F132" s="30">
        <f t="shared" si="17"/>
        <v>1</v>
      </c>
      <c r="G132" s="27" t="s">
        <v>202</v>
      </c>
      <c r="H132" s="30">
        <f t="shared" si="18"/>
        <v>0</v>
      </c>
      <c r="I132" s="27" t="s">
        <v>203</v>
      </c>
      <c r="J132" s="30">
        <f t="shared" si="19"/>
        <v>0</v>
      </c>
      <c r="K132" s="27" t="s">
        <v>204</v>
      </c>
      <c r="L132" s="29">
        <f>_xlfn.FLOOR.MATH(D132/'Mark Conv'!$E$5,0.01)</f>
        <v>0.04</v>
      </c>
      <c r="M132" s="21"/>
      <c r="N132" s="22"/>
      <c r="O132" s="21"/>
      <c r="P132" s="21"/>
      <c r="Q132" s="21"/>
      <c r="R132" s="21"/>
      <c r="S132" s="21"/>
      <c r="T132" s="21"/>
      <c r="U132" s="21"/>
    </row>
    <row r="133" spans="1:21" ht="27.6">
      <c r="A133" s="27" t="s">
        <v>41</v>
      </c>
      <c r="B133" s="27">
        <v>1</v>
      </c>
      <c r="C133" s="27">
        <v>1</v>
      </c>
      <c r="D133" s="29">
        <f t="shared" si="16"/>
        <v>1</v>
      </c>
      <c r="E133" s="27" t="s">
        <v>206</v>
      </c>
      <c r="F133" s="30">
        <f t="shared" si="17"/>
        <v>1</v>
      </c>
      <c r="G133" s="27" t="s">
        <v>202</v>
      </c>
      <c r="H133" s="30">
        <f t="shared" si="18"/>
        <v>0</v>
      </c>
      <c r="I133" s="27" t="s">
        <v>203</v>
      </c>
      <c r="J133" s="30">
        <f t="shared" si="19"/>
        <v>0</v>
      </c>
      <c r="K133" s="27" t="s">
        <v>204</v>
      </c>
      <c r="L133" s="29">
        <f>_xlfn.FLOOR.MATH(D133/'Mark Conv'!$E$5,0.01)</f>
        <v>0.04</v>
      </c>
      <c r="M133" s="21"/>
      <c r="N133" s="22"/>
      <c r="O133" s="21"/>
      <c r="P133" s="21"/>
      <c r="Q133" s="21"/>
      <c r="R133" s="21"/>
      <c r="S133" s="21"/>
      <c r="T133" s="21"/>
      <c r="U133" s="21"/>
    </row>
    <row r="134" spans="1:21" ht="27.6">
      <c r="A134" s="27" t="s">
        <v>42</v>
      </c>
      <c r="B134" s="27">
        <v>1</v>
      </c>
      <c r="C134" s="27">
        <v>1</v>
      </c>
      <c r="D134" s="29">
        <f t="shared" si="16"/>
        <v>1</v>
      </c>
      <c r="E134" s="27" t="s">
        <v>206</v>
      </c>
      <c r="F134" s="30">
        <f t="shared" si="17"/>
        <v>1</v>
      </c>
      <c r="G134" s="27" t="s">
        <v>202</v>
      </c>
      <c r="H134" s="30">
        <f t="shared" si="18"/>
        <v>0</v>
      </c>
      <c r="I134" s="27" t="s">
        <v>203</v>
      </c>
      <c r="J134" s="30">
        <f t="shared" si="19"/>
        <v>0</v>
      </c>
      <c r="K134" s="27" t="s">
        <v>204</v>
      </c>
      <c r="L134" s="29">
        <f>_xlfn.FLOOR.MATH(D134/'Mark Conv'!$E$5,0.01)</f>
        <v>0.04</v>
      </c>
      <c r="M134" s="21"/>
      <c r="N134" s="22"/>
      <c r="O134" s="21"/>
      <c r="P134" s="21"/>
      <c r="Q134" s="21"/>
      <c r="R134" s="21"/>
      <c r="S134" s="21"/>
      <c r="T134" s="21"/>
      <c r="U134" s="21"/>
    </row>
    <row r="135" spans="1:21" ht="27.6">
      <c r="A135" s="27" t="s">
        <v>119</v>
      </c>
      <c r="B135" s="27">
        <v>1</v>
      </c>
      <c r="C135" s="27">
        <v>8</v>
      </c>
      <c r="D135" s="29">
        <f t="shared" si="16"/>
        <v>1</v>
      </c>
      <c r="E135" s="27" t="s">
        <v>206</v>
      </c>
      <c r="F135" s="30">
        <f t="shared" si="17"/>
        <v>1</v>
      </c>
      <c r="G135" s="27" t="s">
        <v>202</v>
      </c>
      <c r="H135" s="30">
        <f t="shared" si="18"/>
        <v>0</v>
      </c>
      <c r="I135" s="27" t="s">
        <v>203</v>
      </c>
      <c r="J135" s="30">
        <f t="shared" si="19"/>
        <v>0</v>
      </c>
      <c r="K135" s="27" t="s">
        <v>204</v>
      </c>
      <c r="L135" s="29">
        <f>_xlfn.FLOOR.MATH(D135/'Mark Conv'!$E$5,0.01)</f>
        <v>0.04</v>
      </c>
      <c r="M135" s="21"/>
      <c r="N135" s="22"/>
      <c r="O135" s="21"/>
      <c r="P135" s="21"/>
      <c r="Q135" s="21"/>
      <c r="R135" s="21"/>
      <c r="S135" s="21"/>
      <c r="T135" s="21"/>
      <c r="U135" s="21"/>
    </row>
    <row r="136" spans="1:21" ht="27.6">
      <c r="A136" s="27" t="s">
        <v>20</v>
      </c>
      <c r="B136" s="27">
        <v>1</v>
      </c>
      <c r="C136" s="33">
        <v>1.5</v>
      </c>
      <c r="D136" s="29">
        <f t="shared" si="16"/>
        <v>1</v>
      </c>
      <c r="E136" s="27" t="s">
        <v>206</v>
      </c>
      <c r="F136" s="30">
        <f t="shared" si="17"/>
        <v>1</v>
      </c>
      <c r="G136" s="27" t="s">
        <v>202</v>
      </c>
      <c r="H136" s="30">
        <f t="shared" si="18"/>
        <v>0</v>
      </c>
      <c r="I136" s="27" t="s">
        <v>203</v>
      </c>
      <c r="J136" s="30">
        <f t="shared" si="19"/>
        <v>0</v>
      </c>
      <c r="K136" s="27" t="s">
        <v>204</v>
      </c>
      <c r="L136" s="29">
        <f>_xlfn.FLOOR.MATH(D136/'Mark Conv'!$E$5,0.01)</f>
        <v>0.04</v>
      </c>
      <c r="M136" s="21"/>
      <c r="N136" s="22"/>
      <c r="O136" s="21"/>
      <c r="P136" s="21"/>
      <c r="Q136" s="21"/>
      <c r="R136" s="21"/>
      <c r="S136" s="21"/>
      <c r="T136" s="21"/>
      <c r="U136" s="21"/>
    </row>
    <row r="137" spans="1:21" ht="27.6">
      <c r="A137" s="27" t="s">
        <v>133</v>
      </c>
      <c r="B137" s="27">
        <v>1</v>
      </c>
      <c r="C137" s="32">
        <v>0.5</v>
      </c>
      <c r="D137" s="29">
        <f t="shared" si="16"/>
        <v>1</v>
      </c>
      <c r="E137" s="27" t="s">
        <v>206</v>
      </c>
      <c r="F137" s="30">
        <f t="shared" si="17"/>
        <v>1</v>
      </c>
      <c r="G137" s="27" t="s">
        <v>202</v>
      </c>
      <c r="H137" s="30">
        <f t="shared" si="18"/>
        <v>0</v>
      </c>
      <c r="I137" s="27" t="s">
        <v>203</v>
      </c>
      <c r="J137" s="30">
        <f t="shared" si="19"/>
        <v>0</v>
      </c>
      <c r="K137" s="27" t="s">
        <v>204</v>
      </c>
      <c r="L137" s="29">
        <f>_xlfn.FLOOR.MATH(D137/'Mark Conv'!$E$5,0.01)</f>
        <v>0.04</v>
      </c>
      <c r="M137" s="21"/>
      <c r="N137" s="22"/>
      <c r="O137" s="21"/>
      <c r="P137" s="21"/>
      <c r="Q137" s="21"/>
      <c r="R137" s="21"/>
      <c r="S137" s="21"/>
      <c r="T137" s="21"/>
      <c r="U137" s="21"/>
    </row>
    <row r="138" spans="1:21" ht="27.6">
      <c r="A138" s="27" t="s">
        <v>57</v>
      </c>
      <c r="B138" s="27">
        <v>1</v>
      </c>
      <c r="C138" s="27">
        <v>4</v>
      </c>
      <c r="D138" s="29">
        <f t="shared" si="16"/>
        <v>1</v>
      </c>
      <c r="E138" s="27" t="s">
        <v>206</v>
      </c>
      <c r="F138" s="30">
        <f t="shared" si="17"/>
        <v>1</v>
      </c>
      <c r="G138" s="27" t="s">
        <v>202</v>
      </c>
      <c r="H138" s="30">
        <f t="shared" si="18"/>
        <v>0</v>
      </c>
      <c r="I138" s="27" t="s">
        <v>203</v>
      </c>
      <c r="J138" s="30">
        <f t="shared" si="19"/>
        <v>0</v>
      </c>
      <c r="K138" s="27" t="s">
        <v>204</v>
      </c>
      <c r="L138" s="29">
        <f>_xlfn.FLOOR.MATH(D138/'Mark Conv'!$E$5,0.01)</f>
        <v>0.04</v>
      </c>
      <c r="M138" s="21"/>
      <c r="N138" s="22"/>
      <c r="O138" s="21"/>
      <c r="P138" s="21"/>
      <c r="Q138" s="21"/>
      <c r="R138" s="21"/>
      <c r="S138" s="21"/>
      <c r="T138" s="21"/>
      <c r="U138" s="21"/>
    </row>
    <row r="139" spans="1:21" ht="27.6">
      <c r="A139" s="27" t="s">
        <v>60</v>
      </c>
      <c r="B139" s="27">
        <v>1</v>
      </c>
      <c r="C139" s="27">
        <v>3</v>
      </c>
      <c r="D139" s="29">
        <f t="shared" si="16"/>
        <v>1</v>
      </c>
      <c r="E139" s="27" t="s">
        <v>206</v>
      </c>
      <c r="F139" s="30">
        <f t="shared" si="17"/>
        <v>1</v>
      </c>
      <c r="G139" s="27" t="s">
        <v>202</v>
      </c>
      <c r="H139" s="30">
        <f t="shared" si="18"/>
        <v>0</v>
      </c>
      <c r="I139" s="27" t="s">
        <v>203</v>
      </c>
      <c r="J139" s="30">
        <f t="shared" si="19"/>
        <v>0</v>
      </c>
      <c r="K139" s="27" t="s">
        <v>204</v>
      </c>
      <c r="L139" s="29">
        <f>_xlfn.FLOOR.MATH(D139/'Mark Conv'!$E$5,0.01)</f>
        <v>0.04</v>
      </c>
      <c r="M139" s="21"/>
      <c r="N139" s="22"/>
      <c r="O139" s="21"/>
      <c r="P139" s="21"/>
      <c r="Q139" s="21"/>
      <c r="R139" s="21"/>
      <c r="S139" s="21"/>
      <c r="T139" s="21"/>
      <c r="U139" s="21"/>
    </row>
    <row r="140" spans="1:21" ht="27.6">
      <c r="A140" s="27" t="s">
        <v>187</v>
      </c>
      <c r="B140" s="27">
        <v>1</v>
      </c>
      <c r="C140" s="27">
        <v>3</v>
      </c>
      <c r="D140" s="29">
        <f t="shared" si="16"/>
        <v>1</v>
      </c>
      <c r="E140" s="27" t="s">
        <v>206</v>
      </c>
      <c r="F140" s="30">
        <f t="shared" si="17"/>
        <v>1</v>
      </c>
      <c r="G140" s="27" t="s">
        <v>202</v>
      </c>
      <c r="H140" s="30">
        <f t="shared" si="18"/>
        <v>0</v>
      </c>
      <c r="I140" s="27" t="s">
        <v>203</v>
      </c>
      <c r="J140" s="30">
        <f t="shared" si="19"/>
        <v>0</v>
      </c>
      <c r="K140" s="27" t="s">
        <v>204</v>
      </c>
      <c r="L140" s="29">
        <f>_xlfn.FLOOR.MATH(D140/'Mark Conv'!$E$5,0.01)</f>
        <v>0.04</v>
      </c>
      <c r="M140" s="21"/>
      <c r="N140" s="22"/>
      <c r="O140" s="21"/>
      <c r="P140" s="21"/>
      <c r="Q140" s="21"/>
      <c r="R140" s="21"/>
      <c r="S140" s="21"/>
      <c r="T140" s="21"/>
      <c r="U140" s="21"/>
    </row>
    <row r="141" spans="1:21" ht="27.6">
      <c r="A141" s="27" t="s">
        <v>91</v>
      </c>
      <c r="B141" s="27">
        <v>1</v>
      </c>
      <c r="C141" s="27">
        <v>1</v>
      </c>
      <c r="D141" s="29">
        <f t="shared" si="16"/>
        <v>1</v>
      </c>
      <c r="E141" s="27" t="s">
        <v>206</v>
      </c>
      <c r="F141" s="30">
        <f t="shared" si="17"/>
        <v>1</v>
      </c>
      <c r="G141" s="27" t="s">
        <v>202</v>
      </c>
      <c r="H141" s="30">
        <f t="shared" si="18"/>
        <v>0</v>
      </c>
      <c r="I141" s="27" t="s">
        <v>203</v>
      </c>
      <c r="J141" s="30">
        <f t="shared" si="19"/>
        <v>0</v>
      </c>
      <c r="K141" s="27" t="s">
        <v>204</v>
      </c>
      <c r="L141" s="29">
        <f>_xlfn.FLOOR.MATH(D141/'Mark Conv'!$E$5,0.01)</f>
        <v>0.04</v>
      </c>
      <c r="M141" s="21"/>
      <c r="N141" s="22"/>
      <c r="O141" s="21"/>
      <c r="P141" s="21"/>
      <c r="Q141" s="21"/>
      <c r="R141" s="21"/>
      <c r="S141" s="21"/>
      <c r="T141" s="21"/>
      <c r="U141" s="21"/>
    </row>
    <row r="142" spans="1:21" ht="27.6">
      <c r="A142" s="27" t="s">
        <v>94</v>
      </c>
      <c r="B142" s="27">
        <v>1</v>
      </c>
      <c r="C142" s="27">
        <v>4</v>
      </c>
      <c r="D142" s="29">
        <f t="shared" si="16"/>
        <v>1</v>
      </c>
      <c r="E142" s="27" t="s">
        <v>206</v>
      </c>
      <c r="F142" s="30">
        <f t="shared" si="17"/>
        <v>1</v>
      </c>
      <c r="G142" s="27" t="s">
        <v>202</v>
      </c>
      <c r="H142" s="30">
        <f t="shared" si="18"/>
        <v>0</v>
      </c>
      <c r="I142" s="27" t="s">
        <v>203</v>
      </c>
      <c r="J142" s="30">
        <f t="shared" si="19"/>
        <v>0</v>
      </c>
      <c r="K142" s="27" t="s">
        <v>204</v>
      </c>
      <c r="L142" s="29">
        <f>_xlfn.FLOOR.MATH(D142/'Mark Conv'!$E$5,0.01)</f>
        <v>0.04</v>
      </c>
      <c r="M142" s="21"/>
      <c r="N142" s="22"/>
      <c r="O142" s="21"/>
      <c r="P142" s="21"/>
      <c r="Q142" s="21"/>
      <c r="R142" s="21"/>
      <c r="S142" s="21"/>
      <c r="T142" s="21"/>
      <c r="U142" s="21"/>
    </row>
    <row r="143" spans="1:21" ht="27.6">
      <c r="A143" s="27" t="s">
        <v>95</v>
      </c>
      <c r="B143" s="27">
        <v>1</v>
      </c>
      <c r="C143" s="27">
        <v>10</v>
      </c>
      <c r="D143" s="29">
        <f t="shared" si="16"/>
        <v>1</v>
      </c>
      <c r="E143" s="27" t="s">
        <v>206</v>
      </c>
      <c r="F143" s="30">
        <f t="shared" si="17"/>
        <v>1</v>
      </c>
      <c r="G143" s="27" t="s">
        <v>202</v>
      </c>
      <c r="H143" s="30">
        <f t="shared" si="18"/>
        <v>0</v>
      </c>
      <c r="I143" s="27" t="s">
        <v>203</v>
      </c>
      <c r="J143" s="30">
        <f t="shared" si="19"/>
        <v>0</v>
      </c>
      <c r="K143" s="27" t="s">
        <v>204</v>
      </c>
      <c r="L143" s="29">
        <f>_xlfn.FLOOR.MATH(D143/'Mark Conv'!$E$5,0.01)</f>
        <v>0.04</v>
      </c>
      <c r="M143" s="21"/>
      <c r="N143" s="22"/>
      <c r="O143" s="21"/>
      <c r="P143" s="21"/>
      <c r="Q143" s="21"/>
      <c r="R143" s="21"/>
      <c r="S143" s="21"/>
      <c r="T143" s="21"/>
      <c r="U143" s="21"/>
    </row>
    <row r="144" spans="1:21" ht="27.6">
      <c r="A144" s="27" t="s">
        <v>158</v>
      </c>
      <c r="B144" s="27">
        <v>1</v>
      </c>
      <c r="C144" s="27">
        <v>2</v>
      </c>
      <c r="D144" s="29">
        <f t="shared" si="16"/>
        <v>1</v>
      </c>
      <c r="E144" s="27" t="s">
        <v>206</v>
      </c>
      <c r="F144" s="30">
        <f t="shared" si="17"/>
        <v>1</v>
      </c>
      <c r="G144" s="27" t="s">
        <v>202</v>
      </c>
      <c r="H144" s="30">
        <f t="shared" si="18"/>
        <v>0</v>
      </c>
      <c r="I144" s="27" t="s">
        <v>203</v>
      </c>
      <c r="J144" s="30">
        <f t="shared" si="19"/>
        <v>0</v>
      </c>
      <c r="K144" s="27" t="s">
        <v>204</v>
      </c>
      <c r="L144" s="29">
        <f>_xlfn.FLOOR.MATH(D144/'Mark Conv'!$E$5,0.01)</f>
        <v>0.04</v>
      </c>
      <c r="M144" s="21"/>
      <c r="N144" s="22"/>
      <c r="O144" s="21"/>
      <c r="P144" s="21"/>
      <c r="Q144" s="21"/>
      <c r="R144" s="21"/>
      <c r="S144" s="21"/>
      <c r="T144" s="21"/>
      <c r="U144" s="21"/>
    </row>
    <row r="145" spans="1:21" ht="27.6">
      <c r="A145" s="27" t="s">
        <v>159</v>
      </c>
      <c r="B145" s="27">
        <v>1</v>
      </c>
      <c r="C145" s="27">
        <v>3</v>
      </c>
      <c r="D145" s="29">
        <f t="shared" si="16"/>
        <v>1</v>
      </c>
      <c r="E145" s="27" t="s">
        <v>206</v>
      </c>
      <c r="F145" s="30">
        <f t="shared" si="17"/>
        <v>1</v>
      </c>
      <c r="G145" s="27" t="s">
        <v>202</v>
      </c>
      <c r="H145" s="30">
        <f t="shared" si="18"/>
        <v>0</v>
      </c>
      <c r="I145" s="27" t="s">
        <v>203</v>
      </c>
      <c r="J145" s="30">
        <f t="shared" si="19"/>
        <v>0</v>
      </c>
      <c r="K145" s="27" t="s">
        <v>204</v>
      </c>
      <c r="L145" s="29">
        <f>_xlfn.FLOOR.MATH(D145/'Mark Conv'!$E$5,0.01)</f>
        <v>0.04</v>
      </c>
      <c r="M145" s="21"/>
      <c r="N145" s="22"/>
      <c r="O145" s="21"/>
      <c r="P145" s="21"/>
      <c r="Q145" s="21"/>
      <c r="R145" s="21"/>
      <c r="S145" s="21"/>
      <c r="T145" s="21"/>
      <c r="U145" s="21"/>
    </row>
    <row r="146" spans="1:21" ht="27.6">
      <c r="A146" s="27" t="s">
        <v>105</v>
      </c>
      <c r="B146" s="27">
        <v>1</v>
      </c>
      <c r="C146" s="27">
        <v>5</v>
      </c>
      <c r="D146" s="29">
        <f t="shared" si="16"/>
        <v>1</v>
      </c>
      <c r="E146" s="27" t="s">
        <v>206</v>
      </c>
      <c r="F146" s="30">
        <f t="shared" si="17"/>
        <v>1</v>
      </c>
      <c r="G146" s="27" t="s">
        <v>202</v>
      </c>
      <c r="H146" s="30">
        <f t="shared" si="18"/>
        <v>0</v>
      </c>
      <c r="I146" s="27" t="s">
        <v>203</v>
      </c>
      <c r="J146" s="30">
        <f t="shared" si="19"/>
        <v>0</v>
      </c>
      <c r="K146" s="27" t="s">
        <v>204</v>
      </c>
      <c r="L146" s="29">
        <f>_xlfn.FLOOR.MATH(D146/'Mark Conv'!$E$5,0.01)</f>
        <v>0.04</v>
      </c>
      <c r="M146" s="21"/>
      <c r="N146" s="22"/>
      <c r="O146" s="21"/>
      <c r="P146" s="21"/>
      <c r="Q146" s="21"/>
      <c r="R146" s="21"/>
      <c r="S146" s="21"/>
      <c r="T146" s="21"/>
      <c r="U146" s="21"/>
    </row>
    <row r="147" spans="1:21" ht="27.6">
      <c r="A147" s="27" t="s">
        <v>53</v>
      </c>
      <c r="B147" s="27">
        <v>1</v>
      </c>
      <c r="C147" s="27">
        <v>0</v>
      </c>
      <c r="D147" s="29">
        <f t="shared" si="16"/>
        <v>1</v>
      </c>
      <c r="E147" s="27" t="s">
        <v>206</v>
      </c>
      <c r="F147" s="30">
        <f t="shared" si="17"/>
        <v>1</v>
      </c>
      <c r="G147" s="27" t="s">
        <v>202</v>
      </c>
      <c r="H147" s="30">
        <f t="shared" si="18"/>
        <v>0</v>
      </c>
      <c r="I147" s="27" t="s">
        <v>203</v>
      </c>
      <c r="J147" s="30">
        <f t="shared" si="19"/>
        <v>0</v>
      </c>
      <c r="K147" s="27" t="s">
        <v>204</v>
      </c>
      <c r="L147" s="29">
        <f>_xlfn.FLOOR.MATH(D147/'Mark Conv'!$E$5,0.01)</f>
        <v>0.04</v>
      </c>
      <c r="M147" s="21"/>
      <c r="N147" s="22"/>
      <c r="O147" s="21"/>
      <c r="P147" s="21"/>
      <c r="Q147" s="21"/>
      <c r="R147" s="21"/>
      <c r="S147" s="21"/>
      <c r="T147" s="21"/>
      <c r="U147" s="21"/>
    </row>
    <row r="148" spans="1:21" ht="27.6">
      <c r="A148" s="27" t="s">
        <v>135</v>
      </c>
      <c r="B148" s="27">
        <v>1</v>
      </c>
      <c r="C148" s="27">
        <v>0</v>
      </c>
      <c r="D148" s="29">
        <f t="shared" si="16"/>
        <v>1</v>
      </c>
      <c r="E148" s="27" t="s">
        <v>206</v>
      </c>
      <c r="F148" s="30">
        <f t="shared" si="17"/>
        <v>1</v>
      </c>
      <c r="G148" s="27" t="s">
        <v>202</v>
      </c>
      <c r="H148" s="30">
        <f t="shared" si="18"/>
        <v>0</v>
      </c>
      <c r="I148" s="27" t="s">
        <v>203</v>
      </c>
      <c r="J148" s="30">
        <f t="shared" si="19"/>
        <v>0</v>
      </c>
      <c r="K148" s="27" t="s">
        <v>204</v>
      </c>
      <c r="L148" s="29">
        <f>_xlfn.FLOOR.MATH(D148/'Mark Conv'!$E$5,0.01)</f>
        <v>0.04</v>
      </c>
      <c r="M148" s="21"/>
      <c r="N148" s="22"/>
      <c r="O148" s="21"/>
      <c r="P148" s="21"/>
      <c r="Q148" s="21"/>
      <c r="R148" s="21"/>
      <c r="S148" s="21"/>
      <c r="T148" s="21"/>
      <c r="U148" s="21"/>
    </row>
    <row r="149" spans="1:21" ht="27.6">
      <c r="A149" s="27" t="s">
        <v>54</v>
      </c>
      <c r="B149" s="27">
        <v>1</v>
      </c>
      <c r="C149" s="27">
        <v>0</v>
      </c>
      <c r="D149" s="29">
        <f t="shared" si="16"/>
        <v>1</v>
      </c>
      <c r="E149" s="27" t="s">
        <v>206</v>
      </c>
      <c r="F149" s="30">
        <f t="shared" si="17"/>
        <v>1</v>
      </c>
      <c r="G149" s="27" t="s">
        <v>202</v>
      </c>
      <c r="H149" s="30">
        <f t="shared" si="18"/>
        <v>0</v>
      </c>
      <c r="I149" s="27" t="s">
        <v>203</v>
      </c>
      <c r="J149" s="30">
        <f t="shared" si="19"/>
        <v>0</v>
      </c>
      <c r="K149" s="27" t="s">
        <v>204</v>
      </c>
      <c r="L149" s="29">
        <f>_xlfn.FLOOR.MATH(D149/'Mark Conv'!$E$5,0.01)</f>
        <v>0.04</v>
      </c>
      <c r="M149" s="21"/>
      <c r="N149" s="22"/>
      <c r="O149" s="21"/>
      <c r="P149" s="21"/>
      <c r="Q149" s="21"/>
      <c r="R149" s="21"/>
      <c r="S149" s="21"/>
      <c r="T149" s="21"/>
      <c r="U149" s="21"/>
    </row>
    <row r="150" spans="1:21" ht="27.6">
      <c r="A150" s="27" t="s">
        <v>110</v>
      </c>
      <c r="B150" s="27">
        <v>1</v>
      </c>
      <c r="C150" s="27">
        <v>0</v>
      </c>
      <c r="D150" s="29">
        <f t="shared" si="16"/>
        <v>1</v>
      </c>
      <c r="E150" s="27" t="s">
        <v>206</v>
      </c>
      <c r="F150" s="30">
        <f t="shared" si="17"/>
        <v>1</v>
      </c>
      <c r="G150" s="27" t="s">
        <v>202</v>
      </c>
      <c r="H150" s="30">
        <f t="shared" si="18"/>
        <v>0</v>
      </c>
      <c r="I150" s="27" t="s">
        <v>203</v>
      </c>
      <c r="J150" s="30">
        <f t="shared" si="19"/>
        <v>0</v>
      </c>
      <c r="K150" s="27" t="s">
        <v>204</v>
      </c>
      <c r="L150" s="29">
        <f>_xlfn.FLOOR.MATH(D150/'Mark Conv'!$E$5,0.01)</f>
        <v>0.04</v>
      </c>
      <c r="M150" s="21"/>
      <c r="N150" s="22"/>
      <c r="O150" s="21"/>
      <c r="P150" s="21"/>
      <c r="Q150" s="21"/>
      <c r="R150" s="21"/>
      <c r="S150" s="21"/>
      <c r="T150" s="21"/>
      <c r="U150" s="21"/>
    </row>
    <row r="151" spans="1:21" ht="27.6">
      <c r="A151" s="27" t="s">
        <v>128</v>
      </c>
      <c r="B151" s="27">
        <v>1</v>
      </c>
      <c r="C151" s="27">
        <v>5</v>
      </c>
      <c r="D151" s="29">
        <f t="shared" si="16"/>
        <v>1</v>
      </c>
      <c r="E151" s="27" t="s">
        <v>206</v>
      </c>
      <c r="F151" s="30">
        <f t="shared" si="17"/>
        <v>1</v>
      </c>
      <c r="G151" s="27" t="s">
        <v>202</v>
      </c>
      <c r="H151" s="30">
        <f t="shared" si="18"/>
        <v>0</v>
      </c>
      <c r="I151" s="27" t="s">
        <v>203</v>
      </c>
      <c r="J151" s="30">
        <f t="shared" si="19"/>
        <v>0</v>
      </c>
      <c r="K151" s="27" t="s">
        <v>204</v>
      </c>
      <c r="L151" s="29">
        <f>_xlfn.FLOOR.MATH(D151/'Mark Conv'!$E$5,0.01)</f>
        <v>0.04</v>
      </c>
      <c r="M151" s="21"/>
      <c r="N151" s="22"/>
      <c r="O151" s="21"/>
      <c r="P151" s="21"/>
      <c r="Q151" s="21"/>
      <c r="R151" s="21"/>
      <c r="S151" s="21"/>
      <c r="T151" s="21"/>
      <c r="U151" s="21"/>
    </row>
    <row r="152" spans="1:21" ht="27.6">
      <c r="A152" s="27" t="s">
        <v>129</v>
      </c>
      <c r="B152" s="27">
        <v>1</v>
      </c>
      <c r="C152" s="27">
        <v>5</v>
      </c>
      <c r="D152" s="29">
        <f t="shared" si="16"/>
        <v>1</v>
      </c>
      <c r="E152" s="27" t="s">
        <v>206</v>
      </c>
      <c r="F152" s="30">
        <f t="shared" si="17"/>
        <v>1</v>
      </c>
      <c r="G152" s="27" t="s">
        <v>202</v>
      </c>
      <c r="H152" s="30">
        <f t="shared" si="18"/>
        <v>0</v>
      </c>
      <c r="I152" s="27" t="s">
        <v>203</v>
      </c>
      <c r="J152" s="30">
        <f t="shared" si="19"/>
        <v>0</v>
      </c>
      <c r="K152" s="27" t="s">
        <v>204</v>
      </c>
      <c r="L152" s="29">
        <f>_xlfn.FLOOR.MATH(D152/'Mark Conv'!$E$5,0.01)</f>
        <v>0.04</v>
      </c>
      <c r="M152" s="21"/>
      <c r="N152" s="22"/>
      <c r="O152" s="21"/>
      <c r="P152" s="21"/>
      <c r="Q152" s="21"/>
      <c r="R152" s="21"/>
      <c r="S152" s="21"/>
      <c r="T152" s="21"/>
      <c r="U152" s="21"/>
    </row>
    <row r="153" spans="1:21" ht="27.6">
      <c r="A153" s="27" t="s">
        <v>34</v>
      </c>
      <c r="B153" s="27">
        <v>0.5</v>
      </c>
      <c r="C153" s="27">
        <v>3</v>
      </c>
      <c r="D153" s="29">
        <f t="shared" si="16"/>
        <v>0.5</v>
      </c>
      <c r="E153" s="27" t="s">
        <v>206</v>
      </c>
      <c r="F153" s="30">
        <f t="shared" si="17"/>
        <v>0</v>
      </c>
      <c r="G153" s="27" t="s">
        <v>202</v>
      </c>
      <c r="H153" s="30">
        <f t="shared" si="18"/>
        <v>5</v>
      </c>
      <c r="I153" s="27" t="s">
        <v>203</v>
      </c>
      <c r="J153" s="30">
        <f t="shared" si="19"/>
        <v>0</v>
      </c>
      <c r="K153" s="27" t="s">
        <v>204</v>
      </c>
      <c r="L153" s="29">
        <f>_xlfn.FLOOR.MATH(D153/'Mark Conv'!$E$5,0.01)</f>
        <v>0.02</v>
      </c>
      <c r="M153" s="21"/>
      <c r="N153" s="22"/>
      <c r="O153" s="21"/>
      <c r="P153" s="21"/>
      <c r="Q153" s="21"/>
      <c r="R153" s="21"/>
      <c r="S153" s="21"/>
      <c r="T153" s="21"/>
      <c r="U153" s="21"/>
    </row>
    <row r="154" spans="1:21" ht="27.6">
      <c r="A154" s="27" t="s">
        <v>47</v>
      </c>
      <c r="B154" s="27">
        <v>0.5</v>
      </c>
      <c r="C154" s="27">
        <v>3</v>
      </c>
      <c r="D154" s="29">
        <f t="shared" si="16"/>
        <v>0.5</v>
      </c>
      <c r="E154" s="27" t="s">
        <v>206</v>
      </c>
      <c r="F154" s="30">
        <f t="shared" si="17"/>
        <v>0</v>
      </c>
      <c r="G154" s="27" t="s">
        <v>202</v>
      </c>
      <c r="H154" s="30">
        <f t="shared" si="18"/>
        <v>5</v>
      </c>
      <c r="I154" s="27" t="s">
        <v>203</v>
      </c>
      <c r="J154" s="30">
        <f t="shared" si="19"/>
        <v>0</v>
      </c>
      <c r="K154" s="27" t="s">
        <v>204</v>
      </c>
      <c r="L154" s="29">
        <f>_xlfn.FLOOR.MATH(D154/'Mark Conv'!$E$5,0.01)</f>
        <v>0.02</v>
      </c>
      <c r="M154" s="21"/>
      <c r="N154" s="22"/>
      <c r="O154" s="21"/>
      <c r="P154" s="21"/>
      <c r="Q154" s="21"/>
      <c r="R154" s="21"/>
      <c r="S154" s="21"/>
      <c r="T154" s="21"/>
      <c r="U154" s="21"/>
    </row>
    <row r="155" spans="1:21" ht="27.6">
      <c r="A155" s="27" t="s">
        <v>154</v>
      </c>
      <c r="B155" s="27">
        <v>0.5</v>
      </c>
      <c r="C155" s="27">
        <v>2</v>
      </c>
      <c r="D155" s="29">
        <f t="shared" si="16"/>
        <v>0.5</v>
      </c>
      <c r="E155" s="27" t="s">
        <v>206</v>
      </c>
      <c r="F155" s="30">
        <f t="shared" si="17"/>
        <v>0</v>
      </c>
      <c r="G155" s="27" t="s">
        <v>202</v>
      </c>
      <c r="H155" s="30">
        <f t="shared" si="18"/>
        <v>5</v>
      </c>
      <c r="I155" s="27" t="s">
        <v>203</v>
      </c>
      <c r="J155" s="30">
        <f t="shared" si="19"/>
        <v>0</v>
      </c>
      <c r="K155" s="27" t="s">
        <v>204</v>
      </c>
      <c r="L155" s="29">
        <f>_xlfn.FLOOR.MATH(D155/'Mark Conv'!$E$5,0.01)</f>
        <v>0.02</v>
      </c>
      <c r="M155" s="21"/>
      <c r="N155" s="22"/>
      <c r="O155" s="21"/>
      <c r="P155" s="21"/>
      <c r="Q155" s="21"/>
      <c r="R155" s="21"/>
      <c r="S155" s="21"/>
      <c r="T155" s="21"/>
      <c r="U155" s="21"/>
    </row>
    <row r="156" spans="1:21" ht="27.6">
      <c r="A156" s="27" t="s">
        <v>73</v>
      </c>
      <c r="B156" s="27">
        <v>0.5</v>
      </c>
      <c r="C156" s="27">
        <v>1</v>
      </c>
      <c r="D156" s="29">
        <f t="shared" si="16"/>
        <v>0.5</v>
      </c>
      <c r="E156" s="27" t="s">
        <v>206</v>
      </c>
      <c r="F156" s="30">
        <f t="shared" si="17"/>
        <v>0</v>
      </c>
      <c r="G156" s="27" t="s">
        <v>202</v>
      </c>
      <c r="H156" s="30">
        <f t="shared" si="18"/>
        <v>5</v>
      </c>
      <c r="I156" s="27" t="s">
        <v>203</v>
      </c>
      <c r="J156" s="30">
        <f t="shared" si="19"/>
        <v>0</v>
      </c>
      <c r="K156" s="27" t="s">
        <v>204</v>
      </c>
      <c r="L156" s="29">
        <f>_xlfn.FLOOR.MATH(D156/'Mark Conv'!$E$5,0.01)</f>
        <v>0.02</v>
      </c>
      <c r="M156" s="21"/>
      <c r="N156" s="22"/>
      <c r="O156" s="21"/>
      <c r="P156" s="21"/>
      <c r="Q156" s="21"/>
      <c r="R156" s="21"/>
      <c r="S156" s="21"/>
      <c r="T156" s="21"/>
      <c r="U156" s="21"/>
    </row>
    <row r="157" spans="1:21" ht="27.6">
      <c r="A157" s="27" t="s">
        <v>134</v>
      </c>
      <c r="B157" s="27">
        <v>0.5</v>
      </c>
      <c r="C157" s="27">
        <v>0</v>
      </c>
      <c r="D157" s="29">
        <f t="shared" si="16"/>
        <v>0.5</v>
      </c>
      <c r="E157" s="27" t="s">
        <v>206</v>
      </c>
      <c r="F157" s="30">
        <f t="shared" si="17"/>
        <v>0</v>
      </c>
      <c r="G157" s="27" t="s">
        <v>202</v>
      </c>
      <c r="H157" s="30">
        <f t="shared" si="18"/>
        <v>5</v>
      </c>
      <c r="I157" s="27" t="s">
        <v>203</v>
      </c>
      <c r="J157" s="30">
        <f t="shared" si="19"/>
        <v>0</v>
      </c>
      <c r="K157" s="27" t="s">
        <v>204</v>
      </c>
      <c r="L157" s="29">
        <f>_xlfn.FLOOR.MATH(D157/'Mark Conv'!$E$5,0.01)</f>
        <v>0.02</v>
      </c>
      <c r="M157" s="21"/>
      <c r="N157" s="22"/>
      <c r="O157" s="21"/>
      <c r="P157" s="21"/>
      <c r="Q157" s="21"/>
      <c r="R157" s="21"/>
      <c r="S157" s="21"/>
      <c r="T157" s="21"/>
      <c r="U157" s="21"/>
    </row>
    <row r="158" spans="1:21" ht="27.6">
      <c r="A158" s="27" t="s">
        <v>90</v>
      </c>
      <c r="B158" s="27">
        <v>0.5</v>
      </c>
      <c r="C158" s="27">
        <v>1</v>
      </c>
      <c r="D158" s="29">
        <f t="shared" si="16"/>
        <v>0.5</v>
      </c>
      <c r="E158" s="27" t="s">
        <v>206</v>
      </c>
      <c r="F158" s="30">
        <f t="shared" si="17"/>
        <v>0</v>
      </c>
      <c r="G158" s="27" t="s">
        <v>202</v>
      </c>
      <c r="H158" s="30">
        <f t="shared" si="18"/>
        <v>5</v>
      </c>
      <c r="I158" s="27" t="s">
        <v>203</v>
      </c>
      <c r="J158" s="30">
        <f t="shared" si="19"/>
        <v>0</v>
      </c>
      <c r="K158" s="27" t="s">
        <v>204</v>
      </c>
      <c r="L158" s="29">
        <f>_xlfn.FLOOR.MATH(D158/'Mark Conv'!$E$5,0.01)</f>
        <v>0.02</v>
      </c>
      <c r="M158" s="21"/>
      <c r="N158" s="22"/>
      <c r="O158" s="21"/>
      <c r="P158" s="21"/>
      <c r="Q158" s="21"/>
      <c r="R158" s="21"/>
      <c r="S158" s="21"/>
      <c r="T158" s="21"/>
      <c r="U158" s="21"/>
    </row>
    <row r="159" spans="1:21" ht="27.6">
      <c r="A159" s="27" t="s">
        <v>93</v>
      </c>
      <c r="B159" s="27">
        <v>0.5</v>
      </c>
      <c r="C159" s="27">
        <v>2</v>
      </c>
      <c r="D159" s="29">
        <f t="shared" si="16"/>
        <v>0.5</v>
      </c>
      <c r="E159" s="27" t="s">
        <v>206</v>
      </c>
      <c r="F159" s="30">
        <f t="shared" si="17"/>
        <v>0</v>
      </c>
      <c r="G159" s="27" t="s">
        <v>202</v>
      </c>
      <c r="H159" s="30">
        <f t="shared" si="18"/>
        <v>5</v>
      </c>
      <c r="I159" s="27" t="s">
        <v>203</v>
      </c>
      <c r="J159" s="30">
        <f t="shared" si="19"/>
        <v>0</v>
      </c>
      <c r="K159" s="27" t="s">
        <v>204</v>
      </c>
      <c r="L159" s="29">
        <f>_xlfn.FLOOR.MATH(D159/'Mark Conv'!$E$5,0.01)</f>
        <v>0.02</v>
      </c>
      <c r="M159" s="21"/>
      <c r="N159" s="22"/>
      <c r="O159" s="21"/>
      <c r="P159" s="21"/>
      <c r="Q159" s="21"/>
      <c r="R159" s="21"/>
      <c r="S159" s="21"/>
      <c r="T159" s="21"/>
      <c r="U159" s="21"/>
    </row>
    <row r="160" spans="1:21" ht="27.6">
      <c r="A160" s="27" t="s">
        <v>99</v>
      </c>
      <c r="B160" s="27">
        <v>0.5</v>
      </c>
      <c r="C160" s="27">
        <v>0</v>
      </c>
      <c r="D160" s="29">
        <f t="shared" si="16"/>
        <v>0.5</v>
      </c>
      <c r="E160" s="27" t="s">
        <v>206</v>
      </c>
      <c r="F160" s="30">
        <f t="shared" si="17"/>
        <v>0</v>
      </c>
      <c r="G160" s="27" t="s">
        <v>202</v>
      </c>
      <c r="H160" s="30">
        <f t="shared" si="18"/>
        <v>5</v>
      </c>
      <c r="I160" s="27" t="s">
        <v>203</v>
      </c>
      <c r="J160" s="30">
        <f t="shared" si="19"/>
        <v>0</v>
      </c>
      <c r="K160" s="27" t="s">
        <v>204</v>
      </c>
      <c r="L160" s="29">
        <f>_xlfn.FLOOR.MATH(D160/'Mark Conv'!$E$5,0.01)</f>
        <v>0.02</v>
      </c>
      <c r="M160" s="21"/>
      <c r="N160" s="22"/>
      <c r="O160" s="21"/>
      <c r="P160" s="21"/>
      <c r="Q160" s="21"/>
      <c r="R160" s="21"/>
      <c r="S160" s="21"/>
      <c r="T160" s="21"/>
      <c r="U160" s="21"/>
    </row>
    <row r="161" spans="1:21" ht="27.6">
      <c r="A161" s="27" t="s">
        <v>108</v>
      </c>
      <c r="B161" s="27">
        <v>0.5</v>
      </c>
      <c r="C161" s="27">
        <v>1</v>
      </c>
      <c r="D161" s="29">
        <f t="shared" si="16"/>
        <v>0.5</v>
      </c>
      <c r="E161" s="27" t="s">
        <v>206</v>
      </c>
      <c r="F161" s="30">
        <f t="shared" si="17"/>
        <v>0</v>
      </c>
      <c r="G161" s="27" t="s">
        <v>202</v>
      </c>
      <c r="H161" s="30">
        <f t="shared" si="18"/>
        <v>5</v>
      </c>
      <c r="I161" s="27" t="s">
        <v>203</v>
      </c>
      <c r="J161" s="30">
        <f t="shared" si="19"/>
        <v>0</v>
      </c>
      <c r="K161" s="27" t="s">
        <v>204</v>
      </c>
      <c r="L161" s="29">
        <f>_xlfn.FLOOR.MATH(D161/'Mark Conv'!$E$5,0.01)</f>
        <v>0.02</v>
      </c>
      <c r="M161" s="21"/>
      <c r="N161" s="22"/>
      <c r="O161" s="21"/>
      <c r="P161" s="21"/>
      <c r="Q161" s="21"/>
      <c r="R161" s="21"/>
      <c r="S161" s="21"/>
      <c r="T161" s="21"/>
      <c r="U161" s="21"/>
    </row>
    <row r="162" spans="1:21" ht="27.6">
      <c r="A162" s="27" t="s">
        <v>31</v>
      </c>
      <c r="B162" s="27">
        <v>0.4</v>
      </c>
      <c r="C162" s="27">
        <v>2</v>
      </c>
      <c r="D162" s="29">
        <f t="shared" si="16"/>
        <v>0.4</v>
      </c>
      <c r="E162" s="27" t="s">
        <v>206</v>
      </c>
      <c r="F162" s="30">
        <f t="shared" si="17"/>
        <v>0</v>
      </c>
      <c r="G162" s="27" t="s">
        <v>202</v>
      </c>
      <c r="H162" s="30">
        <f t="shared" si="18"/>
        <v>4</v>
      </c>
      <c r="I162" s="27" t="s">
        <v>203</v>
      </c>
      <c r="J162" s="30">
        <f t="shared" si="19"/>
        <v>0</v>
      </c>
      <c r="K162" s="27" t="s">
        <v>204</v>
      </c>
      <c r="L162" s="29">
        <f>_xlfn.FLOOR.MATH(D162/'Mark Conv'!$E$5,0.01)</f>
        <v>0.01</v>
      </c>
      <c r="M162" s="21"/>
      <c r="N162" s="22"/>
      <c r="O162" s="21"/>
      <c r="P162" s="21"/>
      <c r="Q162" s="21"/>
      <c r="R162" s="21"/>
      <c r="S162" s="21"/>
      <c r="T162" s="21"/>
      <c r="U162" s="21"/>
    </row>
    <row r="163" spans="1:21" ht="27.6">
      <c r="A163" s="27" t="s">
        <v>152</v>
      </c>
      <c r="B163" s="27">
        <v>0.2</v>
      </c>
      <c r="C163" s="27">
        <v>10</v>
      </c>
      <c r="D163" s="29">
        <f t="shared" ref="D163:D189" si="20">B163*$O$6</f>
        <v>0.2</v>
      </c>
      <c r="E163" s="27" t="s">
        <v>206</v>
      </c>
      <c r="F163" s="30">
        <f t="shared" ref="F163:F189" si="21">_xlfn.FLOOR.MATH(D163,1)</f>
        <v>0</v>
      </c>
      <c r="G163" s="27" t="s">
        <v>202</v>
      </c>
      <c r="H163" s="30">
        <f t="shared" ref="H163:H189" si="22">_xlfn.FLOOR.MATH(((D163-F163)*10), 1)</f>
        <v>2</v>
      </c>
      <c r="I163" s="27" t="s">
        <v>203</v>
      </c>
      <c r="J163" s="30">
        <f t="shared" ref="J163:J189" si="23">((D163-F163)*10-H163)*10</f>
        <v>0</v>
      </c>
      <c r="K163" s="27" t="s">
        <v>204</v>
      </c>
      <c r="L163" s="29">
        <f>_xlfn.FLOOR.MATH(D163/'Mark Conv'!$E$5,0.01)</f>
        <v>0</v>
      </c>
      <c r="M163" s="21"/>
      <c r="N163" s="22"/>
      <c r="O163" s="21"/>
      <c r="P163" s="21"/>
      <c r="Q163" s="21"/>
      <c r="R163" s="21"/>
      <c r="S163" s="21"/>
      <c r="T163" s="21"/>
      <c r="U163" s="21"/>
    </row>
    <row r="164" spans="1:21" ht="27.6">
      <c r="A164" s="27" t="s">
        <v>79</v>
      </c>
      <c r="B164" s="27">
        <v>0.2</v>
      </c>
      <c r="C164" s="27">
        <v>1</v>
      </c>
      <c r="D164" s="29">
        <f t="shared" si="20"/>
        <v>0.2</v>
      </c>
      <c r="E164" s="27" t="s">
        <v>206</v>
      </c>
      <c r="F164" s="30">
        <f t="shared" si="21"/>
        <v>0</v>
      </c>
      <c r="G164" s="27" t="s">
        <v>202</v>
      </c>
      <c r="H164" s="30">
        <f t="shared" si="22"/>
        <v>2</v>
      </c>
      <c r="I164" s="27" t="s">
        <v>203</v>
      </c>
      <c r="J164" s="30">
        <f t="shared" si="23"/>
        <v>0</v>
      </c>
      <c r="K164" s="27" t="s">
        <v>204</v>
      </c>
      <c r="L164" s="29">
        <f>_xlfn.FLOOR.MATH(D164/'Mark Conv'!$E$5,0.01)</f>
        <v>0</v>
      </c>
      <c r="M164" s="21"/>
      <c r="N164" s="22"/>
      <c r="O164" s="21"/>
      <c r="P164" s="21"/>
      <c r="Q164" s="21"/>
      <c r="R164" s="21"/>
      <c r="S164" s="21"/>
      <c r="T164" s="21"/>
      <c r="U164" s="21"/>
    </row>
    <row r="165" spans="1:21" ht="27.6">
      <c r="A165" s="27" t="s">
        <v>82</v>
      </c>
      <c r="B165" s="27">
        <v>0.2</v>
      </c>
      <c r="C165" s="27">
        <v>0</v>
      </c>
      <c r="D165" s="29">
        <f t="shared" si="20"/>
        <v>0.2</v>
      </c>
      <c r="E165" s="27" t="s">
        <v>206</v>
      </c>
      <c r="F165" s="30">
        <f t="shared" si="21"/>
        <v>0</v>
      </c>
      <c r="G165" s="27" t="s">
        <v>202</v>
      </c>
      <c r="H165" s="30">
        <f t="shared" si="22"/>
        <v>2</v>
      </c>
      <c r="I165" s="27" t="s">
        <v>203</v>
      </c>
      <c r="J165" s="30">
        <f t="shared" si="23"/>
        <v>0</v>
      </c>
      <c r="K165" s="27" t="s">
        <v>204</v>
      </c>
      <c r="L165" s="29">
        <f>_xlfn.FLOOR.MATH(D165/'Mark Conv'!$E$5,0.01)</f>
        <v>0</v>
      </c>
      <c r="M165" s="21"/>
      <c r="N165" s="22"/>
      <c r="O165" s="21"/>
      <c r="P165" s="21"/>
      <c r="Q165" s="21"/>
      <c r="R165" s="21"/>
      <c r="S165" s="21"/>
      <c r="T165" s="21"/>
      <c r="U165" s="21"/>
    </row>
    <row r="166" spans="1:21" ht="27.6">
      <c r="A166" s="27" t="s">
        <v>157</v>
      </c>
      <c r="B166" s="27">
        <v>0.2</v>
      </c>
      <c r="C166" s="27">
        <v>4</v>
      </c>
      <c r="D166" s="29">
        <f t="shared" si="20"/>
        <v>0.2</v>
      </c>
      <c r="E166" s="27" t="s">
        <v>206</v>
      </c>
      <c r="F166" s="30">
        <f t="shared" si="21"/>
        <v>0</v>
      </c>
      <c r="G166" s="27" t="s">
        <v>202</v>
      </c>
      <c r="H166" s="30">
        <f t="shared" si="22"/>
        <v>2</v>
      </c>
      <c r="I166" s="27" t="s">
        <v>203</v>
      </c>
      <c r="J166" s="30">
        <f t="shared" si="23"/>
        <v>0</v>
      </c>
      <c r="K166" s="27" t="s">
        <v>204</v>
      </c>
      <c r="L166" s="29">
        <f>_xlfn.FLOOR.MATH(D166/'Mark Conv'!$E$5,0.01)</f>
        <v>0</v>
      </c>
      <c r="M166" s="21"/>
      <c r="N166" s="22"/>
      <c r="O166" s="21"/>
      <c r="P166" s="21"/>
      <c r="Q166" s="21"/>
      <c r="R166" s="21"/>
      <c r="S166" s="21"/>
      <c r="T166" s="21"/>
      <c r="U166" s="21"/>
    </row>
    <row r="167" spans="1:21" ht="27.6">
      <c r="A167" s="27" t="s">
        <v>111</v>
      </c>
      <c r="B167" s="27">
        <v>0.2</v>
      </c>
      <c r="C167" s="27">
        <v>5</v>
      </c>
      <c r="D167" s="29">
        <f t="shared" si="20"/>
        <v>0.2</v>
      </c>
      <c r="E167" s="27" t="s">
        <v>206</v>
      </c>
      <c r="F167" s="30">
        <f t="shared" si="21"/>
        <v>0</v>
      </c>
      <c r="G167" s="27" t="s">
        <v>202</v>
      </c>
      <c r="H167" s="30">
        <f t="shared" si="22"/>
        <v>2</v>
      </c>
      <c r="I167" s="27" t="s">
        <v>203</v>
      </c>
      <c r="J167" s="30">
        <f t="shared" si="23"/>
        <v>0</v>
      </c>
      <c r="K167" s="27" t="s">
        <v>204</v>
      </c>
      <c r="L167" s="29">
        <f>_xlfn.FLOOR.MATH(D167/'Mark Conv'!$E$5,0.01)</f>
        <v>0</v>
      </c>
      <c r="M167" s="21"/>
      <c r="N167" s="22"/>
      <c r="O167" s="21"/>
      <c r="P167" s="21"/>
      <c r="Q167" s="21"/>
      <c r="R167" s="21"/>
      <c r="S167" s="21"/>
      <c r="T167" s="21"/>
      <c r="U167" s="21"/>
    </row>
    <row r="168" spans="1:21" ht="27.6">
      <c r="A168" s="27" t="s">
        <v>150</v>
      </c>
      <c r="B168" s="27">
        <v>0.1</v>
      </c>
      <c r="C168" s="27">
        <v>2</v>
      </c>
      <c r="D168" s="29">
        <f t="shared" si="20"/>
        <v>0.1</v>
      </c>
      <c r="E168" s="27" t="s">
        <v>206</v>
      </c>
      <c r="F168" s="30">
        <f t="shared" si="21"/>
        <v>0</v>
      </c>
      <c r="G168" s="27" t="s">
        <v>202</v>
      </c>
      <c r="H168" s="30">
        <f t="shared" si="22"/>
        <v>1</v>
      </c>
      <c r="I168" s="27" t="s">
        <v>203</v>
      </c>
      <c r="J168" s="30">
        <f t="shared" si="23"/>
        <v>0</v>
      </c>
      <c r="K168" s="27" t="s">
        <v>204</v>
      </c>
      <c r="L168" s="29">
        <f>_xlfn.FLOOR.MATH(D168/'Mark Conv'!$E$5,0.01)</f>
        <v>0</v>
      </c>
      <c r="M168" s="21"/>
      <c r="N168" s="22"/>
      <c r="O168" s="21"/>
      <c r="P168" s="21"/>
      <c r="Q168" s="21"/>
      <c r="R168" s="21"/>
      <c r="S168" s="21"/>
      <c r="T168" s="21"/>
      <c r="U168" s="21"/>
    </row>
    <row r="169" spans="1:21" ht="27.6">
      <c r="A169" s="27" t="s">
        <v>132</v>
      </c>
      <c r="B169" s="27">
        <v>0.1</v>
      </c>
      <c r="C169" s="27">
        <v>0</v>
      </c>
      <c r="D169" s="29">
        <f t="shared" si="20"/>
        <v>0.1</v>
      </c>
      <c r="E169" s="27" t="s">
        <v>206</v>
      </c>
      <c r="F169" s="30">
        <f t="shared" si="21"/>
        <v>0</v>
      </c>
      <c r="G169" s="27" t="s">
        <v>202</v>
      </c>
      <c r="H169" s="30">
        <f t="shared" si="22"/>
        <v>1</v>
      </c>
      <c r="I169" s="27" t="s">
        <v>203</v>
      </c>
      <c r="J169" s="30">
        <f t="shared" si="23"/>
        <v>0</v>
      </c>
      <c r="K169" s="27" t="s">
        <v>204</v>
      </c>
      <c r="L169" s="29">
        <f>_xlfn.FLOOR.MATH(D169/'Mark Conv'!$E$5,0.01)</f>
        <v>0</v>
      </c>
      <c r="M169" s="21"/>
      <c r="N169" s="22"/>
      <c r="O169" s="21"/>
      <c r="P169" s="21"/>
      <c r="Q169" s="21"/>
      <c r="R169" s="21"/>
      <c r="S169" s="21"/>
      <c r="T169" s="21"/>
      <c r="U169" s="21"/>
    </row>
    <row r="170" spans="1:21" ht="27.6">
      <c r="A170" s="27" t="s">
        <v>72</v>
      </c>
      <c r="B170" s="27">
        <v>0.1</v>
      </c>
      <c r="C170" s="27">
        <v>25</v>
      </c>
      <c r="D170" s="29">
        <f t="shared" si="20"/>
        <v>0.1</v>
      </c>
      <c r="E170" s="27" t="s">
        <v>206</v>
      </c>
      <c r="F170" s="30">
        <f t="shared" si="21"/>
        <v>0</v>
      </c>
      <c r="G170" s="27" t="s">
        <v>202</v>
      </c>
      <c r="H170" s="30">
        <f t="shared" si="22"/>
        <v>1</v>
      </c>
      <c r="I170" s="27" t="s">
        <v>203</v>
      </c>
      <c r="J170" s="30">
        <f t="shared" si="23"/>
        <v>0</v>
      </c>
      <c r="K170" s="27" t="s">
        <v>204</v>
      </c>
      <c r="L170" s="29">
        <f>_xlfn.FLOOR.MATH(D170/'Mark Conv'!$E$5,0.01)</f>
        <v>0</v>
      </c>
      <c r="M170" s="21"/>
      <c r="N170" s="22"/>
      <c r="O170" s="21"/>
      <c r="P170" s="21"/>
      <c r="Q170" s="21"/>
      <c r="R170" s="21"/>
      <c r="S170" s="21"/>
      <c r="T170" s="21"/>
      <c r="U170" s="21"/>
    </row>
    <row r="171" spans="1:21" ht="27.6">
      <c r="A171" s="27" t="s">
        <v>81</v>
      </c>
      <c r="B171" s="27">
        <v>0.1</v>
      </c>
      <c r="C171" s="27">
        <v>1</v>
      </c>
      <c r="D171" s="29">
        <f t="shared" si="20"/>
        <v>0.1</v>
      </c>
      <c r="E171" s="27" t="s">
        <v>206</v>
      </c>
      <c r="F171" s="30">
        <f t="shared" si="21"/>
        <v>0</v>
      </c>
      <c r="G171" s="27" t="s">
        <v>202</v>
      </c>
      <c r="H171" s="30">
        <f t="shared" si="22"/>
        <v>1</v>
      </c>
      <c r="I171" s="27" t="s">
        <v>203</v>
      </c>
      <c r="J171" s="30">
        <f t="shared" si="23"/>
        <v>0</v>
      </c>
      <c r="K171" s="27" t="s">
        <v>204</v>
      </c>
      <c r="L171" s="29">
        <f>_xlfn.FLOOR.MATH(D171/'Mark Conv'!$E$5,0.01)</f>
        <v>0</v>
      </c>
      <c r="M171" s="21"/>
      <c r="N171" s="22"/>
      <c r="O171" s="21"/>
      <c r="P171" s="21"/>
      <c r="Q171" s="21"/>
      <c r="R171" s="21"/>
      <c r="S171" s="21"/>
      <c r="T171" s="21"/>
      <c r="U171" s="21"/>
    </row>
    <row r="172" spans="1:21" ht="27.6">
      <c r="A172" s="27" t="s">
        <v>83</v>
      </c>
      <c r="B172" s="27">
        <v>0.1</v>
      </c>
      <c r="C172" s="27">
        <v>0</v>
      </c>
      <c r="D172" s="29">
        <f t="shared" si="20"/>
        <v>0.1</v>
      </c>
      <c r="E172" s="27" t="s">
        <v>206</v>
      </c>
      <c r="F172" s="30">
        <f t="shared" si="21"/>
        <v>0</v>
      </c>
      <c r="G172" s="27" t="s">
        <v>202</v>
      </c>
      <c r="H172" s="30">
        <f t="shared" si="22"/>
        <v>1</v>
      </c>
      <c r="I172" s="27" t="s">
        <v>203</v>
      </c>
      <c r="J172" s="30">
        <f t="shared" si="23"/>
        <v>0</v>
      </c>
      <c r="K172" s="27" t="s">
        <v>204</v>
      </c>
      <c r="L172" s="29">
        <f>_xlfn.FLOOR.MATH(D172/'Mark Conv'!$E$5,0.01)</f>
        <v>0</v>
      </c>
      <c r="M172" s="21"/>
      <c r="N172" s="22"/>
      <c r="O172" s="21"/>
      <c r="P172" s="21"/>
      <c r="Q172" s="21"/>
      <c r="R172" s="21"/>
      <c r="S172" s="21"/>
      <c r="T172" s="21"/>
      <c r="U172" s="21"/>
    </row>
    <row r="173" spans="1:21" ht="27.6">
      <c r="A173" s="27" t="s">
        <v>164</v>
      </c>
      <c r="B173" s="27">
        <v>0.1</v>
      </c>
      <c r="C173" s="27">
        <v>0</v>
      </c>
      <c r="D173" s="29">
        <f t="shared" si="20"/>
        <v>0.1</v>
      </c>
      <c r="E173" s="27" t="s">
        <v>206</v>
      </c>
      <c r="F173" s="30">
        <f t="shared" si="21"/>
        <v>0</v>
      </c>
      <c r="G173" s="27" t="s">
        <v>202</v>
      </c>
      <c r="H173" s="30">
        <f t="shared" si="22"/>
        <v>1</v>
      </c>
      <c r="I173" s="27" t="s">
        <v>203</v>
      </c>
      <c r="J173" s="30">
        <f t="shared" si="23"/>
        <v>0</v>
      </c>
      <c r="K173" s="27" t="s">
        <v>204</v>
      </c>
      <c r="L173" s="29">
        <f>_xlfn.FLOOR.MATH(D173/'Mark Conv'!$E$5,0.01)</f>
        <v>0</v>
      </c>
      <c r="M173" s="21"/>
      <c r="N173" s="22"/>
      <c r="O173" s="21"/>
      <c r="P173" s="21"/>
      <c r="Q173" s="21"/>
      <c r="R173" s="21"/>
      <c r="S173" s="21"/>
      <c r="T173" s="21"/>
      <c r="U173" s="21"/>
    </row>
    <row r="174" spans="1:21" ht="27.6">
      <c r="A174" s="27" t="s">
        <v>38</v>
      </c>
      <c r="B174" s="27">
        <v>0.05</v>
      </c>
      <c r="C174" s="27">
        <v>2</v>
      </c>
      <c r="D174" s="29">
        <f t="shared" si="20"/>
        <v>0.05</v>
      </c>
      <c r="E174" s="27" t="s">
        <v>206</v>
      </c>
      <c r="F174" s="30">
        <f t="shared" si="21"/>
        <v>0</v>
      </c>
      <c r="G174" s="27" t="s">
        <v>202</v>
      </c>
      <c r="H174" s="30">
        <f t="shared" si="22"/>
        <v>0</v>
      </c>
      <c r="I174" s="27" t="s">
        <v>203</v>
      </c>
      <c r="J174" s="30">
        <f t="shared" si="23"/>
        <v>5</v>
      </c>
      <c r="K174" s="27" t="s">
        <v>204</v>
      </c>
      <c r="L174" s="29">
        <f>_xlfn.FLOOR.MATH(D174/'Mark Conv'!$E$5,0.01)</f>
        <v>0</v>
      </c>
      <c r="M174" s="21"/>
      <c r="N174" s="22"/>
      <c r="O174" s="21"/>
      <c r="P174" s="21"/>
      <c r="Q174" s="21"/>
      <c r="R174" s="21"/>
      <c r="S174" s="21"/>
      <c r="T174" s="21"/>
      <c r="U174" s="21"/>
    </row>
    <row r="175" spans="1:21" ht="27.6">
      <c r="A175" s="27" t="s">
        <v>162</v>
      </c>
      <c r="B175" s="27">
        <v>0.05</v>
      </c>
      <c r="C175" s="32">
        <v>0.25</v>
      </c>
      <c r="D175" s="29">
        <f t="shared" si="20"/>
        <v>0.05</v>
      </c>
      <c r="E175" s="27" t="s">
        <v>206</v>
      </c>
      <c r="F175" s="30">
        <f t="shared" si="21"/>
        <v>0</v>
      </c>
      <c r="G175" s="27" t="s">
        <v>202</v>
      </c>
      <c r="H175" s="30">
        <f t="shared" si="22"/>
        <v>0</v>
      </c>
      <c r="I175" s="27" t="s">
        <v>203</v>
      </c>
      <c r="J175" s="30">
        <f t="shared" si="23"/>
        <v>5</v>
      </c>
      <c r="K175" s="27" t="s">
        <v>204</v>
      </c>
      <c r="L175" s="29">
        <f>_xlfn.FLOOR.MATH(D175/'Mark Conv'!$E$5,0.01)</f>
        <v>0</v>
      </c>
      <c r="M175" s="21"/>
      <c r="N175" s="22"/>
      <c r="O175" s="21"/>
      <c r="P175" s="21"/>
      <c r="Q175" s="21"/>
      <c r="R175" s="21"/>
      <c r="S175" s="21"/>
      <c r="T175" s="21"/>
      <c r="U175" s="21"/>
    </row>
    <row r="176" spans="1:21" ht="27.6">
      <c r="A176" s="27" t="s">
        <v>86</v>
      </c>
      <c r="B176" s="27">
        <v>0.05</v>
      </c>
      <c r="C176" s="32">
        <v>0.25</v>
      </c>
      <c r="D176" s="29">
        <f t="shared" si="20"/>
        <v>0.05</v>
      </c>
      <c r="E176" s="27" t="s">
        <v>206</v>
      </c>
      <c r="F176" s="30">
        <f t="shared" si="21"/>
        <v>0</v>
      </c>
      <c r="G176" s="27" t="s">
        <v>202</v>
      </c>
      <c r="H176" s="30">
        <f t="shared" si="22"/>
        <v>0</v>
      </c>
      <c r="I176" s="27" t="s">
        <v>203</v>
      </c>
      <c r="J176" s="30">
        <f t="shared" si="23"/>
        <v>5</v>
      </c>
      <c r="K176" s="27" t="s">
        <v>204</v>
      </c>
      <c r="L176" s="29">
        <f>_xlfn.FLOOR.MATH(D176/'Mark Conv'!$E$5,0.01)</f>
        <v>0</v>
      </c>
      <c r="M176" s="21"/>
      <c r="N176" s="22"/>
      <c r="O176" s="21"/>
      <c r="P176" s="21"/>
      <c r="Q176" s="21"/>
      <c r="R176" s="21"/>
      <c r="S176" s="21"/>
      <c r="T176" s="21"/>
      <c r="U176" s="21"/>
    </row>
    <row r="177" spans="1:21" ht="27.6">
      <c r="A177" s="27" t="s">
        <v>88</v>
      </c>
      <c r="B177" s="27">
        <v>0.05</v>
      </c>
      <c r="C177" s="27">
        <v>7</v>
      </c>
      <c r="D177" s="29">
        <f t="shared" si="20"/>
        <v>0.05</v>
      </c>
      <c r="E177" s="27" t="s">
        <v>206</v>
      </c>
      <c r="F177" s="30">
        <f t="shared" si="21"/>
        <v>0</v>
      </c>
      <c r="G177" s="27" t="s">
        <v>202</v>
      </c>
      <c r="H177" s="30">
        <f t="shared" si="22"/>
        <v>0</v>
      </c>
      <c r="I177" s="27" t="s">
        <v>203</v>
      </c>
      <c r="J177" s="30">
        <f t="shared" si="23"/>
        <v>5</v>
      </c>
      <c r="K177" s="27" t="s">
        <v>204</v>
      </c>
      <c r="L177" s="29">
        <f>_xlfn.FLOOR.MATH(D177/'Mark Conv'!$E$5,0.01)</f>
        <v>0</v>
      </c>
      <c r="M177" s="21"/>
      <c r="N177" s="22"/>
      <c r="O177" s="21"/>
      <c r="P177" s="21"/>
      <c r="Q177" s="21"/>
      <c r="R177" s="21"/>
      <c r="S177" s="21"/>
      <c r="T177" s="21"/>
      <c r="U177" s="21"/>
    </row>
    <row r="178" spans="1:21" ht="27.6">
      <c r="A178" s="27" t="s">
        <v>101</v>
      </c>
      <c r="B178" s="27">
        <v>0.05</v>
      </c>
      <c r="C178" s="27">
        <v>0</v>
      </c>
      <c r="D178" s="29">
        <f t="shared" si="20"/>
        <v>0.05</v>
      </c>
      <c r="E178" s="27" t="s">
        <v>206</v>
      </c>
      <c r="F178" s="30">
        <f t="shared" si="21"/>
        <v>0</v>
      </c>
      <c r="G178" s="27" t="s">
        <v>202</v>
      </c>
      <c r="H178" s="30">
        <f t="shared" si="22"/>
        <v>0</v>
      </c>
      <c r="I178" s="27" t="s">
        <v>203</v>
      </c>
      <c r="J178" s="30">
        <f t="shared" si="23"/>
        <v>5</v>
      </c>
      <c r="K178" s="27" t="s">
        <v>204</v>
      </c>
      <c r="L178" s="29">
        <f>_xlfn.FLOOR.MATH(D178/'Mark Conv'!$E$5,0.01)</f>
        <v>0</v>
      </c>
      <c r="M178" s="21"/>
      <c r="N178" s="22"/>
      <c r="O178" s="21"/>
      <c r="P178" s="21"/>
      <c r="Q178" s="21"/>
      <c r="R178" s="21"/>
      <c r="S178" s="21"/>
      <c r="T178" s="21"/>
      <c r="U178" s="21"/>
    </row>
    <row r="179" spans="1:21" ht="27.6">
      <c r="A179" s="27" t="s">
        <v>21</v>
      </c>
      <c r="B179" s="27">
        <v>0.04</v>
      </c>
      <c r="C179" s="33">
        <v>1.5</v>
      </c>
      <c r="D179" s="29">
        <f t="shared" si="20"/>
        <v>0.04</v>
      </c>
      <c r="E179" s="27" t="s">
        <v>206</v>
      </c>
      <c r="F179" s="30">
        <f t="shared" si="21"/>
        <v>0</v>
      </c>
      <c r="G179" s="27" t="s">
        <v>202</v>
      </c>
      <c r="H179" s="30">
        <f t="shared" si="22"/>
        <v>0</v>
      </c>
      <c r="I179" s="27" t="s">
        <v>203</v>
      </c>
      <c r="J179" s="30">
        <f t="shared" si="23"/>
        <v>4</v>
      </c>
      <c r="K179" s="27" t="s">
        <v>204</v>
      </c>
      <c r="L179" s="29">
        <f>_xlfn.FLOOR.MATH(D179/'Mark Conv'!$E$5,0.01)</f>
        <v>0</v>
      </c>
      <c r="M179" s="21"/>
      <c r="N179" s="22"/>
      <c r="O179" s="21"/>
      <c r="P179" s="21"/>
      <c r="Q179" s="21"/>
      <c r="R179" s="21"/>
      <c r="S179" s="21"/>
      <c r="T179" s="21"/>
      <c r="U179" s="21"/>
    </row>
    <row r="180" spans="1:21" ht="27.6">
      <c r="A180" s="27" t="s">
        <v>58</v>
      </c>
      <c r="B180" s="27">
        <v>0.02</v>
      </c>
      <c r="C180" s="27">
        <v>1</v>
      </c>
      <c r="D180" s="29">
        <f t="shared" si="20"/>
        <v>0.02</v>
      </c>
      <c r="E180" s="27" t="s">
        <v>206</v>
      </c>
      <c r="F180" s="30">
        <f t="shared" si="21"/>
        <v>0</v>
      </c>
      <c r="G180" s="27" t="s">
        <v>202</v>
      </c>
      <c r="H180" s="30">
        <f t="shared" si="22"/>
        <v>0</v>
      </c>
      <c r="I180" s="27" t="s">
        <v>203</v>
      </c>
      <c r="J180" s="30">
        <f t="shared" si="23"/>
        <v>2</v>
      </c>
      <c r="K180" s="27" t="s">
        <v>204</v>
      </c>
      <c r="L180" s="29">
        <f>_xlfn.FLOOR.MATH(D180/'Mark Conv'!$E$5,0.01)</f>
        <v>0</v>
      </c>
      <c r="M180" s="21"/>
      <c r="N180" s="22"/>
      <c r="O180" s="21"/>
      <c r="P180" s="21"/>
      <c r="Q180" s="21"/>
      <c r="R180" s="21"/>
      <c r="S180" s="21"/>
      <c r="T180" s="21"/>
      <c r="U180" s="21"/>
    </row>
    <row r="181" spans="1:21" ht="27.6">
      <c r="A181" s="27" t="s">
        <v>70</v>
      </c>
      <c r="B181" s="27">
        <v>0.02</v>
      </c>
      <c r="C181" s="27">
        <v>0</v>
      </c>
      <c r="D181" s="29">
        <f t="shared" si="20"/>
        <v>0.02</v>
      </c>
      <c r="E181" s="27" t="s">
        <v>206</v>
      </c>
      <c r="F181" s="30">
        <f t="shared" si="21"/>
        <v>0</v>
      </c>
      <c r="G181" s="27" t="s">
        <v>202</v>
      </c>
      <c r="H181" s="30">
        <f t="shared" si="22"/>
        <v>0</v>
      </c>
      <c r="I181" s="27" t="s">
        <v>203</v>
      </c>
      <c r="J181" s="30">
        <f t="shared" si="23"/>
        <v>2</v>
      </c>
      <c r="K181" s="27" t="s">
        <v>204</v>
      </c>
      <c r="L181" s="29">
        <f>_xlfn.FLOOR.MATH(D181/'Mark Conv'!$E$5,0.01)</f>
        <v>0</v>
      </c>
      <c r="M181" s="21"/>
      <c r="N181" s="22"/>
      <c r="O181" s="21"/>
      <c r="P181" s="21"/>
      <c r="Q181" s="21"/>
      <c r="R181" s="21"/>
      <c r="S181" s="21"/>
      <c r="T181" s="21"/>
      <c r="U181" s="21"/>
    </row>
    <row r="182" spans="1:21" ht="27.6">
      <c r="A182" s="27" t="s">
        <v>71</v>
      </c>
      <c r="B182" s="27">
        <v>0.02</v>
      </c>
      <c r="C182" s="27">
        <v>4</v>
      </c>
      <c r="D182" s="29">
        <f t="shared" si="20"/>
        <v>0.02</v>
      </c>
      <c r="E182" s="27" t="s">
        <v>206</v>
      </c>
      <c r="F182" s="30">
        <f t="shared" si="21"/>
        <v>0</v>
      </c>
      <c r="G182" s="27" t="s">
        <v>202</v>
      </c>
      <c r="H182" s="30">
        <f t="shared" si="22"/>
        <v>0</v>
      </c>
      <c r="I182" s="27" t="s">
        <v>203</v>
      </c>
      <c r="J182" s="30">
        <f t="shared" si="23"/>
        <v>2</v>
      </c>
      <c r="K182" s="27" t="s">
        <v>204</v>
      </c>
      <c r="L182" s="29">
        <f>_xlfn.FLOOR.MATH(D182/'Mark Conv'!$E$5,0.01)</f>
        <v>0</v>
      </c>
      <c r="M182" s="21"/>
      <c r="N182" s="22"/>
      <c r="O182" s="21"/>
      <c r="P182" s="21"/>
      <c r="Q182" s="21"/>
      <c r="R182" s="21"/>
      <c r="S182" s="21"/>
      <c r="T182" s="21"/>
      <c r="U182" s="21"/>
    </row>
    <row r="183" spans="1:21" ht="27.6">
      <c r="A183" s="27" t="s">
        <v>103</v>
      </c>
      <c r="B183" s="27">
        <v>0.02</v>
      </c>
      <c r="C183" s="27">
        <v>0</v>
      </c>
      <c r="D183" s="29">
        <f t="shared" si="20"/>
        <v>0.02</v>
      </c>
      <c r="E183" s="27" t="s">
        <v>206</v>
      </c>
      <c r="F183" s="30">
        <f t="shared" si="21"/>
        <v>0</v>
      </c>
      <c r="G183" s="27" t="s">
        <v>202</v>
      </c>
      <c r="H183" s="30">
        <f t="shared" si="22"/>
        <v>0</v>
      </c>
      <c r="I183" s="27" t="s">
        <v>203</v>
      </c>
      <c r="J183" s="30">
        <f t="shared" si="23"/>
        <v>2</v>
      </c>
      <c r="K183" s="27" t="s">
        <v>204</v>
      </c>
      <c r="L183" s="29">
        <f>_xlfn.FLOOR.MATH(D183/'Mark Conv'!$E$5,0.01)</f>
        <v>0</v>
      </c>
      <c r="M183" s="21"/>
      <c r="N183" s="22"/>
      <c r="O183" s="21"/>
      <c r="P183" s="21"/>
      <c r="Q183" s="21"/>
      <c r="R183" s="21"/>
      <c r="S183" s="21"/>
      <c r="T183" s="21"/>
      <c r="U183" s="21"/>
    </row>
    <row r="184" spans="1:21" ht="27.6">
      <c r="A184" s="27" t="s">
        <v>40</v>
      </c>
      <c r="B184" s="27">
        <v>0.01</v>
      </c>
      <c r="C184" s="27">
        <v>0</v>
      </c>
      <c r="D184" s="29">
        <f t="shared" si="20"/>
        <v>0.01</v>
      </c>
      <c r="E184" s="27" t="s">
        <v>206</v>
      </c>
      <c r="F184" s="30">
        <f t="shared" si="21"/>
        <v>0</v>
      </c>
      <c r="G184" s="27" t="s">
        <v>202</v>
      </c>
      <c r="H184" s="30">
        <f t="shared" si="22"/>
        <v>0</v>
      </c>
      <c r="I184" s="27" t="s">
        <v>203</v>
      </c>
      <c r="J184" s="30">
        <f t="shared" si="23"/>
        <v>1</v>
      </c>
      <c r="K184" s="27" t="s">
        <v>204</v>
      </c>
      <c r="L184" s="29">
        <f>_xlfn.FLOOR.MATH(D184/'Mark Conv'!$E$5,0.01)</f>
        <v>0</v>
      </c>
      <c r="M184" s="21"/>
      <c r="N184" s="22"/>
      <c r="O184" s="21"/>
      <c r="P184" s="21"/>
      <c r="Q184" s="21"/>
      <c r="R184" s="21"/>
      <c r="S184" s="21"/>
      <c r="T184" s="21"/>
      <c r="U184" s="21"/>
    </row>
    <row r="185" spans="1:21" ht="27.6">
      <c r="A185" s="27" t="s">
        <v>44</v>
      </c>
      <c r="B185" s="27">
        <v>0.01</v>
      </c>
      <c r="C185" s="27">
        <v>0</v>
      </c>
      <c r="D185" s="29">
        <f t="shared" si="20"/>
        <v>0.01</v>
      </c>
      <c r="E185" s="27" t="s">
        <v>206</v>
      </c>
      <c r="F185" s="30">
        <f t="shared" si="21"/>
        <v>0</v>
      </c>
      <c r="G185" s="27" t="s">
        <v>202</v>
      </c>
      <c r="H185" s="30">
        <f t="shared" si="22"/>
        <v>0</v>
      </c>
      <c r="I185" s="27" t="s">
        <v>203</v>
      </c>
      <c r="J185" s="30">
        <f t="shared" si="23"/>
        <v>1</v>
      </c>
      <c r="K185" s="27" t="s">
        <v>204</v>
      </c>
      <c r="L185" s="29">
        <f>_xlfn.FLOOR.MATH(D185/'Mark Conv'!$E$5,0.01)</f>
        <v>0</v>
      </c>
      <c r="M185" s="21"/>
      <c r="N185" s="22"/>
      <c r="O185" s="21"/>
      <c r="P185" s="21"/>
      <c r="Q185" s="21"/>
      <c r="R185" s="21"/>
      <c r="S185" s="21"/>
      <c r="T185" s="21"/>
      <c r="U185" s="21"/>
    </row>
    <row r="186" spans="1:21" ht="27.6">
      <c r="A186" s="27" t="s">
        <v>97</v>
      </c>
      <c r="B186" s="27">
        <v>0.01</v>
      </c>
      <c r="C186" s="32">
        <v>0.5</v>
      </c>
      <c r="D186" s="29">
        <f t="shared" si="20"/>
        <v>0.01</v>
      </c>
      <c r="E186" s="27" t="s">
        <v>206</v>
      </c>
      <c r="F186" s="30">
        <f t="shared" si="21"/>
        <v>0</v>
      </c>
      <c r="G186" s="27" t="s">
        <v>202</v>
      </c>
      <c r="H186" s="30">
        <f t="shared" si="22"/>
        <v>0</v>
      </c>
      <c r="I186" s="27" t="s">
        <v>203</v>
      </c>
      <c r="J186" s="30">
        <f t="shared" si="23"/>
        <v>1</v>
      </c>
      <c r="K186" s="27" t="s">
        <v>204</v>
      </c>
      <c r="L186" s="29">
        <f>_xlfn.FLOOR.MATH(D186/'Mark Conv'!$E$5,0.01)</f>
        <v>0</v>
      </c>
      <c r="M186" s="21"/>
      <c r="N186" s="22"/>
      <c r="O186" s="21"/>
      <c r="P186" s="21"/>
      <c r="Q186" s="21"/>
      <c r="R186" s="21"/>
      <c r="S186" s="21"/>
      <c r="T186" s="21"/>
      <c r="U186" s="21"/>
    </row>
    <row r="187" spans="1:21" ht="27.6">
      <c r="A187" s="27" t="s">
        <v>109</v>
      </c>
      <c r="B187" s="27">
        <v>0.01</v>
      </c>
      <c r="C187" s="27">
        <v>1</v>
      </c>
      <c r="D187" s="29">
        <f t="shared" si="20"/>
        <v>0.01</v>
      </c>
      <c r="E187" s="27" t="s">
        <v>206</v>
      </c>
      <c r="F187" s="30">
        <f t="shared" si="21"/>
        <v>0</v>
      </c>
      <c r="G187" s="27" t="s">
        <v>202</v>
      </c>
      <c r="H187" s="30">
        <f t="shared" si="22"/>
        <v>0</v>
      </c>
      <c r="I187" s="27" t="s">
        <v>203</v>
      </c>
      <c r="J187" s="30">
        <f t="shared" si="23"/>
        <v>1</v>
      </c>
      <c r="K187" s="27" t="s">
        <v>204</v>
      </c>
      <c r="L187" s="29">
        <f>_xlfn.FLOOR.MATH(D187/'Mark Conv'!$E$5,0.01)</f>
        <v>0</v>
      </c>
      <c r="M187" s="21"/>
      <c r="N187" s="22"/>
      <c r="O187" s="21"/>
      <c r="P187" s="21"/>
      <c r="Q187" s="21"/>
      <c r="R187" s="21"/>
      <c r="S187" s="21"/>
      <c r="T187" s="21"/>
      <c r="U187" s="21"/>
    </row>
    <row r="188" spans="1:21" ht="27.6">
      <c r="A188" s="27" t="s">
        <v>112</v>
      </c>
      <c r="B188" s="27">
        <v>0.01</v>
      </c>
      <c r="C188" s="27">
        <v>1</v>
      </c>
      <c r="D188" s="29">
        <f t="shared" si="20"/>
        <v>0.01</v>
      </c>
      <c r="E188" s="27" t="s">
        <v>206</v>
      </c>
      <c r="F188" s="30">
        <f t="shared" si="21"/>
        <v>0</v>
      </c>
      <c r="G188" s="27" t="s">
        <v>202</v>
      </c>
      <c r="H188" s="30">
        <f t="shared" si="22"/>
        <v>0</v>
      </c>
      <c r="I188" s="27" t="s">
        <v>203</v>
      </c>
      <c r="J188" s="30">
        <f t="shared" si="23"/>
        <v>1</v>
      </c>
      <c r="K188" s="27" t="s">
        <v>204</v>
      </c>
      <c r="L188" s="29">
        <f>_xlfn.FLOOR.MATH(D188/'Mark Conv'!$E$5,0.01)</f>
        <v>0</v>
      </c>
      <c r="M188" s="21"/>
      <c r="N188" s="22"/>
      <c r="O188" s="21"/>
      <c r="P188" s="21"/>
      <c r="Q188" s="21"/>
      <c r="R188" s="21"/>
      <c r="S188" s="21"/>
      <c r="T188" s="21"/>
      <c r="U188" s="21"/>
    </row>
    <row r="189" spans="1:21" ht="27.6">
      <c r="A189" s="27" t="s">
        <v>160</v>
      </c>
      <c r="B189" s="27">
        <v>0</v>
      </c>
      <c r="C189" s="27">
        <v>0</v>
      </c>
      <c r="D189" s="29">
        <f t="shared" si="20"/>
        <v>0</v>
      </c>
      <c r="E189" s="27" t="s">
        <v>206</v>
      </c>
      <c r="F189" s="30">
        <f t="shared" si="21"/>
        <v>0</v>
      </c>
      <c r="G189" s="27" t="s">
        <v>202</v>
      </c>
      <c r="H189" s="30">
        <f t="shared" si="22"/>
        <v>0</v>
      </c>
      <c r="I189" s="27" t="s">
        <v>203</v>
      </c>
      <c r="J189" s="30">
        <f t="shared" si="23"/>
        <v>0</v>
      </c>
      <c r="K189" s="27" t="s">
        <v>204</v>
      </c>
      <c r="L189" s="29">
        <f>_xlfn.FLOOR.MATH(D189/'Mark Conv'!$E$5,0.01)</f>
        <v>0</v>
      </c>
      <c r="M189" s="21"/>
      <c r="N189" s="22"/>
      <c r="O189" s="21"/>
      <c r="P189" s="21"/>
      <c r="Q189" s="21"/>
      <c r="R189" s="21"/>
      <c r="S189" s="21"/>
      <c r="T189" s="21"/>
      <c r="U189" s="21"/>
    </row>
  </sheetData>
  <sheetProtection sheet="1" sort="0" autoFilter="0" pivotTables="0"/>
  <mergeCells count="19">
    <mergeCell ref="A1:U1"/>
    <mergeCell ref="Q5:U6"/>
    <mergeCell ref="Q3:U3"/>
    <mergeCell ref="Q4:U4"/>
    <mergeCell ref="Q2:U2"/>
    <mergeCell ref="M8:U9"/>
    <mergeCell ref="M2:N2"/>
    <mergeCell ref="M34:P34"/>
    <mergeCell ref="M35:P49"/>
    <mergeCell ref="M51:P51"/>
    <mergeCell ref="M52:P59"/>
    <mergeCell ref="M61:P61"/>
    <mergeCell ref="M62:P65"/>
    <mergeCell ref="M11:O11"/>
    <mergeCell ref="M12:N12"/>
    <mergeCell ref="M13:N13"/>
    <mergeCell ref="M14:N14"/>
    <mergeCell ref="M18:P32"/>
    <mergeCell ref="M17:P17"/>
  </mergeCells>
  <dataValidations count="2">
    <dataValidation type="list" allowBlank="1" showInputMessage="1" showErrorMessage="1" sqref="N3:N4">
      <formula1>"-3,-2,-1,0,1,2,3,4"</formula1>
    </dataValidation>
    <dataValidation type="list" allowBlank="1" showInputMessage="1" showErrorMessage="1" sqref="N5">
      <formula1>"Y,N"</formula1>
    </dataValidation>
  </dataValidations>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4"/>
  <sheetViews>
    <sheetView workbookViewId="0">
      <selection activeCell="B3" sqref="B3"/>
    </sheetView>
  </sheetViews>
  <sheetFormatPr defaultRowHeight="13.2"/>
  <cols>
    <col min="1" max="1" width="72.109375" bestFit="1" customWidth="1"/>
    <col min="2" max="2" width="14.44140625" bestFit="1" customWidth="1"/>
    <col min="3" max="3" width="20.44140625" bestFit="1" customWidth="1"/>
    <col min="4" max="4" width="2.88671875" bestFit="1" customWidth="1"/>
    <col min="5" max="5" width="11.5546875" bestFit="1" customWidth="1"/>
    <col min="6" max="6" width="3.6640625" bestFit="1" customWidth="1"/>
    <col min="7" max="7" width="4.5546875" bestFit="1" customWidth="1"/>
    <col min="8" max="8" width="3.5546875" bestFit="1" customWidth="1"/>
    <col min="9" max="9" width="6.44140625" style="4" bestFit="1" customWidth="1"/>
    <col min="10" max="10" width="3.5546875" bestFit="1" customWidth="1"/>
    <col min="11" max="11" width="12.109375" bestFit="1" customWidth="1"/>
    <col min="12" max="12" width="21" bestFit="1" customWidth="1"/>
    <col min="13" max="13" width="4" bestFit="1" customWidth="1"/>
    <col min="14" max="14" width="8.44140625" bestFit="1" customWidth="1"/>
    <col min="15" max="15" width="11.6640625" bestFit="1" customWidth="1"/>
  </cols>
  <sheetData>
    <row r="1" spans="1:20" ht="28.2">
      <c r="A1" s="53" t="s">
        <v>1015</v>
      </c>
      <c r="B1" s="53"/>
      <c r="C1" s="53"/>
      <c r="D1" s="53"/>
      <c r="E1" s="53"/>
      <c r="F1" s="53"/>
      <c r="G1" s="53"/>
      <c r="H1" s="53"/>
      <c r="I1" s="53"/>
      <c r="J1" s="53"/>
      <c r="K1" s="53"/>
      <c r="L1" s="53"/>
      <c r="M1" s="53"/>
      <c r="N1" s="53"/>
      <c r="O1" s="53"/>
      <c r="P1" s="53"/>
      <c r="Q1" s="53"/>
      <c r="R1" s="53"/>
      <c r="S1" s="53"/>
      <c r="T1" s="53"/>
    </row>
    <row r="2" spans="1:20" ht="28.2">
      <c r="A2" s="8" t="s">
        <v>0</v>
      </c>
      <c r="B2" s="8" t="s">
        <v>218</v>
      </c>
      <c r="C2" s="8" t="s">
        <v>198</v>
      </c>
      <c r="D2" s="8" t="s">
        <v>206</v>
      </c>
      <c r="E2" s="9" t="s">
        <v>199</v>
      </c>
      <c r="F2" s="8" t="s">
        <v>214</v>
      </c>
      <c r="G2" s="9" t="s">
        <v>200</v>
      </c>
      <c r="H2" s="8" t="s">
        <v>216</v>
      </c>
      <c r="I2" s="14" t="s">
        <v>201</v>
      </c>
      <c r="J2" s="8" t="s">
        <v>215</v>
      </c>
      <c r="K2" s="8" t="s">
        <v>244</v>
      </c>
      <c r="L2" s="45" t="s">
        <v>209</v>
      </c>
      <c r="M2" s="45"/>
      <c r="N2" s="10" t="s">
        <v>210</v>
      </c>
      <c r="O2" s="11" t="s">
        <v>227</v>
      </c>
      <c r="P2" s="63" t="s">
        <v>213</v>
      </c>
      <c r="Q2" s="64"/>
      <c r="R2" s="64"/>
      <c r="S2" s="64"/>
      <c r="T2" s="65"/>
    </row>
    <row r="3" spans="1:20" ht="28.2">
      <c r="A3" s="8" t="str">
        <f>'Magic Number Crunch'!A2</f>
        <v>Abracadabrus</v>
      </c>
      <c r="B3" s="12">
        <f>'Magic Number Crunch'!L2</f>
        <v>31250.25</v>
      </c>
      <c r="C3" s="13">
        <f t="shared" ref="C3:C66" si="0">B3*$N$6*$N$11</f>
        <v>31250.25</v>
      </c>
      <c r="D3" s="8" t="s">
        <v>206</v>
      </c>
      <c r="E3" s="14">
        <f t="shared" ref="E3:E66" si="1">_xlfn.FLOOR.MATH(C3,1)</f>
        <v>31250</v>
      </c>
      <c r="F3" s="8" t="s">
        <v>202</v>
      </c>
      <c r="G3" s="14">
        <f t="shared" ref="G3:G66" si="2">_xlfn.FLOOR.MATH(((C3-E3)*10), 1)</f>
        <v>2</v>
      </c>
      <c r="H3" s="8" t="s">
        <v>203</v>
      </c>
      <c r="I3" s="14">
        <f t="shared" ref="I3:I66" si="3">((C3-E3)*10-G3)*10</f>
        <v>5</v>
      </c>
      <c r="J3" s="8" t="s">
        <v>204</v>
      </c>
      <c r="K3" s="13">
        <f>_xlfn.FLOOR.MATH(C3/'Mark Conv'!$E$5,0.01)</f>
        <v>1250.01</v>
      </c>
      <c r="L3" s="15" t="s">
        <v>205</v>
      </c>
      <c r="M3" s="16">
        <v>0</v>
      </c>
      <c r="N3" s="17">
        <f>IF(M3=-3,'Bonus Calculations'!$B$4,IF($M$3=-2,'Bonus Calculations'!$C$4,IF($M$3=-1,'Bonus Calculations'!D4,IF(M3=0,'Bonus Calculations'!E4,IF(M3=1,'Bonus Calculations'!F4,IF(M3=2,'Bonus Calculations'!G4,IF(M3=3,'Bonus Calculations'!H4,IF(M3=4,'Bonus Calculations'!I4))))))))</f>
        <v>1</v>
      </c>
      <c r="O3" s="18">
        <f>1-N3</f>
        <v>0</v>
      </c>
      <c r="P3" s="60" t="s">
        <v>234</v>
      </c>
      <c r="Q3" s="61"/>
      <c r="R3" s="61"/>
      <c r="S3" s="61"/>
      <c r="T3" s="62"/>
    </row>
    <row r="4" spans="1:20" ht="28.2">
      <c r="A4" s="8" t="str">
        <f>'Magic Number Crunch'!A3</f>
        <v>Absorbing Tattoo</v>
      </c>
      <c r="B4" s="12">
        <f>'Magic Number Crunch'!L3</f>
        <v>31250.25</v>
      </c>
      <c r="C4" s="13">
        <f t="shared" si="0"/>
        <v>31250.25</v>
      </c>
      <c r="D4" s="8" t="s">
        <v>206</v>
      </c>
      <c r="E4" s="14">
        <f t="shared" si="1"/>
        <v>31250</v>
      </c>
      <c r="F4" s="8" t="s">
        <v>202</v>
      </c>
      <c r="G4" s="14">
        <f t="shared" si="2"/>
        <v>2</v>
      </c>
      <c r="H4" s="8" t="s">
        <v>203</v>
      </c>
      <c r="I4" s="14">
        <f t="shared" si="3"/>
        <v>5</v>
      </c>
      <c r="J4" s="8" t="s">
        <v>204</v>
      </c>
      <c r="K4" s="13">
        <f>_xlfn.FLOOR.MATH(C4/'Mark Conv'!$E$5,0.01)</f>
        <v>1250.01</v>
      </c>
      <c r="L4" s="15" t="s">
        <v>208</v>
      </c>
      <c r="M4" s="16">
        <v>0</v>
      </c>
      <c r="N4" s="17">
        <f>IF(M4=-3,'Bonus Calculations'!B3,IF(M4=-2,'Bonus Calculations'!C3,IF(M4=-1,'Bonus Calculations'!D3,IF(M4=0,'Bonus Calculations'!E3,IF(M4=1,'Bonus Calculations'!F3,IF(M4=2,'Bonus Calculations'!G3,IF(M4=3,'Bonus Calculations'!H3,IF(M4=4,'Bonus Calculations'!I3))))))))</f>
        <v>1</v>
      </c>
      <c r="O4" s="18">
        <f>1-N4</f>
        <v>0</v>
      </c>
      <c r="P4" s="60" t="s">
        <v>208</v>
      </c>
      <c r="Q4" s="61"/>
      <c r="R4" s="61"/>
      <c r="S4" s="61"/>
      <c r="T4" s="62"/>
    </row>
    <row r="5" spans="1:20" ht="27.6">
      <c r="A5" s="8" t="str">
        <f>'Magic Number Crunch'!A4</f>
        <v>Acheron Blade</v>
      </c>
      <c r="B5" s="12">
        <f>'Magic Number Crunch'!L4</f>
        <v>3887.625</v>
      </c>
      <c r="C5" s="13">
        <f t="shared" si="0"/>
        <v>3887.625</v>
      </c>
      <c r="D5" s="8" t="s">
        <v>206</v>
      </c>
      <c r="E5" s="14">
        <f t="shared" si="1"/>
        <v>3887</v>
      </c>
      <c r="F5" s="8" t="s">
        <v>202</v>
      </c>
      <c r="G5" s="14">
        <f t="shared" si="2"/>
        <v>6</v>
      </c>
      <c r="H5" s="8" t="s">
        <v>203</v>
      </c>
      <c r="I5" s="14">
        <f t="shared" si="3"/>
        <v>2.5</v>
      </c>
      <c r="J5" s="8" t="s">
        <v>204</v>
      </c>
      <c r="K5" s="13">
        <f>_xlfn.FLOOR.MATH(C5/'Mark Conv'!$E$5,0.01)</f>
        <v>155.5</v>
      </c>
      <c r="L5" s="19" t="s">
        <v>207</v>
      </c>
      <c r="M5" s="16" t="s">
        <v>230</v>
      </c>
      <c r="N5" s="20" t="str">
        <f>IF(M5="Y", 'Bonus Calculations'!B5, IF(M5="N","1"))</f>
        <v>1</v>
      </c>
      <c r="O5" s="18">
        <f>1-N5</f>
        <v>0</v>
      </c>
      <c r="P5" s="54" t="s">
        <v>235</v>
      </c>
      <c r="Q5" s="55"/>
      <c r="R5" s="55"/>
      <c r="S5" s="55"/>
      <c r="T5" s="56"/>
    </row>
    <row r="6" spans="1:20" ht="27.6">
      <c r="A6" s="8" t="str">
        <f>'Magic Number Crunch'!A5</f>
        <v>Adamantine Armor</v>
      </c>
      <c r="B6" s="12">
        <f>'Magic Number Crunch'!L5</f>
        <v>500</v>
      </c>
      <c r="C6" s="13">
        <f t="shared" si="0"/>
        <v>500</v>
      </c>
      <c r="D6" s="8" t="s">
        <v>206</v>
      </c>
      <c r="E6" s="14">
        <f t="shared" si="1"/>
        <v>500</v>
      </c>
      <c r="F6" s="8" t="s">
        <v>202</v>
      </c>
      <c r="G6" s="14">
        <f t="shared" si="2"/>
        <v>0</v>
      </c>
      <c r="H6" s="8" t="s">
        <v>203</v>
      </c>
      <c r="I6" s="14">
        <f t="shared" si="3"/>
        <v>0</v>
      </c>
      <c r="J6" s="8" t="s">
        <v>204</v>
      </c>
      <c r="K6" s="13">
        <f>_xlfn.FLOOR.MATH(C6/'Mark Conv'!$E$5,0.01)</f>
        <v>20</v>
      </c>
      <c r="L6" s="15" t="s">
        <v>213</v>
      </c>
      <c r="M6" s="15"/>
      <c r="N6" s="17">
        <f>N3*N4*N5</f>
        <v>1</v>
      </c>
      <c r="O6" s="18">
        <f>1-N6</f>
        <v>0</v>
      </c>
      <c r="P6" s="57"/>
      <c r="Q6" s="58"/>
      <c r="R6" s="58"/>
      <c r="S6" s="58"/>
      <c r="T6" s="59"/>
    </row>
    <row r="7" spans="1:20" ht="27.6">
      <c r="A7" s="8" t="str">
        <f>'Magic Number Crunch'!A6</f>
        <v>Alchemical Compendium</v>
      </c>
      <c r="B7" s="12">
        <f>'Magic Number Crunch'!L6</f>
        <v>6875.25</v>
      </c>
      <c r="C7" s="13">
        <f t="shared" si="0"/>
        <v>6875.25</v>
      </c>
      <c r="D7" s="8" t="s">
        <v>206</v>
      </c>
      <c r="E7" s="14">
        <f t="shared" si="1"/>
        <v>6875</v>
      </c>
      <c r="F7" s="8" t="s">
        <v>202</v>
      </c>
      <c r="G7" s="14">
        <f t="shared" si="2"/>
        <v>2</v>
      </c>
      <c r="H7" s="8" t="s">
        <v>203</v>
      </c>
      <c r="I7" s="14">
        <f t="shared" si="3"/>
        <v>5</v>
      </c>
      <c r="J7" s="8" t="s">
        <v>204</v>
      </c>
      <c r="K7" s="13">
        <f>_xlfn.FLOOR.MATH(C7/'Mark Conv'!$E$5,0.01)</f>
        <v>275.01</v>
      </c>
      <c r="L7" s="21"/>
      <c r="M7" s="22"/>
      <c r="N7" s="21"/>
      <c r="O7" s="21"/>
      <c r="P7" s="21"/>
      <c r="Q7" s="21"/>
      <c r="R7" s="21"/>
      <c r="S7" s="21"/>
      <c r="T7" s="21"/>
    </row>
    <row r="8" spans="1:20" ht="28.2">
      <c r="A8" s="8" t="str">
        <f>'Magic Number Crunch'!A7</f>
        <v>Alchemy Jug</v>
      </c>
      <c r="B8" s="12">
        <f>'Magic Number Crunch'!L7</f>
        <v>3050</v>
      </c>
      <c r="C8" s="13">
        <f t="shared" si="0"/>
        <v>3050</v>
      </c>
      <c r="D8" s="8" t="s">
        <v>206</v>
      </c>
      <c r="E8" s="14">
        <f t="shared" si="1"/>
        <v>3050</v>
      </c>
      <c r="F8" s="8" t="s">
        <v>202</v>
      </c>
      <c r="G8" s="14">
        <f t="shared" si="2"/>
        <v>0</v>
      </c>
      <c r="H8" s="8" t="s">
        <v>203</v>
      </c>
      <c r="I8" s="14">
        <f t="shared" si="3"/>
        <v>0</v>
      </c>
      <c r="J8" s="8" t="s">
        <v>204</v>
      </c>
      <c r="K8" s="13">
        <f>_xlfn.FLOOR.MATH(C8/'Mark Conv'!$E$5,0.01)</f>
        <v>122</v>
      </c>
      <c r="L8" s="45" t="s">
        <v>1016</v>
      </c>
      <c r="M8" s="45"/>
      <c r="N8" s="10" t="s">
        <v>210</v>
      </c>
      <c r="O8" s="11" t="s">
        <v>227</v>
      </c>
      <c r="P8" s="69" t="s">
        <v>213</v>
      </c>
      <c r="Q8" s="69"/>
      <c r="R8" s="69"/>
      <c r="S8" s="69"/>
      <c r="T8" s="69"/>
    </row>
    <row r="9" spans="1:20" ht="28.2">
      <c r="A9" s="8" t="str">
        <f>'Magic Number Crunch'!A8</f>
        <v>Ammunition +1 (Ea)</v>
      </c>
      <c r="B9" s="12">
        <f>'Magic Number Crunch'!L8</f>
        <v>37.5</v>
      </c>
      <c r="C9" s="13">
        <f t="shared" si="0"/>
        <v>37.5</v>
      </c>
      <c r="D9" s="8" t="s">
        <v>206</v>
      </c>
      <c r="E9" s="14">
        <f t="shared" si="1"/>
        <v>37</v>
      </c>
      <c r="F9" s="8" t="s">
        <v>202</v>
      </c>
      <c r="G9" s="14">
        <f t="shared" si="2"/>
        <v>5</v>
      </c>
      <c r="H9" s="8" t="s">
        <v>203</v>
      </c>
      <c r="I9" s="14">
        <f t="shared" si="3"/>
        <v>0</v>
      </c>
      <c r="J9" s="8" t="s">
        <v>204</v>
      </c>
      <c r="K9" s="13">
        <f>_xlfn.FLOOR.MATH(C9/'Mark Conv'!$E$5,0.01)</f>
        <v>1.5</v>
      </c>
      <c r="L9" s="15" t="s">
        <v>1017</v>
      </c>
      <c r="M9" s="23">
        <v>0</v>
      </c>
      <c r="N9" s="17">
        <f>IF(M9=-2,'Bonus Calculations'!B7,IF(M9=-1,'Bonus Calculations'!C7,IF(M9=0,'Bonus Calculations'!D7,IF(M9=1,'Bonus Calculations'!E7,IF(M9=2,'Bonus Calculations'!F7)))))</f>
        <v>1</v>
      </c>
      <c r="O9" s="18">
        <f>1-N9</f>
        <v>0</v>
      </c>
      <c r="P9" s="68" t="s">
        <v>1021</v>
      </c>
      <c r="Q9" s="68"/>
      <c r="R9" s="68"/>
      <c r="S9" s="68"/>
      <c r="T9" s="68"/>
    </row>
    <row r="10" spans="1:20" ht="28.2">
      <c r="A10" s="8" t="str">
        <f>'Magic Number Crunch'!A9</f>
        <v>Ammunition +2 (Ea)</v>
      </c>
      <c r="B10" s="12">
        <f>'Magic Number Crunch'!L9</f>
        <v>175</v>
      </c>
      <c r="C10" s="13">
        <f t="shared" si="0"/>
        <v>175</v>
      </c>
      <c r="D10" s="8" t="s">
        <v>206</v>
      </c>
      <c r="E10" s="14">
        <f t="shared" si="1"/>
        <v>175</v>
      </c>
      <c r="F10" s="8" t="s">
        <v>202</v>
      </c>
      <c r="G10" s="14">
        <f t="shared" si="2"/>
        <v>0</v>
      </c>
      <c r="H10" s="8" t="s">
        <v>203</v>
      </c>
      <c r="I10" s="14">
        <f t="shared" si="3"/>
        <v>0</v>
      </c>
      <c r="J10" s="8" t="s">
        <v>204</v>
      </c>
      <c r="K10" s="13">
        <f>_xlfn.FLOOR.MATH(C10/'Mark Conv'!$E$5,0.01)</f>
        <v>7</v>
      </c>
      <c r="L10" s="15" t="s">
        <v>1018</v>
      </c>
      <c r="M10" s="23">
        <v>0</v>
      </c>
      <c r="N10" s="17">
        <f>IF(M10=-2,'Bonus Calculations'!B9,IF(M10=-1,'Bonus Calculations'!C9,IF(M10=0,'Bonus Calculations'!D9,IF(M10=1,'Bonus Calculations'!E9,IF(M10=2,'Bonus Calculations'!F9)))))</f>
        <v>1</v>
      </c>
      <c r="O10" s="18">
        <f>1-N10</f>
        <v>0</v>
      </c>
      <c r="P10" s="68" t="s">
        <v>1022</v>
      </c>
      <c r="Q10" s="68"/>
      <c r="R10" s="68"/>
      <c r="S10" s="68"/>
      <c r="T10" s="68"/>
    </row>
    <row r="11" spans="1:20" ht="28.2">
      <c r="A11" s="8" t="str">
        <f>'Magic Number Crunch'!A10</f>
        <v>Ammunition +3 (Ea)</v>
      </c>
      <c r="B11" s="12">
        <f>'Magic Number Crunch'!L10</f>
        <v>1450</v>
      </c>
      <c r="C11" s="13">
        <f t="shared" si="0"/>
        <v>1450</v>
      </c>
      <c r="D11" s="8" t="s">
        <v>206</v>
      </c>
      <c r="E11" s="14">
        <f t="shared" si="1"/>
        <v>1450</v>
      </c>
      <c r="F11" s="8" t="s">
        <v>202</v>
      </c>
      <c r="G11" s="14">
        <f t="shared" si="2"/>
        <v>0</v>
      </c>
      <c r="H11" s="8" t="s">
        <v>203</v>
      </c>
      <c r="I11" s="14">
        <f t="shared" si="3"/>
        <v>0</v>
      </c>
      <c r="J11" s="8" t="s">
        <v>204</v>
      </c>
      <c r="K11" s="13">
        <f>_xlfn.FLOOR.MATH(C11/'Mark Conv'!$E$5,0.01)</f>
        <v>58</v>
      </c>
      <c r="L11" s="15" t="s">
        <v>213</v>
      </c>
      <c r="M11" s="19"/>
      <c r="N11" s="17">
        <f>N9*N10</f>
        <v>1</v>
      </c>
      <c r="O11" s="18"/>
      <c r="P11" s="68" t="s">
        <v>236</v>
      </c>
      <c r="Q11" s="68"/>
      <c r="R11" s="68"/>
      <c r="S11" s="68"/>
      <c r="T11" s="68"/>
    </row>
    <row r="12" spans="1:20" ht="27.6">
      <c r="A12" s="8" t="str">
        <f>'Magic Number Crunch'!A11</f>
        <v>Amulet Of Health</v>
      </c>
      <c r="B12" s="12">
        <f>'Magic Number Crunch'!L11</f>
        <v>6000</v>
      </c>
      <c r="C12" s="13">
        <f t="shared" si="0"/>
        <v>6000</v>
      </c>
      <c r="D12" s="8" t="s">
        <v>206</v>
      </c>
      <c r="E12" s="14">
        <f t="shared" si="1"/>
        <v>6000</v>
      </c>
      <c r="F12" s="8" t="s">
        <v>202</v>
      </c>
      <c r="G12" s="14">
        <f t="shared" si="2"/>
        <v>0</v>
      </c>
      <c r="H12" s="8" t="s">
        <v>203</v>
      </c>
      <c r="I12" s="14">
        <f t="shared" si="3"/>
        <v>0</v>
      </c>
      <c r="J12" s="8" t="s">
        <v>204</v>
      </c>
      <c r="K12" s="13">
        <f>_xlfn.FLOOR.MATH(C12/'Mark Conv'!$E$5,0.01)</f>
        <v>240</v>
      </c>
      <c r="L12" s="21"/>
      <c r="M12" s="21"/>
      <c r="N12" s="21"/>
      <c r="O12" s="21"/>
      <c r="P12" s="21"/>
      <c r="Q12" s="21"/>
      <c r="R12" s="21"/>
      <c r="S12" s="21"/>
      <c r="T12" s="21"/>
    </row>
    <row r="13" spans="1:20" ht="27.6">
      <c r="A13" s="8" t="str">
        <f>'Magic Number Crunch'!A12</f>
        <v>Amulet Of Proof Against Detection And Location</v>
      </c>
      <c r="B13" s="12">
        <f>'Magic Number Crunch'!L12</f>
        <v>10200</v>
      </c>
      <c r="C13" s="13">
        <f t="shared" si="0"/>
        <v>10200</v>
      </c>
      <c r="D13" s="8" t="s">
        <v>206</v>
      </c>
      <c r="E13" s="14">
        <f t="shared" si="1"/>
        <v>10200</v>
      </c>
      <c r="F13" s="8" t="s">
        <v>202</v>
      </c>
      <c r="G13" s="14">
        <f t="shared" si="2"/>
        <v>0</v>
      </c>
      <c r="H13" s="8" t="s">
        <v>203</v>
      </c>
      <c r="I13" s="14">
        <f t="shared" si="3"/>
        <v>0</v>
      </c>
      <c r="J13" s="8" t="s">
        <v>204</v>
      </c>
      <c r="K13" s="13">
        <f>_xlfn.FLOOR.MATH(C13/'Mark Conv'!$E$5,0.01)</f>
        <v>408</v>
      </c>
      <c r="L13" s="66" t="s">
        <v>242</v>
      </c>
      <c r="M13" s="67"/>
      <c r="N13" s="67"/>
      <c r="O13" s="67"/>
      <c r="P13" s="67"/>
      <c r="Q13" s="67"/>
      <c r="R13" s="67"/>
      <c r="S13" s="67"/>
      <c r="T13" s="67"/>
    </row>
    <row r="14" spans="1:20" ht="27.6">
      <c r="A14" s="8" t="str">
        <f>'Magic Number Crunch'!A13</f>
        <v>Amulet Of Protection From Turning</v>
      </c>
      <c r="B14" s="12">
        <f>'Magic Number Crunch'!L13</f>
        <v>5237.625</v>
      </c>
      <c r="C14" s="13">
        <f t="shared" si="0"/>
        <v>5237.625</v>
      </c>
      <c r="D14" s="8" t="s">
        <v>206</v>
      </c>
      <c r="E14" s="14">
        <f t="shared" si="1"/>
        <v>5237</v>
      </c>
      <c r="F14" s="8" t="s">
        <v>202</v>
      </c>
      <c r="G14" s="14">
        <f t="shared" si="2"/>
        <v>6</v>
      </c>
      <c r="H14" s="8" t="s">
        <v>203</v>
      </c>
      <c r="I14" s="14">
        <f t="shared" si="3"/>
        <v>2.5</v>
      </c>
      <c r="J14" s="8" t="s">
        <v>204</v>
      </c>
      <c r="K14" s="13">
        <f>_xlfn.FLOOR.MATH(C14/'Mark Conv'!$E$5,0.01)</f>
        <v>209.5</v>
      </c>
      <c r="L14" s="66"/>
      <c r="M14" s="67"/>
      <c r="N14" s="67"/>
      <c r="O14" s="67"/>
      <c r="P14" s="67"/>
      <c r="Q14" s="67"/>
      <c r="R14" s="67"/>
      <c r="S14" s="67"/>
      <c r="T14" s="67"/>
    </row>
    <row r="15" spans="1:20" ht="27.6">
      <c r="A15" s="8" t="str">
        <f>'Magic Number Crunch'!A14</f>
        <v>Amulet Of The Black Skull</v>
      </c>
      <c r="B15" s="12">
        <f>'Magic Number Crunch'!L14</f>
        <v>18825.125</v>
      </c>
      <c r="C15" s="13">
        <f t="shared" si="0"/>
        <v>18825.125</v>
      </c>
      <c r="D15" s="8" t="s">
        <v>206</v>
      </c>
      <c r="E15" s="14">
        <f t="shared" si="1"/>
        <v>18825</v>
      </c>
      <c r="F15" s="8" t="s">
        <v>202</v>
      </c>
      <c r="G15" s="14">
        <f t="shared" si="2"/>
        <v>1</v>
      </c>
      <c r="H15" s="8" t="s">
        <v>203</v>
      </c>
      <c r="I15" s="14">
        <f t="shared" si="3"/>
        <v>2.5</v>
      </c>
      <c r="J15" s="8" t="s">
        <v>204</v>
      </c>
      <c r="K15" s="13">
        <f>_xlfn.FLOOR.MATH(C15/'Mark Conv'!$E$5,0.01)</f>
        <v>753</v>
      </c>
      <c r="L15" s="21"/>
      <c r="M15" s="22"/>
      <c r="N15" s="21"/>
      <c r="O15" s="21"/>
      <c r="P15" s="21"/>
      <c r="Q15" s="21"/>
      <c r="R15" s="21"/>
      <c r="S15" s="21"/>
      <c r="T15" s="21"/>
    </row>
    <row r="16" spans="1:20" ht="28.2">
      <c r="A16" s="8" t="str">
        <f>'Magic Number Crunch'!A15</f>
        <v>Amulet of the Drunkard</v>
      </c>
      <c r="B16" s="12">
        <f>'Magic Number Crunch'!L15</f>
        <v>412.625</v>
      </c>
      <c r="C16" s="13">
        <f t="shared" si="0"/>
        <v>412.625</v>
      </c>
      <c r="D16" s="8" t="s">
        <v>206</v>
      </c>
      <c r="E16" s="14">
        <f t="shared" si="1"/>
        <v>412</v>
      </c>
      <c r="F16" s="8" t="s">
        <v>202</v>
      </c>
      <c r="G16" s="14">
        <f t="shared" si="2"/>
        <v>6</v>
      </c>
      <c r="H16" s="8" t="s">
        <v>203</v>
      </c>
      <c r="I16" s="14">
        <f t="shared" si="3"/>
        <v>2.5</v>
      </c>
      <c r="J16" s="8" t="s">
        <v>204</v>
      </c>
      <c r="K16" s="13">
        <f>_xlfn.FLOOR.MATH(C16/'Mark Conv'!$E$5,0.01)</f>
        <v>16.5</v>
      </c>
      <c r="L16" s="45" t="s">
        <v>232</v>
      </c>
      <c r="M16" s="45"/>
      <c r="N16" s="45"/>
      <c r="O16" s="21"/>
      <c r="P16" s="21"/>
      <c r="Q16" s="21"/>
      <c r="R16" s="21"/>
      <c r="S16" s="21"/>
      <c r="T16" s="21"/>
    </row>
    <row r="17" spans="1:20" ht="27.6">
      <c r="A17" s="8" t="str">
        <f>'Magic Number Crunch'!A16</f>
        <v>Amulet Of The Planes</v>
      </c>
      <c r="B17" s="12">
        <f>'Magic Number Crunch'!L16</f>
        <v>101500</v>
      </c>
      <c r="C17" s="13">
        <f t="shared" si="0"/>
        <v>101500</v>
      </c>
      <c r="D17" s="8" t="s">
        <v>206</v>
      </c>
      <c r="E17" s="14">
        <f t="shared" si="1"/>
        <v>101500</v>
      </c>
      <c r="F17" s="8" t="s">
        <v>202</v>
      </c>
      <c r="G17" s="14">
        <f t="shared" si="2"/>
        <v>0</v>
      </c>
      <c r="H17" s="8" t="s">
        <v>203</v>
      </c>
      <c r="I17" s="14">
        <f t="shared" si="3"/>
        <v>0</v>
      </c>
      <c r="J17" s="8" t="s">
        <v>204</v>
      </c>
      <c r="K17" s="13">
        <f>_xlfn.FLOOR.MATH(C17/'Mark Conv'!$E$5,0.01)</f>
        <v>4060</v>
      </c>
      <c r="L17" s="79" t="s">
        <v>228</v>
      </c>
      <c r="M17" s="80"/>
      <c r="N17" s="24"/>
      <c r="O17" s="21"/>
      <c r="P17" s="21"/>
      <c r="Q17" s="21"/>
      <c r="R17" s="21"/>
      <c r="S17" s="21"/>
      <c r="T17" s="21"/>
    </row>
    <row r="18" spans="1:20" ht="27.6">
      <c r="A18" s="8" t="str">
        <f>'Magic Number Crunch'!A17</f>
        <v>Animated Shield</v>
      </c>
      <c r="B18" s="12">
        <f>'Magic Number Crunch'!L17</f>
        <v>6000</v>
      </c>
      <c r="C18" s="13">
        <f t="shared" si="0"/>
        <v>6000</v>
      </c>
      <c r="D18" s="8" t="s">
        <v>206</v>
      </c>
      <c r="E18" s="14">
        <f t="shared" si="1"/>
        <v>6000</v>
      </c>
      <c r="F18" s="8" t="s">
        <v>202</v>
      </c>
      <c r="G18" s="14">
        <f t="shared" si="2"/>
        <v>0</v>
      </c>
      <c r="H18" s="8" t="s">
        <v>203</v>
      </c>
      <c r="I18" s="14">
        <f t="shared" si="3"/>
        <v>0</v>
      </c>
      <c r="J18" s="8" t="s">
        <v>204</v>
      </c>
      <c r="K18" s="13">
        <f>_xlfn.FLOOR.MATH(C18/'Mark Conv'!$E$5,0.01)</f>
        <v>240</v>
      </c>
      <c r="L18" s="79" t="s">
        <v>1</v>
      </c>
      <c r="M18" s="80"/>
      <c r="N18" s="24"/>
      <c r="O18" s="21"/>
      <c r="P18" s="21"/>
      <c r="Q18" s="21"/>
      <c r="R18" s="21"/>
      <c r="S18" s="21"/>
      <c r="T18" s="21"/>
    </row>
    <row r="19" spans="1:20" ht="27.6">
      <c r="A19" s="8" t="str">
        <f>'Magic Number Crunch'!A18</f>
        <v>Apparatus Of Kwalish</v>
      </c>
      <c r="B19" s="12">
        <f>'Magic Number Crunch'!L18</f>
        <v>50000</v>
      </c>
      <c r="C19" s="13">
        <f t="shared" si="0"/>
        <v>50000</v>
      </c>
      <c r="D19" s="8" t="s">
        <v>206</v>
      </c>
      <c r="E19" s="14">
        <f t="shared" si="1"/>
        <v>50000</v>
      </c>
      <c r="F19" s="8" t="s">
        <v>202</v>
      </c>
      <c r="G19" s="14">
        <f t="shared" si="2"/>
        <v>0</v>
      </c>
      <c r="H19" s="8" t="s">
        <v>203</v>
      </c>
      <c r="I19" s="14">
        <f t="shared" si="3"/>
        <v>0</v>
      </c>
      <c r="J19" s="8" t="s">
        <v>204</v>
      </c>
      <c r="K19" s="13">
        <f>_xlfn.FLOOR.MATH(C19/'Mark Conv'!$E$5,0.01)</f>
        <v>2000</v>
      </c>
      <c r="L19" s="79" t="s">
        <v>229</v>
      </c>
      <c r="M19" s="80"/>
      <c r="N19" s="25">
        <f>N17-N18</f>
        <v>0</v>
      </c>
      <c r="O19" s="21"/>
      <c r="P19" s="21"/>
      <c r="Q19" s="21"/>
      <c r="R19" s="21"/>
      <c r="S19" s="21"/>
      <c r="T19" s="21"/>
    </row>
    <row r="20" spans="1:20" ht="27.6">
      <c r="A20" s="8" t="str">
        <f>'Magic Number Crunch'!A19</f>
        <v>Apparatus Of The Crab</v>
      </c>
      <c r="B20" s="12">
        <f>'Magic Number Crunch'!L19</f>
        <v>50000</v>
      </c>
      <c r="C20" s="13">
        <f t="shared" si="0"/>
        <v>50000</v>
      </c>
      <c r="D20" s="8" t="s">
        <v>206</v>
      </c>
      <c r="E20" s="14">
        <f t="shared" si="1"/>
        <v>50000</v>
      </c>
      <c r="F20" s="8" t="s">
        <v>202</v>
      </c>
      <c r="G20" s="14">
        <f t="shared" si="2"/>
        <v>0</v>
      </c>
      <c r="H20" s="8" t="s">
        <v>203</v>
      </c>
      <c r="I20" s="14">
        <f t="shared" si="3"/>
        <v>0</v>
      </c>
      <c r="J20" s="8" t="s">
        <v>204</v>
      </c>
      <c r="K20" s="13">
        <f>_xlfn.FLOOR.MATH(C20/'Mark Conv'!$E$5,0.01)</f>
        <v>2000</v>
      </c>
      <c r="L20" s="21"/>
      <c r="M20" s="22"/>
      <c r="N20" s="21"/>
      <c r="O20" s="21"/>
      <c r="P20" s="21"/>
      <c r="Q20" s="21"/>
      <c r="R20" s="21"/>
      <c r="S20" s="21"/>
      <c r="T20" s="21"/>
    </row>
    <row r="21" spans="1:20" ht="27.6">
      <c r="A21" s="8" t="str">
        <f>'Magic Number Crunch'!A20</f>
        <v>Arcane Cannon</v>
      </c>
      <c r="B21" s="12">
        <f>'Magic Number Crunch'!L20</f>
        <v>18875.125</v>
      </c>
      <c r="C21" s="13">
        <f t="shared" si="0"/>
        <v>18875.125</v>
      </c>
      <c r="D21" s="8" t="s">
        <v>206</v>
      </c>
      <c r="E21" s="14">
        <f t="shared" si="1"/>
        <v>18875</v>
      </c>
      <c r="F21" s="8" t="s">
        <v>202</v>
      </c>
      <c r="G21" s="14">
        <f t="shared" si="2"/>
        <v>1</v>
      </c>
      <c r="H21" s="8" t="s">
        <v>203</v>
      </c>
      <c r="I21" s="14">
        <f t="shared" si="3"/>
        <v>2.5</v>
      </c>
      <c r="J21" s="8" t="s">
        <v>204</v>
      </c>
      <c r="K21" s="13">
        <f>_xlfn.FLOOR.MATH(C21/'Mark Conv'!$E$5,0.01)</f>
        <v>755</v>
      </c>
      <c r="L21" s="21"/>
      <c r="M21" s="22"/>
      <c r="N21" s="21"/>
      <c r="O21" s="21"/>
      <c r="P21" s="21"/>
      <c r="Q21" s="21"/>
      <c r="R21" s="21"/>
      <c r="S21" s="21"/>
      <c r="T21" s="21"/>
    </row>
    <row r="22" spans="1:20" ht="28.2">
      <c r="A22" s="8" t="str">
        <f>'Magic Number Crunch'!A21</f>
        <v>Arcane Propulsion Arm</v>
      </c>
      <c r="B22" s="12">
        <f>'Magic Number Crunch'!L21</f>
        <v>18175.125</v>
      </c>
      <c r="C22" s="13">
        <f t="shared" si="0"/>
        <v>18175.125</v>
      </c>
      <c r="D22" s="8" t="s">
        <v>206</v>
      </c>
      <c r="E22" s="14">
        <f t="shared" si="1"/>
        <v>18175</v>
      </c>
      <c r="F22" s="8" t="s">
        <v>202</v>
      </c>
      <c r="G22" s="14">
        <f t="shared" si="2"/>
        <v>1</v>
      </c>
      <c r="H22" s="8" t="s">
        <v>203</v>
      </c>
      <c r="I22" s="14">
        <f t="shared" si="3"/>
        <v>2.5</v>
      </c>
      <c r="J22" s="8" t="s">
        <v>204</v>
      </c>
      <c r="K22" s="13">
        <f>_xlfn.FLOOR.MATH(C22/'Mark Conv'!$E$5,0.01)</f>
        <v>727</v>
      </c>
      <c r="L22" s="50" t="s">
        <v>233</v>
      </c>
      <c r="M22" s="51"/>
      <c r="N22" s="51"/>
      <c r="O22" s="52"/>
      <c r="P22" s="21"/>
      <c r="Q22" s="21"/>
      <c r="R22" s="21"/>
      <c r="S22" s="21"/>
      <c r="T22" s="21"/>
    </row>
    <row r="23" spans="1:20" ht="27.6">
      <c r="A23" s="8" t="str">
        <f>'Magic Number Crunch'!A22</f>
        <v>Arcanomechanical Armor</v>
      </c>
      <c r="B23" s="12">
        <f>'Magic Number Crunch'!L22</f>
        <v>6875.25</v>
      </c>
      <c r="C23" s="13">
        <f t="shared" si="0"/>
        <v>6875.25</v>
      </c>
      <c r="D23" s="8" t="s">
        <v>206</v>
      </c>
      <c r="E23" s="14">
        <f t="shared" si="1"/>
        <v>6875</v>
      </c>
      <c r="F23" s="8" t="s">
        <v>202</v>
      </c>
      <c r="G23" s="14">
        <f t="shared" si="2"/>
        <v>2</v>
      </c>
      <c r="H23" s="8" t="s">
        <v>203</v>
      </c>
      <c r="I23" s="14">
        <f t="shared" si="3"/>
        <v>5</v>
      </c>
      <c r="J23" s="8" t="s">
        <v>204</v>
      </c>
      <c r="K23" s="13">
        <f>_xlfn.FLOOR.MATH(C23/'Mark Conv'!$E$5,0.01)</f>
        <v>275.01</v>
      </c>
      <c r="L23" s="70" t="s">
        <v>243</v>
      </c>
      <c r="M23" s="71"/>
      <c r="N23" s="71"/>
      <c r="O23" s="72"/>
      <c r="P23" s="21"/>
      <c r="Q23" s="21"/>
      <c r="R23" s="21"/>
      <c r="S23" s="21"/>
      <c r="T23" s="21"/>
    </row>
    <row r="24" spans="1:20" ht="27.6">
      <c r="A24" s="8" t="str">
        <f>'Magic Number Crunch'!A23</f>
        <v>Armblade</v>
      </c>
      <c r="B24" s="12">
        <f>'Magic Number Crunch'!L23</f>
        <v>80</v>
      </c>
      <c r="C24" s="13">
        <f t="shared" si="0"/>
        <v>80</v>
      </c>
      <c r="D24" s="8" t="s">
        <v>206</v>
      </c>
      <c r="E24" s="14">
        <f t="shared" si="1"/>
        <v>80</v>
      </c>
      <c r="F24" s="8" t="s">
        <v>202</v>
      </c>
      <c r="G24" s="14">
        <f t="shared" si="2"/>
        <v>0</v>
      </c>
      <c r="H24" s="8" t="s">
        <v>203</v>
      </c>
      <c r="I24" s="14">
        <f t="shared" si="3"/>
        <v>0</v>
      </c>
      <c r="J24" s="8" t="s">
        <v>204</v>
      </c>
      <c r="K24" s="13">
        <f>_xlfn.FLOOR.MATH(C24/'Mark Conv'!$E$5,0.01)</f>
        <v>3.2</v>
      </c>
      <c r="L24" s="73"/>
      <c r="M24" s="74"/>
      <c r="N24" s="74"/>
      <c r="O24" s="75"/>
      <c r="P24" s="21"/>
      <c r="Q24" s="21"/>
      <c r="R24" s="21"/>
      <c r="S24" s="21"/>
      <c r="T24" s="21"/>
    </row>
    <row r="25" spans="1:20" ht="27.6">
      <c r="A25" s="8" t="str">
        <f>'Magic Number Crunch'!A24</f>
        <v>Armblade</v>
      </c>
      <c r="B25" s="12">
        <f>'Magic Number Crunch'!L24</f>
        <v>80</v>
      </c>
      <c r="C25" s="13">
        <f t="shared" si="0"/>
        <v>80</v>
      </c>
      <c r="D25" s="8" t="s">
        <v>206</v>
      </c>
      <c r="E25" s="14">
        <f t="shared" si="1"/>
        <v>80</v>
      </c>
      <c r="F25" s="8" t="s">
        <v>202</v>
      </c>
      <c r="G25" s="14">
        <f t="shared" si="2"/>
        <v>0</v>
      </c>
      <c r="H25" s="8" t="s">
        <v>203</v>
      </c>
      <c r="I25" s="14">
        <f t="shared" si="3"/>
        <v>0</v>
      </c>
      <c r="J25" s="8" t="s">
        <v>204</v>
      </c>
      <c r="K25" s="13">
        <f>_xlfn.FLOOR.MATH(C25/'Mark Conv'!$E$5,0.01)</f>
        <v>3.2</v>
      </c>
      <c r="L25" s="73"/>
      <c r="M25" s="74"/>
      <c r="N25" s="74"/>
      <c r="O25" s="75"/>
      <c r="P25" s="21"/>
      <c r="Q25" s="21"/>
      <c r="R25" s="21"/>
      <c r="S25" s="21"/>
      <c r="T25" s="21"/>
    </row>
    <row r="26" spans="1:20" ht="27.6">
      <c r="A26" s="8" t="str">
        <f>'Magic Number Crunch'!A25</f>
        <v>Armor Of Gleaming (any medium or heavy)</v>
      </c>
      <c r="B26" s="12">
        <f>'Magic Number Crunch'!L25</f>
        <v>67.5</v>
      </c>
      <c r="C26" s="13">
        <f t="shared" si="0"/>
        <v>67.5</v>
      </c>
      <c r="D26" s="8" t="s">
        <v>206</v>
      </c>
      <c r="E26" s="14">
        <f t="shared" si="1"/>
        <v>67</v>
      </c>
      <c r="F26" s="8" t="s">
        <v>202</v>
      </c>
      <c r="G26" s="14">
        <f t="shared" si="2"/>
        <v>5</v>
      </c>
      <c r="H26" s="8" t="s">
        <v>203</v>
      </c>
      <c r="I26" s="14">
        <f t="shared" si="3"/>
        <v>0</v>
      </c>
      <c r="J26" s="8" t="s">
        <v>204</v>
      </c>
      <c r="K26" s="13">
        <f>_xlfn.FLOOR.MATH(C26/'Mark Conv'!$E$5,0.01)</f>
        <v>2.7</v>
      </c>
      <c r="L26" s="73"/>
      <c r="M26" s="74"/>
      <c r="N26" s="74"/>
      <c r="O26" s="75"/>
      <c r="P26" s="21"/>
      <c r="Q26" s="21"/>
      <c r="R26" s="21"/>
      <c r="S26" s="21"/>
      <c r="T26" s="21"/>
    </row>
    <row r="27" spans="1:20" ht="27.6">
      <c r="A27" s="8" t="str">
        <f>'Magic Number Crunch'!A26</f>
        <v>Armor Of Invulnerability</v>
      </c>
      <c r="B27" s="12">
        <f>'Magic Number Crunch'!L26</f>
        <v>44000</v>
      </c>
      <c r="C27" s="13">
        <f t="shared" si="0"/>
        <v>44000</v>
      </c>
      <c r="D27" s="8" t="s">
        <v>206</v>
      </c>
      <c r="E27" s="14">
        <f t="shared" si="1"/>
        <v>44000</v>
      </c>
      <c r="F27" s="8" t="s">
        <v>202</v>
      </c>
      <c r="G27" s="14">
        <f t="shared" si="2"/>
        <v>0</v>
      </c>
      <c r="H27" s="8" t="s">
        <v>203</v>
      </c>
      <c r="I27" s="14">
        <f t="shared" si="3"/>
        <v>0</v>
      </c>
      <c r="J27" s="8" t="s">
        <v>204</v>
      </c>
      <c r="K27" s="13">
        <f>_xlfn.FLOOR.MATH(C27/'Mark Conv'!$E$5,0.01)</f>
        <v>1760</v>
      </c>
      <c r="L27" s="73"/>
      <c r="M27" s="74"/>
      <c r="N27" s="74"/>
      <c r="O27" s="75"/>
      <c r="P27" s="21"/>
      <c r="Q27" s="21"/>
      <c r="R27" s="21"/>
      <c r="S27" s="21"/>
      <c r="T27" s="21"/>
    </row>
    <row r="28" spans="1:20" ht="27.6">
      <c r="A28" s="8" t="str">
        <f>'Magic Number Crunch'!A27</f>
        <v>Armor Of Resistance</v>
      </c>
      <c r="B28" s="12">
        <f>'Magic Number Crunch'!L27</f>
        <v>4500</v>
      </c>
      <c r="C28" s="13">
        <f t="shared" si="0"/>
        <v>4500</v>
      </c>
      <c r="D28" s="8" t="s">
        <v>206</v>
      </c>
      <c r="E28" s="14">
        <f t="shared" si="1"/>
        <v>4500</v>
      </c>
      <c r="F28" s="8" t="s">
        <v>202</v>
      </c>
      <c r="G28" s="14">
        <f t="shared" si="2"/>
        <v>0</v>
      </c>
      <c r="H28" s="8" t="s">
        <v>203</v>
      </c>
      <c r="I28" s="14">
        <f t="shared" si="3"/>
        <v>0</v>
      </c>
      <c r="J28" s="8" t="s">
        <v>204</v>
      </c>
      <c r="K28" s="13">
        <f>_xlfn.FLOOR.MATH(C28/'Mark Conv'!$E$5,0.01)</f>
        <v>180</v>
      </c>
      <c r="L28" s="73"/>
      <c r="M28" s="74"/>
      <c r="N28" s="74"/>
      <c r="O28" s="75"/>
      <c r="P28" s="21"/>
      <c r="Q28" s="21"/>
      <c r="R28" s="21"/>
      <c r="S28" s="21"/>
      <c r="T28" s="21"/>
    </row>
    <row r="29" spans="1:20" ht="27.6">
      <c r="A29" s="8" t="str">
        <f>'Magic Number Crunch'!A28</f>
        <v>Armor Of Vulnerability</v>
      </c>
      <c r="B29" s="12">
        <f>'Magic Number Crunch'!L28</f>
        <v>4187.625</v>
      </c>
      <c r="C29" s="13">
        <f t="shared" si="0"/>
        <v>4187.625</v>
      </c>
      <c r="D29" s="8" t="s">
        <v>206</v>
      </c>
      <c r="E29" s="14">
        <f t="shared" si="1"/>
        <v>4187</v>
      </c>
      <c r="F29" s="8" t="s">
        <v>202</v>
      </c>
      <c r="G29" s="14">
        <f t="shared" si="2"/>
        <v>6</v>
      </c>
      <c r="H29" s="8" t="s">
        <v>203</v>
      </c>
      <c r="I29" s="14">
        <f t="shared" si="3"/>
        <v>2.5</v>
      </c>
      <c r="J29" s="8" t="s">
        <v>204</v>
      </c>
      <c r="K29" s="13">
        <f>_xlfn.FLOOR.MATH(C29/'Mark Conv'!$E$5,0.01)</f>
        <v>167.5</v>
      </c>
      <c r="L29" s="73"/>
      <c r="M29" s="74"/>
      <c r="N29" s="74"/>
      <c r="O29" s="75"/>
      <c r="P29" s="21"/>
      <c r="Q29" s="21"/>
      <c r="R29" s="21"/>
      <c r="S29" s="21"/>
      <c r="T29" s="21"/>
    </row>
    <row r="30" spans="1:20" ht="27.6">
      <c r="A30" s="8" t="str">
        <f>'Magic Number Crunch'!A29</f>
        <v>Armor, +1</v>
      </c>
      <c r="B30" s="12">
        <f>'Magic Number Crunch'!L29</f>
        <v>2250</v>
      </c>
      <c r="C30" s="13">
        <f t="shared" si="0"/>
        <v>2250</v>
      </c>
      <c r="D30" s="8" t="s">
        <v>206</v>
      </c>
      <c r="E30" s="14">
        <f t="shared" si="1"/>
        <v>2250</v>
      </c>
      <c r="F30" s="8" t="s">
        <v>202</v>
      </c>
      <c r="G30" s="14">
        <f t="shared" si="2"/>
        <v>0</v>
      </c>
      <c r="H30" s="8" t="s">
        <v>203</v>
      </c>
      <c r="I30" s="14">
        <f t="shared" si="3"/>
        <v>0</v>
      </c>
      <c r="J30" s="8" t="s">
        <v>204</v>
      </c>
      <c r="K30" s="13">
        <f>_xlfn.FLOOR.MATH(C30/'Mark Conv'!$E$5,0.01)</f>
        <v>90</v>
      </c>
      <c r="L30" s="73"/>
      <c r="M30" s="74"/>
      <c r="N30" s="74"/>
      <c r="O30" s="75"/>
      <c r="P30" s="21"/>
      <c r="Q30" s="21"/>
      <c r="R30" s="21"/>
      <c r="S30" s="21"/>
      <c r="T30" s="21"/>
    </row>
    <row r="31" spans="1:20" ht="27.6">
      <c r="A31" s="8" t="str">
        <f>'Magic Number Crunch'!A30</f>
        <v>Armor, +2</v>
      </c>
      <c r="B31" s="12">
        <f>'Magic Number Crunch'!L30</f>
        <v>13000</v>
      </c>
      <c r="C31" s="13">
        <f t="shared" si="0"/>
        <v>13000</v>
      </c>
      <c r="D31" s="8" t="s">
        <v>206</v>
      </c>
      <c r="E31" s="14">
        <f t="shared" si="1"/>
        <v>13000</v>
      </c>
      <c r="F31" s="8" t="s">
        <v>202</v>
      </c>
      <c r="G31" s="14">
        <f t="shared" si="2"/>
        <v>0</v>
      </c>
      <c r="H31" s="8" t="s">
        <v>203</v>
      </c>
      <c r="I31" s="14">
        <f t="shared" si="3"/>
        <v>0</v>
      </c>
      <c r="J31" s="8" t="s">
        <v>204</v>
      </c>
      <c r="K31" s="13">
        <f>_xlfn.FLOOR.MATH(C31/'Mark Conv'!$E$5,0.01)</f>
        <v>520</v>
      </c>
      <c r="L31" s="73"/>
      <c r="M31" s="74"/>
      <c r="N31" s="74"/>
      <c r="O31" s="75"/>
      <c r="P31" s="21"/>
      <c r="Q31" s="21"/>
      <c r="R31" s="21"/>
      <c r="S31" s="21"/>
      <c r="T31" s="21"/>
    </row>
    <row r="32" spans="1:20" ht="27.6">
      <c r="A32" s="8" t="str">
        <f>'Magic Number Crunch'!A31</f>
        <v>Armor, +3</v>
      </c>
      <c r="B32" s="12">
        <f>'Magic Number Crunch'!L31</f>
        <v>37500</v>
      </c>
      <c r="C32" s="13">
        <f t="shared" si="0"/>
        <v>37500</v>
      </c>
      <c r="D32" s="8" t="s">
        <v>206</v>
      </c>
      <c r="E32" s="14">
        <f t="shared" si="1"/>
        <v>37500</v>
      </c>
      <c r="F32" s="8" t="s">
        <v>202</v>
      </c>
      <c r="G32" s="14">
        <f t="shared" si="2"/>
        <v>0</v>
      </c>
      <c r="H32" s="8" t="s">
        <v>203</v>
      </c>
      <c r="I32" s="14">
        <f t="shared" si="3"/>
        <v>0</v>
      </c>
      <c r="J32" s="8" t="s">
        <v>204</v>
      </c>
      <c r="K32" s="13">
        <f>_xlfn.FLOOR.MATH(C32/'Mark Conv'!$E$5,0.01)</f>
        <v>1500</v>
      </c>
      <c r="L32" s="73"/>
      <c r="M32" s="74"/>
      <c r="N32" s="74"/>
      <c r="O32" s="75"/>
      <c r="P32" s="21"/>
      <c r="Q32" s="21"/>
      <c r="R32" s="21"/>
      <c r="S32" s="21"/>
      <c r="T32" s="21"/>
    </row>
    <row r="33" spans="1:20" ht="27.6">
      <c r="A33" s="8" t="str">
        <f>'Magic Number Crunch'!A32</f>
        <v>Arrow Of Slaying (Ea)</v>
      </c>
      <c r="B33" s="12">
        <f>'Magic Number Crunch'!L32</f>
        <v>800</v>
      </c>
      <c r="C33" s="13">
        <f t="shared" si="0"/>
        <v>800</v>
      </c>
      <c r="D33" s="8" t="s">
        <v>206</v>
      </c>
      <c r="E33" s="14">
        <f t="shared" si="1"/>
        <v>800</v>
      </c>
      <c r="F33" s="8" t="s">
        <v>202</v>
      </c>
      <c r="G33" s="14">
        <f t="shared" si="2"/>
        <v>0</v>
      </c>
      <c r="H33" s="8" t="s">
        <v>203</v>
      </c>
      <c r="I33" s="14">
        <f t="shared" si="3"/>
        <v>0</v>
      </c>
      <c r="J33" s="8" t="s">
        <v>204</v>
      </c>
      <c r="K33" s="13">
        <f>_xlfn.FLOOR.MATH(C33/'Mark Conv'!$E$5,0.01)</f>
        <v>32</v>
      </c>
      <c r="L33" s="73"/>
      <c r="M33" s="74"/>
      <c r="N33" s="74"/>
      <c r="O33" s="75"/>
      <c r="P33" s="21"/>
      <c r="Q33" s="21"/>
      <c r="R33" s="21"/>
      <c r="S33" s="21"/>
      <c r="T33" s="21"/>
    </row>
    <row r="34" spans="1:20" ht="27.6">
      <c r="A34" s="8" t="str">
        <f>'Magic Number Crunch'!A33</f>
        <v>Arrow-Catching Shield</v>
      </c>
      <c r="B34" s="12">
        <f>'Magic Number Crunch'!L33</f>
        <v>5250</v>
      </c>
      <c r="C34" s="13">
        <f t="shared" si="0"/>
        <v>5250</v>
      </c>
      <c r="D34" s="8" t="s">
        <v>206</v>
      </c>
      <c r="E34" s="14">
        <f t="shared" si="1"/>
        <v>5250</v>
      </c>
      <c r="F34" s="8" t="s">
        <v>202</v>
      </c>
      <c r="G34" s="14">
        <f t="shared" si="2"/>
        <v>0</v>
      </c>
      <c r="H34" s="8" t="s">
        <v>203</v>
      </c>
      <c r="I34" s="14">
        <f t="shared" si="3"/>
        <v>0</v>
      </c>
      <c r="J34" s="8" t="s">
        <v>204</v>
      </c>
      <c r="K34" s="13">
        <f>_xlfn.FLOOR.MATH(C34/'Mark Conv'!$E$5,0.01)</f>
        <v>210</v>
      </c>
      <c r="L34" s="73"/>
      <c r="M34" s="74"/>
      <c r="N34" s="74"/>
      <c r="O34" s="75"/>
      <c r="P34" s="21"/>
      <c r="Q34" s="21"/>
      <c r="R34" s="21"/>
      <c r="S34" s="21"/>
      <c r="T34" s="21"/>
    </row>
    <row r="35" spans="1:20" ht="27.6">
      <c r="A35" s="8" t="str">
        <f>'Magic Number Crunch'!A34</f>
        <v>Astral Shard</v>
      </c>
      <c r="B35" s="12">
        <f>'Magic Number Crunch'!L34</f>
        <v>6875.25</v>
      </c>
      <c r="C35" s="13">
        <f t="shared" si="0"/>
        <v>6875.25</v>
      </c>
      <c r="D35" s="8" t="s">
        <v>206</v>
      </c>
      <c r="E35" s="14">
        <f t="shared" si="1"/>
        <v>6875</v>
      </c>
      <c r="F35" s="8" t="s">
        <v>202</v>
      </c>
      <c r="G35" s="14">
        <f t="shared" si="2"/>
        <v>2</v>
      </c>
      <c r="H35" s="8" t="s">
        <v>203</v>
      </c>
      <c r="I35" s="14">
        <f t="shared" si="3"/>
        <v>5</v>
      </c>
      <c r="J35" s="8" t="s">
        <v>204</v>
      </c>
      <c r="K35" s="13">
        <f>_xlfn.FLOOR.MATH(C35/'Mark Conv'!$E$5,0.01)</f>
        <v>275.01</v>
      </c>
      <c r="L35" s="73"/>
      <c r="M35" s="74"/>
      <c r="N35" s="74"/>
      <c r="O35" s="75"/>
      <c r="P35" s="21"/>
      <c r="Q35" s="21"/>
      <c r="R35" s="21"/>
      <c r="S35" s="21"/>
      <c r="T35" s="21"/>
    </row>
    <row r="36" spans="1:20" ht="27.6">
      <c r="A36" s="8" t="str">
        <f>'Magic Number Crunch'!A35</f>
        <v>Astronomy Archive</v>
      </c>
      <c r="B36" s="12">
        <f>'Magic Number Crunch'!L35</f>
        <v>6875.25</v>
      </c>
      <c r="C36" s="13">
        <f t="shared" si="0"/>
        <v>6875.25</v>
      </c>
      <c r="D36" s="8" t="s">
        <v>206</v>
      </c>
      <c r="E36" s="14">
        <f t="shared" si="1"/>
        <v>6875</v>
      </c>
      <c r="F36" s="8" t="s">
        <v>202</v>
      </c>
      <c r="G36" s="14">
        <f t="shared" si="2"/>
        <v>2</v>
      </c>
      <c r="H36" s="8" t="s">
        <v>203</v>
      </c>
      <c r="I36" s="14">
        <f t="shared" si="3"/>
        <v>5</v>
      </c>
      <c r="J36" s="8" t="s">
        <v>204</v>
      </c>
      <c r="K36" s="13">
        <f>_xlfn.FLOOR.MATH(C36/'Mark Conv'!$E$5,0.01)</f>
        <v>275.01</v>
      </c>
      <c r="L36" s="73"/>
      <c r="M36" s="74"/>
      <c r="N36" s="74"/>
      <c r="O36" s="75"/>
      <c r="P36" s="21"/>
      <c r="Q36" s="21"/>
      <c r="R36" s="21"/>
      <c r="S36" s="21"/>
      <c r="T36" s="21"/>
    </row>
    <row r="37" spans="1:20" ht="27.6">
      <c r="A37" s="8" t="str">
        <f>'Magic Number Crunch'!A36</f>
        <v>Atlas of Endless Horizons</v>
      </c>
      <c r="B37" s="12">
        <f>'Magic Number Crunch'!L36</f>
        <v>6875.25</v>
      </c>
      <c r="C37" s="13">
        <f t="shared" si="0"/>
        <v>6875.25</v>
      </c>
      <c r="D37" s="8" t="s">
        <v>206</v>
      </c>
      <c r="E37" s="14">
        <f t="shared" si="1"/>
        <v>6875</v>
      </c>
      <c r="F37" s="8" t="s">
        <v>202</v>
      </c>
      <c r="G37" s="14">
        <f t="shared" si="2"/>
        <v>2</v>
      </c>
      <c r="H37" s="8" t="s">
        <v>203</v>
      </c>
      <c r="I37" s="14">
        <f t="shared" si="3"/>
        <v>5</v>
      </c>
      <c r="J37" s="8" t="s">
        <v>204</v>
      </c>
      <c r="K37" s="13">
        <f>_xlfn.FLOOR.MATH(C37/'Mark Conv'!$E$5,0.01)</f>
        <v>275.01</v>
      </c>
      <c r="L37" s="76"/>
      <c r="M37" s="77"/>
      <c r="N37" s="77"/>
      <c r="O37" s="78"/>
      <c r="P37" s="21"/>
      <c r="Q37" s="21"/>
      <c r="R37" s="21"/>
      <c r="S37" s="21"/>
      <c r="T37" s="21"/>
    </row>
    <row r="38" spans="1:20" ht="27.6">
      <c r="A38" s="8" t="str">
        <f>'Magic Number Crunch'!A37</f>
        <v>Azuredge (battleaxe)</v>
      </c>
      <c r="B38" s="12">
        <f>'Magic Number Crunch'!L37</f>
        <v>82750.25</v>
      </c>
      <c r="C38" s="13">
        <f t="shared" si="0"/>
        <v>82750.25</v>
      </c>
      <c r="D38" s="8" t="s">
        <v>206</v>
      </c>
      <c r="E38" s="14">
        <f t="shared" si="1"/>
        <v>82750</v>
      </c>
      <c r="F38" s="8" t="s">
        <v>202</v>
      </c>
      <c r="G38" s="14">
        <f t="shared" si="2"/>
        <v>2</v>
      </c>
      <c r="H38" s="8" t="s">
        <v>203</v>
      </c>
      <c r="I38" s="14">
        <f t="shared" si="3"/>
        <v>5</v>
      </c>
      <c r="J38" s="8" t="s">
        <v>204</v>
      </c>
      <c r="K38" s="13">
        <f>_xlfn.FLOOR.MATH(C38/'Mark Conv'!$E$5,0.01)</f>
        <v>3310.01</v>
      </c>
      <c r="L38" s="21"/>
      <c r="M38" s="22"/>
      <c r="N38" s="21"/>
      <c r="O38" s="21"/>
      <c r="P38" s="21"/>
      <c r="Q38" s="21"/>
      <c r="R38" s="21"/>
      <c r="S38" s="21"/>
      <c r="T38" s="21"/>
    </row>
    <row r="39" spans="1:20" ht="28.2">
      <c r="A39" s="8" t="str">
        <f>'Magic Number Crunch'!A38</f>
        <v>Badge Of The Watch</v>
      </c>
      <c r="B39" s="12">
        <f>'Magic Number Crunch'!L38</f>
        <v>5062.625</v>
      </c>
      <c r="C39" s="13">
        <f t="shared" si="0"/>
        <v>5062.625</v>
      </c>
      <c r="D39" s="8" t="s">
        <v>206</v>
      </c>
      <c r="E39" s="14">
        <f t="shared" si="1"/>
        <v>5062</v>
      </c>
      <c r="F39" s="8" t="s">
        <v>202</v>
      </c>
      <c r="G39" s="14">
        <f t="shared" si="2"/>
        <v>6</v>
      </c>
      <c r="H39" s="8" t="s">
        <v>203</v>
      </c>
      <c r="I39" s="14">
        <f t="shared" si="3"/>
        <v>2.5</v>
      </c>
      <c r="J39" s="8" t="s">
        <v>204</v>
      </c>
      <c r="K39" s="13">
        <f>_xlfn.FLOOR.MATH(C39/'Mark Conv'!$E$5,0.01)</f>
        <v>202.5</v>
      </c>
      <c r="L39" s="50" t="s">
        <v>237</v>
      </c>
      <c r="M39" s="51"/>
      <c r="N39" s="51"/>
      <c r="O39" s="52"/>
      <c r="P39" s="21"/>
      <c r="Q39" s="21"/>
      <c r="R39" s="21"/>
      <c r="S39" s="21"/>
      <c r="T39" s="21"/>
    </row>
    <row r="40" spans="1:20" ht="27.6">
      <c r="A40" s="8" t="str">
        <f>'Magic Number Crunch'!A39</f>
        <v>Bag Of Beans</v>
      </c>
      <c r="B40" s="12">
        <f>'Magic Number Crunch'!L39</f>
        <v>5537.625</v>
      </c>
      <c r="C40" s="13">
        <f t="shared" si="0"/>
        <v>5537.625</v>
      </c>
      <c r="D40" s="8" t="s">
        <v>206</v>
      </c>
      <c r="E40" s="14">
        <f t="shared" si="1"/>
        <v>5537</v>
      </c>
      <c r="F40" s="8" t="s">
        <v>202</v>
      </c>
      <c r="G40" s="14">
        <f t="shared" si="2"/>
        <v>6</v>
      </c>
      <c r="H40" s="8" t="s">
        <v>203</v>
      </c>
      <c r="I40" s="14">
        <f t="shared" si="3"/>
        <v>2.5</v>
      </c>
      <c r="J40" s="8" t="s">
        <v>204</v>
      </c>
      <c r="K40" s="13">
        <f>_xlfn.FLOOR.MATH(C40/'Mark Conv'!$E$5,0.01)</f>
        <v>221.5</v>
      </c>
      <c r="L40" s="70" t="s">
        <v>238</v>
      </c>
      <c r="M40" s="71"/>
      <c r="N40" s="71"/>
      <c r="O40" s="72"/>
      <c r="P40" s="21"/>
      <c r="Q40" s="21"/>
      <c r="R40" s="21"/>
      <c r="S40" s="21"/>
      <c r="T40" s="21"/>
    </row>
    <row r="41" spans="1:20" ht="27.6">
      <c r="A41" s="8" t="str">
        <f>'Magic Number Crunch'!A40</f>
        <v>Bag Of Bounty</v>
      </c>
      <c r="B41" s="12">
        <f>'Magic Number Crunch'!L40</f>
        <v>325.25</v>
      </c>
      <c r="C41" s="13">
        <f t="shared" si="0"/>
        <v>325.25</v>
      </c>
      <c r="D41" s="8" t="s">
        <v>206</v>
      </c>
      <c r="E41" s="14">
        <f t="shared" si="1"/>
        <v>325</v>
      </c>
      <c r="F41" s="8" t="s">
        <v>202</v>
      </c>
      <c r="G41" s="14">
        <f t="shared" si="2"/>
        <v>2</v>
      </c>
      <c r="H41" s="8" t="s">
        <v>203</v>
      </c>
      <c r="I41" s="14">
        <f t="shared" si="3"/>
        <v>5</v>
      </c>
      <c r="J41" s="8" t="s">
        <v>204</v>
      </c>
      <c r="K41" s="13">
        <f>_xlfn.FLOOR.MATH(C41/'Mark Conv'!$E$5,0.01)</f>
        <v>13.01</v>
      </c>
      <c r="L41" s="73"/>
      <c r="M41" s="74"/>
      <c r="N41" s="74"/>
      <c r="O41" s="75"/>
      <c r="P41" s="21"/>
      <c r="Q41" s="21"/>
      <c r="R41" s="21"/>
      <c r="S41" s="21"/>
      <c r="T41" s="21"/>
    </row>
    <row r="42" spans="1:20" ht="27.6">
      <c r="A42" s="8" t="str">
        <f>'Magic Number Crunch'!A41</f>
        <v>Bag Of Bounty</v>
      </c>
      <c r="B42" s="12">
        <f>'Magic Number Crunch'!L41</f>
        <v>325.25</v>
      </c>
      <c r="C42" s="13">
        <f t="shared" si="0"/>
        <v>325.25</v>
      </c>
      <c r="D42" s="8" t="s">
        <v>206</v>
      </c>
      <c r="E42" s="14">
        <f t="shared" si="1"/>
        <v>325</v>
      </c>
      <c r="F42" s="8" t="s">
        <v>202</v>
      </c>
      <c r="G42" s="14">
        <f t="shared" si="2"/>
        <v>2</v>
      </c>
      <c r="H42" s="8" t="s">
        <v>203</v>
      </c>
      <c r="I42" s="14">
        <f t="shared" si="3"/>
        <v>5</v>
      </c>
      <c r="J42" s="8" t="s">
        <v>204</v>
      </c>
      <c r="K42" s="13">
        <f>_xlfn.FLOOR.MATH(C42/'Mark Conv'!$E$5,0.01)</f>
        <v>13.01</v>
      </c>
      <c r="L42" s="73"/>
      <c r="M42" s="74"/>
      <c r="N42" s="74"/>
      <c r="O42" s="75"/>
      <c r="P42" s="21"/>
      <c r="Q42" s="21"/>
      <c r="R42" s="21"/>
      <c r="S42" s="21"/>
      <c r="T42" s="21"/>
    </row>
    <row r="43" spans="1:20" ht="27.6">
      <c r="A43" s="8" t="str">
        <f>'Magic Number Crunch'!A42</f>
        <v>Bag Of Devouring</v>
      </c>
      <c r="B43" s="12">
        <f>'Magic Number Crunch'!L42</f>
        <v>21625.125</v>
      </c>
      <c r="C43" s="13">
        <f t="shared" si="0"/>
        <v>21625.125</v>
      </c>
      <c r="D43" s="8" t="s">
        <v>206</v>
      </c>
      <c r="E43" s="14">
        <f t="shared" si="1"/>
        <v>21625</v>
      </c>
      <c r="F43" s="8" t="s">
        <v>202</v>
      </c>
      <c r="G43" s="14">
        <f t="shared" si="2"/>
        <v>1</v>
      </c>
      <c r="H43" s="8" t="s">
        <v>203</v>
      </c>
      <c r="I43" s="14">
        <f t="shared" si="3"/>
        <v>2.5</v>
      </c>
      <c r="J43" s="8" t="s">
        <v>204</v>
      </c>
      <c r="K43" s="13">
        <f>_xlfn.FLOOR.MATH(C43/'Mark Conv'!$E$5,0.01)</f>
        <v>865</v>
      </c>
      <c r="L43" s="73"/>
      <c r="M43" s="74"/>
      <c r="N43" s="74"/>
      <c r="O43" s="75"/>
      <c r="P43" s="21"/>
      <c r="Q43" s="21"/>
      <c r="R43" s="21"/>
      <c r="S43" s="21"/>
      <c r="T43" s="21"/>
    </row>
    <row r="44" spans="1:20" ht="27.6">
      <c r="A44" s="8" t="str">
        <f>'Magic Number Crunch'!A43</f>
        <v>Bag Of Holding</v>
      </c>
      <c r="B44" s="12">
        <f>'Magic Number Crunch'!L43</f>
        <v>2250</v>
      </c>
      <c r="C44" s="13">
        <f t="shared" si="0"/>
        <v>2250</v>
      </c>
      <c r="D44" s="8" t="s">
        <v>206</v>
      </c>
      <c r="E44" s="14">
        <f t="shared" si="1"/>
        <v>2250</v>
      </c>
      <c r="F44" s="8" t="s">
        <v>202</v>
      </c>
      <c r="G44" s="14">
        <f t="shared" si="2"/>
        <v>0</v>
      </c>
      <c r="H44" s="8" t="s">
        <v>203</v>
      </c>
      <c r="I44" s="14">
        <f t="shared" si="3"/>
        <v>0</v>
      </c>
      <c r="J44" s="8" t="s">
        <v>204</v>
      </c>
      <c r="K44" s="13">
        <f>_xlfn.FLOOR.MATH(C44/'Mark Conv'!$E$5,0.01)</f>
        <v>90</v>
      </c>
      <c r="L44" s="73"/>
      <c r="M44" s="74"/>
      <c r="N44" s="74"/>
      <c r="O44" s="75"/>
      <c r="P44" s="21"/>
      <c r="Q44" s="21"/>
      <c r="R44" s="21"/>
      <c r="S44" s="21"/>
      <c r="T44" s="21"/>
    </row>
    <row r="45" spans="1:20" ht="27.6">
      <c r="A45" s="8" t="str">
        <f>'Magic Number Crunch'!A44</f>
        <v>Bag Of Tricks</v>
      </c>
      <c r="B45" s="12">
        <f>'Magic Number Crunch'!L44</f>
        <v>337.625</v>
      </c>
      <c r="C45" s="13">
        <f t="shared" si="0"/>
        <v>337.625</v>
      </c>
      <c r="D45" s="8" t="s">
        <v>206</v>
      </c>
      <c r="E45" s="14">
        <f t="shared" si="1"/>
        <v>337</v>
      </c>
      <c r="F45" s="8" t="s">
        <v>202</v>
      </c>
      <c r="G45" s="14">
        <f t="shared" si="2"/>
        <v>6</v>
      </c>
      <c r="H45" s="8" t="s">
        <v>203</v>
      </c>
      <c r="I45" s="14">
        <f t="shared" si="3"/>
        <v>2.5</v>
      </c>
      <c r="J45" s="8" t="s">
        <v>204</v>
      </c>
      <c r="K45" s="13">
        <f>_xlfn.FLOOR.MATH(C45/'Mark Conv'!$E$5,0.01)</f>
        <v>13.5</v>
      </c>
      <c r="L45" s="73"/>
      <c r="M45" s="74"/>
      <c r="N45" s="74"/>
      <c r="O45" s="75"/>
      <c r="P45" s="21"/>
      <c r="Q45" s="21"/>
      <c r="R45" s="21"/>
      <c r="S45" s="21"/>
      <c r="T45" s="21"/>
    </row>
    <row r="46" spans="1:20" ht="27.6">
      <c r="A46" s="8" t="str">
        <f>'Magic Number Crunch'!A45</f>
        <v>Balance Of Harmony</v>
      </c>
      <c r="B46" s="12">
        <f>'Magic Number Crunch'!L45</f>
        <v>262.625</v>
      </c>
      <c r="C46" s="13">
        <f t="shared" si="0"/>
        <v>262.625</v>
      </c>
      <c r="D46" s="8" t="s">
        <v>206</v>
      </c>
      <c r="E46" s="14">
        <f t="shared" si="1"/>
        <v>262</v>
      </c>
      <c r="F46" s="8" t="s">
        <v>202</v>
      </c>
      <c r="G46" s="14">
        <f t="shared" si="2"/>
        <v>6</v>
      </c>
      <c r="H46" s="8" t="s">
        <v>203</v>
      </c>
      <c r="I46" s="14">
        <f t="shared" si="3"/>
        <v>2.5</v>
      </c>
      <c r="J46" s="8" t="s">
        <v>204</v>
      </c>
      <c r="K46" s="13">
        <f>_xlfn.FLOOR.MATH(C46/'Mark Conv'!$E$5,0.01)</f>
        <v>10.5</v>
      </c>
      <c r="L46" s="73"/>
      <c r="M46" s="74"/>
      <c r="N46" s="74"/>
      <c r="O46" s="75"/>
      <c r="P46" s="21"/>
      <c r="Q46" s="21"/>
      <c r="R46" s="21"/>
      <c r="S46" s="21"/>
      <c r="T46" s="21"/>
    </row>
    <row r="47" spans="1:20" ht="27.6">
      <c r="A47" s="8" t="str">
        <f>'Magic Number Crunch'!A46</f>
        <v>Balloon Pack</v>
      </c>
      <c r="B47" s="12">
        <f>'Magic Number Crunch'!L46</f>
        <v>300.125</v>
      </c>
      <c r="C47" s="13">
        <f t="shared" si="0"/>
        <v>300.125</v>
      </c>
      <c r="D47" s="8" t="s">
        <v>206</v>
      </c>
      <c r="E47" s="14">
        <f t="shared" si="1"/>
        <v>300</v>
      </c>
      <c r="F47" s="8" t="s">
        <v>202</v>
      </c>
      <c r="G47" s="14">
        <f t="shared" si="2"/>
        <v>1</v>
      </c>
      <c r="H47" s="8" t="s">
        <v>203</v>
      </c>
      <c r="I47" s="14">
        <f t="shared" si="3"/>
        <v>2.5</v>
      </c>
      <c r="J47" s="8" t="s">
        <v>204</v>
      </c>
      <c r="K47" s="13">
        <f>_xlfn.FLOOR.MATH(C47/'Mark Conv'!$E$5,0.01)</f>
        <v>12</v>
      </c>
      <c r="L47" s="73"/>
      <c r="M47" s="74"/>
      <c r="N47" s="74"/>
      <c r="O47" s="75"/>
      <c r="P47" s="21"/>
      <c r="Q47" s="21"/>
      <c r="R47" s="21"/>
      <c r="S47" s="21"/>
      <c r="T47" s="21"/>
    </row>
    <row r="48" spans="1:20" ht="27.6">
      <c r="A48" s="8" t="str">
        <f>'Magic Number Crunch'!A47</f>
        <v>Band Of Loyalty</v>
      </c>
      <c r="B48" s="12">
        <f>'Magic Number Crunch'!L47</f>
        <v>325.25</v>
      </c>
      <c r="C48" s="13">
        <f t="shared" si="0"/>
        <v>325.25</v>
      </c>
      <c r="D48" s="8" t="s">
        <v>206</v>
      </c>
      <c r="E48" s="14">
        <f t="shared" si="1"/>
        <v>325</v>
      </c>
      <c r="F48" s="8" t="s">
        <v>202</v>
      </c>
      <c r="G48" s="14">
        <f t="shared" si="2"/>
        <v>2</v>
      </c>
      <c r="H48" s="8" t="s">
        <v>203</v>
      </c>
      <c r="I48" s="14">
        <f t="shared" si="3"/>
        <v>5</v>
      </c>
      <c r="J48" s="8" t="s">
        <v>204</v>
      </c>
      <c r="K48" s="13">
        <f>_xlfn.FLOOR.MATH(C48/'Mark Conv'!$E$5,0.01)</f>
        <v>13.01</v>
      </c>
      <c r="L48" s="73"/>
      <c r="M48" s="74"/>
      <c r="N48" s="74"/>
      <c r="O48" s="75"/>
      <c r="P48" s="21"/>
      <c r="Q48" s="21"/>
      <c r="R48" s="21"/>
      <c r="S48" s="21"/>
      <c r="T48" s="21"/>
    </row>
    <row r="49" spans="1:20" ht="27.6">
      <c r="A49" s="8" t="str">
        <f>'Magic Number Crunch'!A48</f>
        <v>Band Of Loyalty</v>
      </c>
      <c r="B49" s="12">
        <f>'Magic Number Crunch'!L48</f>
        <v>60</v>
      </c>
      <c r="C49" s="13">
        <f t="shared" si="0"/>
        <v>60</v>
      </c>
      <c r="D49" s="8" t="s">
        <v>206</v>
      </c>
      <c r="E49" s="14">
        <f t="shared" si="1"/>
        <v>60</v>
      </c>
      <c r="F49" s="8" t="s">
        <v>202</v>
      </c>
      <c r="G49" s="14">
        <f t="shared" si="2"/>
        <v>0</v>
      </c>
      <c r="H49" s="8" t="s">
        <v>203</v>
      </c>
      <c r="I49" s="14">
        <f t="shared" si="3"/>
        <v>0</v>
      </c>
      <c r="J49" s="8" t="s">
        <v>204</v>
      </c>
      <c r="K49" s="13">
        <f>_xlfn.FLOOR.MATH(C49/'Mark Conv'!$E$5,0.01)</f>
        <v>2.4</v>
      </c>
      <c r="L49" s="73"/>
      <c r="M49" s="74"/>
      <c r="N49" s="74"/>
      <c r="O49" s="75"/>
      <c r="P49" s="21"/>
      <c r="Q49" s="21"/>
      <c r="R49" s="21"/>
      <c r="S49" s="21"/>
      <c r="T49" s="21"/>
    </row>
    <row r="50" spans="1:20" ht="27.6">
      <c r="A50" s="8" t="str">
        <f>'Magic Number Crunch'!A49</f>
        <v>Banner Of The Krig Rune</v>
      </c>
      <c r="B50" s="12">
        <f>'Magic Number Crunch'!L49</f>
        <v>5637.625</v>
      </c>
      <c r="C50" s="13">
        <f t="shared" si="0"/>
        <v>5637.625</v>
      </c>
      <c r="D50" s="8" t="s">
        <v>206</v>
      </c>
      <c r="E50" s="14">
        <f t="shared" si="1"/>
        <v>5637</v>
      </c>
      <c r="F50" s="8" t="s">
        <v>202</v>
      </c>
      <c r="G50" s="14">
        <f t="shared" si="2"/>
        <v>6</v>
      </c>
      <c r="H50" s="8" t="s">
        <v>203</v>
      </c>
      <c r="I50" s="14">
        <f t="shared" si="3"/>
        <v>2.5</v>
      </c>
      <c r="J50" s="8" t="s">
        <v>204</v>
      </c>
      <c r="K50" s="13">
        <f>_xlfn.FLOOR.MATH(C50/'Mark Conv'!$E$5,0.01)</f>
        <v>225.5</v>
      </c>
      <c r="L50" s="73"/>
      <c r="M50" s="74"/>
      <c r="N50" s="74"/>
      <c r="O50" s="75"/>
      <c r="P50" s="21"/>
      <c r="Q50" s="21"/>
      <c r="R50" s="21"/>
      <c r="S50" s="21"/>
      <c r="T50" s="21"/>
    </row>
    <row r="51" spans="1:20" ht="27.6">
      <c r="A51" s="8" t="str">
        <f>'Magic Number Crunch'!A50</f>
        <v>Battering Shield</v>
      </c>
      <c r="B51" s="12">
        <f>'Magic Number Crunch'!L50</f>
        <v>3862.625</v>
      </c>
      <c r="C51" s="13">
        <f t="shared" si="0"/>
        <v>3862.625</v>
      </c>
      <c r="D51" s="8" t="s">
        <v>206</v>
      </c>
      <c r="E51" s="14">
        <f t="shared" si="1"/>
        <v>3862</v>
      </c>
      <c r="F51" s="8" t="s">
        <v>202</v>
      </c>
      <c r="G51" s="14">
        <f t="shared" si="2"/>
        <v>6</v>
      </c>
      <c r="H51" s="8" t="s">
        <v>203</v>
      </c>
      <c r="I51" s="14">
        <f t="shared" si="3"/>
        <v>2.5</v>
      </c>
      <c r="J51" s="8" t="s">
        <v>204</v>
      </c>
      <c r="K51" s="13">
        <f>_xlfn.FLOOR.MATH(C51/'Mark Conv'!$E$5,0.01)</f>
        <v>154.5</v>
      </c>
      <c r="L51" s="73"/>
      <c r="M51" s="74"/>
      <c r="N51" s="74"/>
      <c r="O51" s="75"/>
      <c r="P51" s="21"/>
      <c r="Q51" s="21"/>
      <c r="R51" s="21"/>
      <c r="S51" s="21"/>
      <c r="T51" s="21"/>
    </row>
    <row r="52" spans="1:20" ht="27.6">
      <c r="A52" s="8" t="str">
        <f>'Magic Number Crunch'!A51</f>
        <v>Battle Standard Of Infernal Power</v>
      </c>
      <c r="B52" s="12">
        <f>'Magic Number Crunch'!L51</f>
        <v>18625.125</v>
      </c>
      <c r="C52" s="13">
        <f t="shared" si="0"/>
        <v>18625.125</v>
      </c>
      <c r="D52" s="8" t="s">
        <v>206</v>
      </c>
      <c r="E52" s="14">
        <f t="shared" si="1"/>
        <v>18625</v>
      </c>
      <c r="F52" s="8" t="s">
        <v>202</v>
      </c>
      <c r="G52" s="14">
        <f t="shared" si="2"/>
        <v>1</v>
      </c>
      <c r="H52" s="8" t="s">
        <v>203</v>
      </c>
      <c r="I52" s="14">
        <f t="shared" si="3"/>
        <v>2.5</v>
      </c>
      <c r="J52" s="8" t="s">
        <v>204</v>
      </c>
      <c r="K52" s="13">
        <f>_xlfn.FLOOR.MATH(C52/'Mark Conv'!$E$5,0.01)</f>
        <v>745</v>
      </c>
      <c r="L52" s="73"/>
      <c r="M52" s="74"/>
      <c r="N52" s="74"/>
      <c r="O52" s="75"/>
      <c r="P52" s="21"/>
      <c r="Q52" s="21"/>
      <c r="R52" s="21"/>
      <c r="S52" s="21"/>
      <c r="T52" s="21"/>
    </row>
    <row r="53" spans="1:20" ht="27.6">
      <c r="A53" s="8" t="str">
        <f>'Magic Number Crunch'!A52</f>
        <v>Bead Of Force</v>
      </c>
      <c r="B53" s="12">
        <f>'Magic Number Crunch'!L52</f>
        <v>1980</v>
      </c>
      <c r="C53" s="13">
        <f t="shared" si="0"/>
        <v>1980</v>
      </c>
      <c r="D53" s="8" t="s">
        <v>206</v>
      </c>
      <c r="E53" s="14">
        <f t="shared" si="1"/>
        <v>1980</v>
      </c>
      <c r="F53" s="8" t="s">
        <v>202</v>
      </c>
      <c r="G53" s="14">
        <f t="shared" si="2"/>
        <v>0</v>
      </c>
      <c r="H53" s="8" t="s">
        <v>203</v>
      </c>
      <c r="I53" s="14">
        <f t="shared" si="3"/>
        <v>0</v>
      </c>
      <c r="J53" s="8" t="s">
        <v>204</v>
      </c>
      <c r="K53" s="13">
        <f>_xlfn.FLOOR.MATH(C53/'Mark Conv'!$E$5,0.01)</f>
        <v>79.2</v>
      </c>
      <c r="L53" s="73"/>
      <c r="M53" s="74"/>
      <c r="N53" s="74"/>
      <c r="O53" s="75"/>
      <c r="P53" s="21"/>
      <c r="Q53" s="21"/>
      <c r="R53" s="21"/>
      <c r="S53" s="21"/>
      <c r="T53" s="21"/>
    </row>
    <row r="54" spans="1:20" ht="27.6">
      <c r="A54" s="8" t="str">
        <f>'Magic Number Crunch'!A53</f>
        <v>Bead Of Nourishment</v>
      </c>
      <c r="B54" s="12">
        <f>'Magic Number Crunch'!L53</f>
        <v>42.5</v>
      </c>
      <c r="C54" s="13">
        <f t="shared" si="0"/>
        <v>42.5</v>
      </c>
      <c r="D54" s="8" t="s">
        <v>206</v>
      </c>
      <c r="E54" s="14">
        <f t="shared" si="1"/>
        <v>42</v>
      </c>
      <c r="F54" s="8" t="s">
        <v>202</v>
      </c>
      <c r="G54" s="14">
        <f t="shared" si="2"/>
        <v>5</v>
      </c>
      <c r="H54" s="8" t="s">
        <v>203</v>
      </c>
      <c r="I54" s="14">
        <f t="shared" si="3"/>
        <v>0</v>
      </c>
      <c r="J54" s="8" t="s">
        <v>204</v>
      </c>
      <c r="K54" s="13">
        <f>_xlfn.FLOOR.MATH(C54/'Mark Conv'!$E$5,0.01)</f>
        <v>1.7</v>
      </c>
      <c r="L54" s="76"/>
      <c r="M54" s="77"/>
      <c r="N54" s="77"/>
      <c r="O54" s="78"/>
      <c r="P54" s="21"/>
      <c r="Q54" s="21"/>
      <c r="R54" s="21"/>
      <c r="S54" s="21"/>
      <c r="T54" s="21"/>
    </row>
    <row r="55" spans="1:20" ht="27.6">
      <c r="A55" s="8" t="str">
        <f>'Magic Number Crunch'!A54</f>
        <v>Bead Of Refreshment</v>
      </c>
      <c r="B55" s="12">
        <f>'Magic Number Crunch'!L54</f>
        <v>42.5</v>
      </c>
      <c r="C55" s="13">
        <f t="shared" si="0"/>
        <v>42.5</v>
      </c>
      <c r="D55" s="8" t="s">
        <v>206</v>
      </c>
      <c r="E55" s="14">
        <f t="shared" si="1"/>
        <v>42</v>
      </c>
      <c r="F55" s="8" t="s">
        <v>202</v>
      </c>
      <c r="G55" s="14">
        <f t="shared" si="2"/>
        <v>5</v>
      </c>
      <c r="H55" s="8" t="s">
        <v>203</v>
      </c>
      <c r="I55" s="14">
        <f t="shared" si="3"/>
        <v>0</v>
      </c>
      <c r="J55" s="8" t="s">
        <v>204</v>
      </c>
      <c r="K55" s="13">
        <f>_xlfn.FLOOR.MATH(C55/'Mark Conv'!$E$5,0.01)</f>
        <v>1.7</v>
      </c>
      <c r="L55" s="21"/>
      <c r="M55" s="22"/>
      <c r="N55" s="21"/>
      <c r="O55" s="21"/>
      <c r="P55" s="21"/>
      <c r="Q55" s="21"/>
      <c r="R55" s="21"/>
      <c r="S55" s="21"/>
      <c r="T55" s="21"/>
    </row>
    <row r="56" spans="1:20" ht="28.2">
      <c r="A56" s="8" t="str">
        <f>'Magic Number Crunch'!A55</f>
        <v>Belashyrras Beholder Crown</v>
      </c>
      <c r="B56" s="12">
        <f>'Magic Number Crunch'!L55</f>
        <v>81750.25</v>
      </c>
      <c r="C56" s="13">
        <f t="shared" si="0"/>
        <v>81750.25</v>
      </c>
      <c r="D56" s="8" t="s">
        <v>206</v>
      </c>
      <c r="E56" s="14">
        <f t="shared" si="1"/>
        <v>81750</v>
      </c>
      <c r="F56" s="8" t="s">
        <v>202</v>
      </c>
      <c r="G56" s="14">
        <f t="shared" si="2"/>
        <v>2</v>
      </c>
      <c r="H56" s="8" t="s">
        <v>203</v>
      </c>
      <c r="I56" s="14">
        <f t="shared" si="3"/>
        <v>5</v>
      </c>
      <c r="J56" s="8" t="s">
        <v>204</v>
      </c>
      <c r="K56" s="13">
        <f>_xlfn.FLOOR.MATH(C56/'Mark Conv'!$E$5,0.01)</f>
        <v>3270.01</v>
      </c>
      <c r="L56" s="50" t="s">
        <v>208</v>
      </c>
      <c r="M56" s="51"/>
      <c r="N56" s="51"/>
      <c r="O56" s="52"/>
      <c r="P56" s="21"/>
      <c r="Q56" s="21"/>
      <c r="R56" s="21"/>
      <c r="S56" s="21"/>
      <c r="T56" s="21"/>
    </row>
    <row r="57" spans="1:20" ht="27.6">
      <c r="A57" s="8" t="str">
        <f>'Magic Number Crunch'!A56</f>
        <v>Bell Branch</v>
      </c>
      <c r="B57" s="12">
        <f>'Magic Number Crunch'!L56</f>
        <v>6875.25</v>
      </c>
      <c r="C57" s="13">
        <f t="shared" si="0"/>
        <v>6875.25</v>
      </c>
      <c r="D57" s="8" t="s">
        <v>206</v>
      </c>
      <c r="E57" s="14">
        <f t="shared" si="1"/>
        <v>6875</v>
      </c>
      <c r="F57" s="8" t="s">
        <v>202</v>
      </c>
      <c r="G57" s="14">
        <f t="shared" si="2"/>
        <v>2</v>
      </c>
      <c r="H57" s="8" t="s">
        <v>203</v>
      </c>
      <c r="I57" s="14">
        <f t="shared" si="3"/>
        <v>5</v>
      </c>
      <c r="J57" s="8" t="s">
        <v>204</v>
      </c>
      <c r="K57" s="13">
        <f>_xlfn.FLOOR.MATH(C57/'Mark Conv'!$E$5,0.01)</f>
        <v>275.01</v>
      </c>
      <c r="L57" s="70" t="s">
        <v>239</v>
      </c>
      <c r="M57" s="71"/>
      <c r="N57" s="71"/>
      <c r="O57" s="72"/>
      <c r="P57" s="21"/>
      <c r="Q57" s="21"/>
      <c r="R57" s="21"/>
      <c r="S57" s="21"/>
      <c r="T57" s="21"/>
    </row>
    <row r="58" spans="1:20" ht="27.6">
      <c r="A58" s="8" t="str">
        <f>'Magic Number Crunch'!A57</f>
        <v>Belt Of Dwarvenkind</v>
      </c>
      <c r="B58" s="12">
        <f>'Magic Number Crunch'!L57</f>
        <v>5500</v>
      </c>
      <c r="C58" s="13">
        <f t="shared" si="0"/>
        <v>5500</v>
      </c>
      <c r="D58" s="8" t="s">
        <v>206</v>
      </c>
      <c r="E58" s="14">
        <f t="shared" si="1"/>
        <v>5500</v>
      </c>
      <c r="F58" s="8" t="s">
        <v>202</v>
      </c>
      <c r="G58" s="14">
        <f t="shared" si="2"/>
        <v>0</v>
      </c>
      <c r="H58" s="8" t="s">
        <v>203</v>
      </c>
      <c r="I58" s="14">
        <f t="shared" si="3"/>
        <v>0</v>
      </c>
      <c r="J58" s="8" t="s">
        <v>204</v>
      </c>
      <c r="K58" s="13">
        <f>_xlfn.FLOOR.MATH(C58/'Mark Conv'!$E$5,0.01)</f>
        <v>220</v>
      </c>
      <c r="L58" s="73"/>
      <c r="M58" s="74"/>
      <c r="N58" s="74"/>
      <c r="O58" s="75"/>
      <c r="P58" s="21"/>
      <c r="Q58" s="21"/>
      <c r="R58" s="21"/>
      <c r="S58" s="21"/>
      <c r="T58" s="21"/>
    </row>
    <row r="59" spans="1:20" ht="27.6">
      <c r="A59" s="8" t="str">
        <f>'Magic Number Crunch'!A58</f>
        <v>Belt Of Giant Strength (Cloud)</v>
      </c>
      <c r="B59" s="12">
        <f>'Magic Number Crunch'!L58</f>
        <v>89250.25</v>
      </c>
      <c r="C59" s="13">
        <f t="shared" si="0"/>
        <v>89250.25</v>
      </c>
      <c r="D59" s="8" t="s">
        <v>206</v>
      </c>
      <c r="E59" s="14">
        <f t="shared" si="1"/>
        <v>89250</v>
      </c>
      <c r="F59" s="8" t="s">
        <v>202</v>
      </c>
      <c r="G59" s="14">
        <f t="shared" si="2"/>
        <v>2</v>
      </c>
      <c r="H59" s="8" t="s">
        <v>203</v>
      </c>
      <c r="I59" s="14">
        <f t="shared" si="3"/>
        <v>5</v>
      </c>
      <c r="J59" s="8" t="s">
        <v>204</v>
      </c>
      <c r="K59" s="13">
        <f>_xlfn.FLOOR.MATH(C59/'Mark Conv'!$E$5,0.01)</f>
        <v>3570.01</v>
      </c>
      <c r="L59" s="73"/>
      <c r="M59" s="74"/>
      <c r="N59" s="74"/>
      <c r="O59" s="75"/>
      <c r="P59" s="21"/>
      <c r="Q59" s="21"/>
      <c r="R59" s="21"/>
      <c r="S59" s="21"/>
      <c r="T59" s="21"/>
    </row>
    <row r="60" spans="1:20" ht="27.6">
      <c r="A60" s="8" t="str">
        <f>'Magic Number Crunch'!A59</f>
        <v>Belt Of Giant Strength (Fire)</v>
      </c>
      <c r="B60" s="12">
        <f>'Magic Number Crunch'!L59</f>
        <v>33625.125</v>
      </c>
      <c r="C60" s="13">
        <f t="shared" si="0"/>
        <v>33625.125</v>
      </c>
      <c r="D60" s="8" t="s">
        <v>206</v>
      </c>
      <c r="E60" s="14">
        <f t="shared" si="1"/>
        <v>33625</v>
      </c>
      <c r="F60" s="8" t="s">
        <v>202</v>
      </c>
      <c r="G60" s="14">
        <f t="shared" si="2"/>
        <v>1</v>
      </c>
      <c r="H60" s="8" t="s">
        <v>203</v>
      </c>
      <c r="I60" s="14">
        <f t="shared" si="3"/>
        <v>2.5</v>
      </c>
      <c r="J60" s="8" t="s">
        <v>204</v>
      </c>
      <c r="K60" s="13">
        <f>_xlfn.FLOOR.MATH(C60/'Mark Conv'!$E$5,0.01)</f>
        <v>1345</v>
      </c>
      <c r="L60" s="73"/>
      <c r="M60" s="74"/>
      <c r="N60" s="74"/>
      <c r="O60" s="75"/>
      <c r="P60" s="21"/>
      <c r="Q60" s="21"/>
      <c r="R60" s="21"/>
      <c r="S60" s="21"/>
      <c r="T60" s="21"/>
    </row>
    <row r="61" spans="1:20" ht="27.6">
      <c r="A61" s="8" t="str">
        <f>'Magic Number Crunch'!A60</f>
        <v>Belt Of Giant Strength (Hill)</v>
      </c>
      <c r="B61" s="12">
        <f>'Magic Number Crunch'!L60</f>
        <v>5437.625</v>
      </c>
      <c r="C61" s="13">
        <f t="shared" si="0"/>
        <v>5437.625</v>
      </c>
      <c r="D61" s="8" t="s">
        <v>206</v>
      </c>
      <c r="E61" s="14">
        <f t="shared" si="1"/>
        <v>5437</v>
      </c>
      <c r="F61" s="8" t="s">
        <v>202</v>
      </c>
      <c r="G61" s="14">
        <f t="shared" si="2"/>
        <v>6</v>
      </c>
      <c r="H61" s="8" t="s">
        <v>203</v>
      </c>
      <c r="I61" s="14">
        <f t="shared" si="3"/>
        <v>2.5</v>
      </c>
      <c r="J61" s="8" t="s">
        <v>204</v>
      </c>
      <c r="K61" s="13">
        <f>_xlfn.FLOOR.MATH(C61/'Mark Conv'!$E$5,0.01)</f>
        <v>217.5</v>
      </c>
      <c r="L61" s="73"/>
      <c r="M61" s="74"/>
      <c r="N61" s="74"/>
      <c r="O61" s="75"/>
      <c r="P61" s="21"/>
      <c r="Q61" s="21"/>
      <c r="R61" s="21"/>
      <c r="S61" s="21"/>
      <c r="T61" s="21"/>
    </row>
    <row r="62" spans="1:20" ht="27.6">
      <c r="A62" s="8" t="str">
        <f>'Magic Number Crunch'!A61</f>
        <v>Belt Of Giant Strength (Stone/Frost)</v>
      </c>
      <c r="B62" s="12">
        <f>'Magic Number Crunch'!L61</f>
        <v>21625.125</v>
      </c>
      <c r="C62" s="13">
        <f t="shared" si="0"/>
        <v>21625.125</v>
      </c>
      <c r="D62" s="8" t="s">
        <v>206</v>
      </c>
      <c r="E62" s="14">
        <f t="shared" si="1"/>
        <v>21625</v>
      </c>
      <c r="F62" s="8" t="s">
        <v>202</v>
      </c>
      <c r="G62" s="14">
        <f t="shared" si="2"/>
        <v>1</v>
      </c>
      <c r="H62" s="8" t="s">
        <v>203</v>
      </c>
      <c r="I62" s="14">
        <f t="shared" si="3"/>
        <v>2.5</v>
      </c>
      <c r="J62" s="8" t="s">
        <v>204</v>
      </c>
      <c r="K62" s="13">
        <f>_xlfn.FLOOR.MATH(C62/'Mark Conv'!$E$5,0.01)</f>
        <v>865</v>
      </c>
      <c r="L62" s="73"/>
      <c r="M62" s="74"/>
      <c r="N62" s="74"/>
      <c r="O62" s="75"/>
      <c r="P62" s="21"/>
      <c r="Q62" s="21"/>
      <c r="R62" s="21"/>
      <c r="S62" s="21"/>
      <c r="T62" s="21"/>
    </row>
    <row r="63" spans="1:20" ht="27.6">
      <c r="A63" s="8" t="str">
        <f>'Magic Number Crunch'!A62</f>
        <v>Belt Of Giant Strength (Storm)</v>
      </c>
      <c r="B63" s="12">
        <f>'Magic Number Crunch'!L62</f>
        <v>106250.25</v>
      </c>
      <c r="C63" s="13">
        <f t="shared" si="0"/>
        <v>106250.25</v>
      </c>
      <c r="D63" s="8" t="s">
        <v>206</v>
      </c>
      <c r="E63" s="14">
        <f t="shared" si="1"/>
        <v>106250</v>
      </c>
      <c r="F63" s="8" t="s">
        <v>202</v>
      </c>
      <c r="G63" s="14">
        <f t="shared" si="2"/>
        <v>2</v>
      </c>
      <c r="H63" s="8" t="s">
        <v>203</v>
      </c>
      <c r="I63" s="14">
        <f t="shared" si="3"/>
        <v>5</v>
      </c>
      <c r="J63" s="8" t="s">
        <v>204</v>
      </c>
      <c r="K63" s="13">
        <f>_xlfn.FLOOR.MATH(C63/'Mark Conv'!$E$5,0.01)</f>
        <v>4250.01</v>
      </c>
      <c r="L63" s="73"/>
      <c r="M63" s="74"/>
      <c r="N63" s="74"/>
      <c r="O63" s="75"/>
      <c r="P63" s="21"/>
      <c r="Q63" s="21"/>
      <c r="R63" s="21"/>
      <c r="S63" s="21"/>
      <c r="T63" s="21"/>
    </row>
    <row r="64" spans="1:20" ht="27.6">
      <c r="A64" s="8" t="str">
        <f>'Magic Number Crunch'!A63</f>
        <v>Berserker Axe</v>
      </c>
      <c r="B64" s="12">
        <f>'Magic Number Crunch'!L63</f>
        <v>4437.625</v>
      </c>
      <c r="C64" s="13">
        <f t="shared" si="0"/>
        <v>4437.625</v>
      </c>
      <c r="D64" s="8" t="s">
        <v>206</v>
      </c>
      <c r="E64" s="14">
        <f t="shared" si="1"/>
        <v>4437</v>
      </c>
      <c r="F64" s="8" t="s">
        <v>202</v>
      </c>
      <c r="G64" s="14">
        <f t="shared" si="2"/>
        <v>6</v>
      </c>
      <c r="H64" s="8" t="s">
        <v>203</v>
      </c>
      <c r="I64" s="14">
        <f t="shared" si="3"/>
        <v>2.5</v>
      </c>
      <c r="J64" s="8" t="s">
        <v>204</v>
      </c>
      <c r="K64" s="13">
        <f>_xlfn.FLOOR.MATH(C64/'Mark Conv'!$E$5,0.01)</f>
        <v>177.5</v>
      </c>
      <c r="L64" s="76"/>
      <c r="M64" s="77"/>
      <c r="N64" s="77"/>
      <c r="O64" s="78"/>
      <c r="P64" s="21"/>
      <c r="Q64" s="21"/>
      <c r="R64" s="21"/>
      <c r="S64" s="21"/>
      <c r="T64" s="21"/>
    </row>
    <row r="65" spans="1:20" ht="27.6">
      <c r="A65" s="8" t="str">
        <f>'Magic Number Crunch'!A64</f>
        <v>Black Crystal Tablet</v>
      </c>
      <c r="B65" s="12">
        <f>'Magic Number Crunch'!L64</f>
        <v>112500.5</v>
      </c>
      <c r="C65" s="13">
        <f t="shared" si="0"/>
        <v>112500.5</v>
      </c>
      <c r="D65" s="8" t="s">
        <v>206</v>
      </c>
      <c r="E65" s="14">
        <f t="shared" si="1"/>
        <v>112500</v>
      </c>
      <c r="F65" s="8" t="s">
        <v>202</v>
      </c>
      <c r="G65" s="14">
        <f t="shared" si="2"/>
        <v>5</v>
      </c>
      <c r="H65" s="8" t="s">
        <v>203</v>
      </c>
      <c r="I65" s="14">
        <f t="shared" si="3"/>
        <v>0</v>
      </c>
      <c r="J65" s="8" t="s">
        <v>204</v>
      </c>
      <c r="K65" s="13">
        <f>_xlfn.FLOOR.MATH(C65/'Mark Conv'!$E$5,0.01)</f>
        <v>4500.0200000000004</v>
      </c>
      <c r="L65" s="26"/>
      <c r="M65" s="26"/>
      <c r="N65" s="26"/>
      <c r="O65" s="26"/>
      <c r="P65" s="21"/>
      <c r="Q65" s="21"/>
      <c r="R65" s="21"/>
      <c r="S65" s="21"/>
      <c r="T65" s="21"/>
    </row>
    <row r="66" spans="1:20" ht="28.2">
      <c r="A66" s="8" t="str">
        <f>'Magic Number Crunch'!A65</f>
        <v>Black Dragon Mask</v>
      </c>
      <c r="B66" s="12">
        <f>'Magic Number Crunch'!L65</f>
        <v>103750.25</v>
      </c>
      <c r="C66" s="13">
        <f t="shared" si="0"/>
        <v>103750.25</v>
      </c>
      <c r="D66" s="8" t="s">
        <v>206</v>
      </c>
      <c r="E66" s="14">
        <f t="shared" si="1"/>
        <v>103750</v>
      </c>
      <c r="F66" s="8" t="s">
        <v>202</v>
      </c>
      <c r="G66" s="14">
        <f t="shared" si="2"/>
        <v>2</v>
      </c>
      <c r="H66" s="8" t="s">
        <v>203</v>
      </c>
      <c r="I66" s="14">
        <f t="shared" si="3"/>
        <v>5</v>
      </c>
      <c r="J66" s="8" t="s">
        <v>204</v>
      </c>
      <c r="K66" s="13">
        <f>_xlfn.FLOOR.MATH(C66/'Mark Conv'!$E$5,0.01)</f>
        <v>4150.01</v>
      </c>
      <c r="L66" s="50" t="s">
        <v>240</v>
      </c>
      <c r="M66" s="51"/>
      <c r="N66" s="51"/>
      <c r="O66" s="52"/>
      <c r="P66" s="21"/>
      <c r="Q66" s="21"/>
      <c r="R66" s="21"/>
      <c r="S66" s="21"/>
      <c r="T66" s="21"/>
    </row>
    <row r="67" spans="1:20" ht="27.6">
      <c r="A67" s="8" t="str">
        <f>'Magic Number Crunch'!A66</f>
        <v>Blackrazor</v>
      </c>
      <c r="B67" s="12">
        <f>'Magic Number Crunch'!L66</f>
        <v>112500.5</v>
      </c>
      <c r="C67" s="13">
        <f t="shared" ref="C67:C130" si="4">B67*$N$6*$N$11</f>
        <v>112500.5</v>
      </c>
      <c r="D67" s="8" t="s">
        <v>206</v>
      </c>
      <c r="E67" s="14">
        <f t="shared" ref="E67:E130" si="5">_xlfn.FLOOR.MATH(C67,1)</f>
        <v>112500</v>
      </c>
      <c r="F67" s="8" t="s">
        <v>202</v>
      </c>
      <c r="G67" s="14">
        <f t="shared" ref="G67:G130" si="6">_xlfn.FLOOR.MATH(((C67-E67)*10), 1)</f>
        <v>5</v>
      </c>
      <c r="H67" s="8" t="s">
        <v>203</v>
      </c>
      <c r="I67" s="14">
        <f t="shared" ref="I67:I130" si="7">((C67-E67)*10-G67)*10</f>
        <v>0</v>
      </c>
      <c r="J67" s="8" t="s">
        <v>204</v>
      </c>
      <c r="K67" s="13">
        <f>_xlfn.FLOOR.MATH(C67/'Mark Conv'!$E$5,0.01)</f>
        <v>4500.0200000000004</v>
      </c>
      <c r="L67" s="70" t="s">
        <v>241</v>
      </c>
      <c r="M67" s="71"/>
      <c r="N67" s="71"/>
      <c r="O67" s="72"/>
      <c r="P67" s="21"/>
      <c r="Q67" s="21"/>
      <c r="R67" s="21"/>
      <c r="S67" s="21"/>
      <c r="T67" s="21"/>
    </row>
    <row r="68" spans="1:20" ht="27.6">
      <c r="A68" s="8" t="str">
        <f>'Magic Number Crunch'!A67</f>
        <v>Blackstaff</v>
      </c>
      <c r="B68" s="12">
        <f>'Magic Number Crunch'!L67</f>
        <v>92250.25</v>
      </c>
      <c r="C68" s="13">
        <f t="shared" si="4"/>
        <v>92250.25</v>
      </c>
      <c r="D68" s="8" t="s">
        <v>206</v>
      </c>
      <c r="E68" s="14">
        <f t="shared" si="5"/>
        <v>92250</v>
      </c>
      <c r="F68" s="8" t="s">
        <v>202</v>
      </c>
      <c r="G68" s="14">
        <f t="shared" si="6"/>
        <v>2</v>
      </c>
      <c r="H68" s="8" t="s">
        <v>203</v>
      </c>
      <c r="I68" s="14">
        <f t="shared" si="7"/>
        <v>5</v>
      </c>
      <c r="J68" s="8" t="s">
        <v>204</v>
      </c>
      <c r="K68" s="13">
        <f>_xlfn.FLOOR.MATH(C68/'Mark Conv'!$E$5,0.01)</f>
        <v>3690.01</v>
      </c>
      <c r="L68" s="73"/>
      <c r="M68" s="74"/>
      <c r="N68" s="74"/>
      <c r="O68" s="75"/>
      <c r="P68" s="21"/>
      <c r="Q68" s="21"/>
      <c r="R68" s="21"/>
      <c r="S68" s="21"/>
      <c r="T68" s="21"/>
    </row>
    <row r="69" spans="1:20" ht="27.6">
      <c r="A69" s="8" t="str">
        <f>'Magic Number Crunch'!A68</f>
        <v>Blade Of The Medusa</v>
      </c>
      <c r="B69" s="12">
        <f>'Magic Number Crunch'!L68</f>
        <v>31250.25</v>
      </c>
      <c r="C69" s="13">
        <f t="shared" si="4"/>
        <v>31250.25</v>
      </c>
      <c r="D69" s="8" t="s">
        <v>206</v>
      </c>
      <c r="E69" s="14">
        <f t="shared" si="5"/>
        <v>31250</v>
      </c>
      <c r="F69" s="8" t="s">
        <v>202</v>
      </c>
      <c r="G69" s="14">
        <f t="shared" si="6"/>
        <v>2</v>
      </c>
      <c r="H69" s="8" t="s">
        <v>203</v>
      </c>
      <c r="I69" s="14">
        <f t="shared" si="7"/>
        <v>5</v>
      </c>
      <c r="J69" s="8" t="s">
        <v>204</v>
      </c>
      <c r="K69" s="13">
        <f>_xlfn.FLOOR.MATH(C69/'Mark Conv'!$E$5,0.01)</f>
        <v>1250.01</v>
      </c>
      <c r="L69" s="73"/>
      <c r="M69" s="74"/>
      <c r="N69" s="74"/>
      <c r="O69" s="75"/>
      <c r="P69" s="21"/>
      <c r="Q69" s="21"/>
      <c r="R69" s="21"/>
      <c r="S69" s="21"/>
      <c r="T69" s="21"/>
    </row>
    <row r="70" spans="1:20" ht="27.6">
      <c r="A70" s="8" t="str">
        <f>'Magic Number Crunch'!A69</f>
        <v>Blast Scepter</v>
      </c>
      <c r="B70" s="12">
        <f>'Magic Number Crunch'!L69</f>
        <v>31250.25</v>
      </c>
      <c r="C70" s="13">
        <f t="shared" si="4"/>
        <v>31250.25</v>
      </c>
      <c r="D70" s="8" t="s">
        <v>206</v>
      </c>
      <c r="E70" s="14">
        <f t="shared" si="5"/>
        <v>31250</v>
      </c>
      <c r="F70" s="8" t="s">
        <v>202</v>
      </c>
      <c r="G70" s="14">
        <f t="shared" si="6"/>
        <v>2</v>
      </c>
      <c r="H70" s="8" t="s">
        <v>203</v>
      </c>
      <c r="I70" s="14">
        <f t="shared" si="7"/>
        <v>5</v>
      </c>
      <c r="J70" s="8" t="s">
        <v>204</v>
      </c>
      <c r="K70" s="13">
        <f>_xlfn.FLOOR.MATH(C70/'Mark Conv'!$E$5,0.01)</f>
        <v>1250.01</v>
      </c>
      <c r="L70" s="76"/>
      <c r="M70" s="77"/>
      <c r="N70" s="77"/>
      <c r="O70" s="78"/>
      <c r="P70" s="21"/>
      <c r="Q70" s="21"/>
      <c r="R70" s="21"/>
      <c r="S70" s="21"/>
      <c r="T70" s="21"/>
    </row>
    <row r="71" spans="1:20" ht="27.6">
      <c r="A71" s="8" t="str">
        <f>'Magic Number Crunch'!A70</f>
        <v>Blod Stone</v>
      </c>
      <c r="B71" s="12">
        <f>'Magic Number Crunch'!L70</f>
        <v>6687.625</v>
      </c>
      <c r="C71" s="13">
        <f t="shared" si="4"/>
        <v>6687.625</v>
      </c>
      <c r="D71" s="8" t="s">
        <v>206</v>
      </c>
      <c r="E71" s="14">
        <f t="shared" si="5"/>
        <v>6687</v>
      </c>
      <c r="F71" s="8" t="s">
        <v>202</v>
      </c>
      <c r="G71" s="14">
        <f t="shared" si="6"/>
        <v>6</v>
      </c>
      <c r="H71" s="8" t="s">
        <v>203</v>
      </c>
      <c r="I71" s="14">
        <f t="shared" si="7"/>
        <v>2.5</v>
      </c>
      <c r="J71" s="8" t="s">
        <v>204</v>
      </c>
      <c r="K71" s="13">
        <f>_xlfn.FLOOR.MATH(C71/'Mark Conv'!$E$5,0.01)</f>
        <v>267.5</v>
      </c>
      <c r="L71" s="21"/>
      <c r="M71" s="21"/>
      <c r="N71" s="21"/>
      <c r="O71" s="21"/>
      <c r="P71" s="21"/>
      <c r="Q71" s="21"/>
      <c r="R71" s="21"/>
      <c r="S71" s="21"/>
      <c r="T71" s="21"/>
    </row>
    <row r="72" spans="1:20" ht="27.6">
      <c r="A72" s="8" t="str">
        <f>'Magic Number Crunch'!A71</f>
        <v>Blood Fury Tattoo</v>
      </c>
      <c r="B72" s="12">
        <f>'Magic Number Crunch'!L71</f>
        <v>112500.5</v>
      </c>
      <c r="C72" s="13">
        <f t="shared" si="4"/>
        <v>112500.5</v>
      </c>
      <c r="D72" s="8" t="s">
        <v>206</v>
      </c>
      <c r="E72" s="14">
        <f t="shared" si="5"/>
        <v>112500</v>
      </c>
      <c r="F72" s="8" t="s">
        <v>202</v>
      </c>
      <c r="G72" s="14">
        <f t="shared" si="6"/>
        <v>5</v>
      </c>
      <c r="H72" s="8" t="s">
        <v>203</v>
      </c>
      <c r="I72" s="14">
        <f t="shared" si="7"/>
        <v>0</v>
      </c>
      <c r="J72" s="8" t="s">
        <v>204</v>
      </c>
      <c r="K72" s="13">
        <f>_xlfn.FLOOR.MATH(C72/'Mark Conv'!$E$5,0.01)</f>
        <v>4500.0200000000004</v>
      </c>
      <c r="L72" s="21"/>
      <c r="M72" s="21"/>
      <c r="N72" s="21"/>
      <c r="O72" s="21"/>
      <c r="P72" s="21"/>
      <c r="Q72" s="21"/>
      <c r="R72" s="21"/>
      <c r="S72" s="21"/>
      <c r="T72" s="21"/>
    </row>
    <row r="73" spans="1:20" ht="27.6">
      <c r="A73" s="8" t="str">
        <f>'Magic Number Crunch'!A72</f>
        <v>Blood Spear</v>
      </c>
      <c r="B73" s="12">
        <f>'Magic Number Crunch'!L72</f>
        <v>350.125</v>
      </c>
      <c r="C73" s="13">
        <f t="shared" si="4"/>
        <v>350.125</v>
      </c>
      <c r="D73" s="8" t="s">
        <v>206</v>
      </c>
      <c r="E73" s="14">
        <f t="shared" si="5"/>
        <v>350</v>
      </c>
      <c r="F73" s="8" t="s">
        <v>202</v>
      </c>
      <c r="G73" s="14">
        <f t="shared" si="6"/>
        <v>1</v>
      </c>
      <c r="H73" s="8" t="s">
        <v>203</v>
      </c>
      <c r="I73" s="14">
        <f t="shared" si="7"/>
        <v>2.5</v>
      </c>
      <c r="J73" s="8" t="s">
        <v>204</v>
      </c>
      <c r="K73" s="13">
        <f>_xlfn.FLOOR.MATH(C73/'Mark Conv'!$E$5,0.01)</f>
        <v>14</v>
      </c>
      <c r="L73" s="21"/>
      <c r="M73" s="21"/>
      <c r="N73" s="21"/>
      <c r="O73" s="21"/>
      <c r="P73" s="21"/>
      <c r="Q73" s="21"/>
      <c r="R73" s="21"/>
      <c r="S73" s="21"/>
      <c r="T73" s="21"/>
    </row>
    <row r="74" spans="1:20" ht="27.6">
      <c r="A74" s="8" t="str">
        <f>'Magic Number Crunch'!A73</f>
        <v>Bloodaxe</v>
      </c>
      <c r="B74" s="12">
        <f>'Magic Number Crunch'!L73</f>
        <v>29125.125</v>
      </c>
      <c r="C74" s="13">
        <f t="shared" si="4"/>
        <v>29125.125</v>
      </c>
      <c r="D74" s="8" t="s">
        <v>206</v>
      </c>
      <c r="E74" s="14">
        <f t="shared" si="5"/>
        <v>29125</v>
      </c>
      <c r="F74" s="8" t="s">
        <v>202</v>
      </c>
      <c r="G74" s="14">
        <f t="shared" si="6"/>
        <v>1</v>
      </c>
      <c r="H74" s="8" t="s">
        <v>203</v>
      </c>
      <c r="I74" s="14">
        <f t="shared" si="7"/>
        <v>2.5</v>
      </c>
      <c r="J74" s="8" t="s">
        <v>204</v>
      </c>
      <c r="K74" s="13">
        <f>_xlfn.FLOOR.MATH(C74/'Mark Conv'!$E$5,0.01)</f>
        <v>1165</v>
      </c>
      <c r="L74" s="21"/>
      <c r="M74" s="21"/>
      <c r="N74" s="21"/>
      <c r="O74" s="21"/>
      <c r="P74" s="21"/>
      <c r="Q74" s="21"/>
      <c r="R74" s="21"/>
      <c r="S74" s="21"/>
      <c r="T74" s="21"/>
    </row>
    <row r="75" spans="1:20" ht="27.6">
      <c r="A75" s="8" t="str">
        <f>'Magic Number Crunch'!A74</f>
        <v>Blue Dragon Mask</v>
      </c>
      <c r="B75" s="12">
        <f>'Magic Number Crunch'!L74</f>
        <v>112500.5</v>
      </c>
      <c r="C75" s="13">
        <f t="shared" si="4"/>
        <v>112500.5</v>
      </c>
      <c r="D75" s="8" t="s">
        <v>206</v>
      </c>
      <c r="E75" s="14">
        <f t="shared" si="5"/>
        <v>112500</v>
      </c>
      <c r="F75" s="8" t="s">
        <v>202</v>
      </c>
      <c r="G75" s="14">
        <f t="shared" si="6"/>
        <v>5</v>
      </c>
      <c r="H75" s="8" t="s">
        <v>203</v>
      </c>
      <c r="I75" s="14">
        <f t="shared" si="7"/>
        <v>0</v>
      </c>
      <c r="J75" s="8" t="s">
        <v>204</v>
      </c>
      <c r="K75" s="13">
        <f>_xlfn.FLOOR.MATH(C75/'Mark Conv'!$E$5,0.01)</f>
        <v>4500.0200000000004</v>
      </c>
      <c r="L75" s="21"/>
      <c r="M75" s="21"/>
      <c r="N75" s="21"/>
      <c r="O75" s="21"/>
      <c r="P75" s="21"/>
      <c r="Q75" s="21"/>
      <c r="R75" s="21"/>
      <c r="S75" s="21"/>
      <c r="T75" s="21"/>
    </row>
    <row r="76" spans="1:20" ht="27.6">
      <c r="A76" s="8" t="str">
        <f>'Magic Number Crunch'!A75</f>
        <v>Bonecounter</v>
      </c>
      <c r="B76" s="12">
        <f>'Magic Number Crunch'!L75</f>
        <v>6875.25</v>
      </c>
      <c r="C76" s="13">
        <f t="shared" si="4"/>
        <v>6875.25</v>
      </c>
      <c r="D76" s="8" t="s">
        <v>206</v>
      </c>
      <c r="E76" s="14">
        <f t="shared" si="5"/>
        <v>6875</v>
      </c>
      <c r="F76" s="8" t="s">
        <v>202</v>
      </c>
      <c r="G76" s="14">
        <f t="shared" si="6"/>
        <v>2</v>
      </c>
      <c r="H76" s="8" t="s">
        <v>203</v>
      </c>
      <c r="I76" s="14">
        <f t="shared" si="7"/>
        <v>5</v>
      </c>
      <c r="J76" s="8" t="s">
        <v>204</v>
      </c>
      <c r="K76" s="13">
        <f>_xlfn.FLOOR.MATH(C76/'Mark Conv'!$E$5,0.01)</f>
        <v>275.01</v>
      </c>
      <c r="L76" s="21"/>
      <c r="M76" s="21"/>
      <c r="N76" s="21"/>
      <c r="O76" s="21"/>
      <c r="P76" s="21"/>
      <c r="Q76" s="21"/>
      <c r="R76" s="21"/>
      <c r="S76" s="21"/>
      <c r="T76" s="21"/>
    </row>
    <row r="77" spans="1:20" ht="27.6">
      <c r="A77" s="8" t="str">
        <f>'Magic Number Crunch'!A76</f>
        <v>Bookmark (dagger)</v>
      </c>
      <c r="B77" s="12">
        <f>'Magic Number Crunch'!L76</f>
        <v>71250.25</v>
      </c>
      <c r="C77" s="13">
        <f t="shared" si="4"/>
        <v>71250.25</v>
      </c>
      <c r="D77" s="8" t="s">
        <v>206</v>
      </c>
      <c r="E77" s="14">
        <f t="shared" si="5"/>
        <v>71250</v>
      </c>
      <c r="F77" s="8" t="s">
        <v>202</v>
      </c>
      <c r="G77" s="14">
        <f t="shared" si="6"/>
        <v>2</v>
      </c>
      <c r="H77" s="8" t="s">
        <v>203</v>
      </c>
      <c r="I77" s="14">
        <f t="shared" si="7"/>
        <v>5</v>
      </c>
      <c r="J77" s="8" t="s">
        <v>204</v>
      </c>
      <c r="K77" s="13">
        <f>_xlfn.FLOOR.MATH(C77/'Mark Conv'!$E$5,0.01)</f>
        <v>2850.01</v>
      </c>
      <c r="L77" s="21"/>
      <c r="M77" s="21"/>
      <c r="N77" s="21"/>
      <c r="O77" s="21"/>
      <c r="P77" s="21"/>
      <c r="Q77" s="21"/>
      <c r="R77" s="21"/>
      <c r="S77" s="21"/>
      <c r="T77" s="21"/>
    </row>
    <row r="78" spans="1:20" ht="27.6">
      <c r="A78" s="8" t="str">
        <f>'Magic Number Crunch'!A77</f>
        <v>Boomerang +1</v>
      </c>
      <c r="B78" s="12">
        <f>'Magic Number Crunch'!L77</f>
        <v>325.25</v>
      </c>
      <c r="C78" s="13">
        <f t="shared" si="4"/>
        <v>325.25</v>
      </c>
      <c r="D78" s="8" t="s">
        <v>206</v>
      </c>
      <c r="E78" s="14">
        <f t="shared" si="5"/>
        <v>325</v>
      </c>
      <c r="F78" s="8" t="s">
        <v>202</v>
      </c>
      <c r="G78" s="14">
        <f t="shared" si="6"/>
        <v>2</v>
      </c>
      <c r="H78" s="8" t="s">
        <v>203</v>
      </c>
      <c r="I78" s="14">
        <f t="shared" si="7"/>
        <v>5</v>
      </c>
      <c r="J78" s="8" t="s">
        <v>204</v>
      </c>
      <c r="K78" s="13">
        <f>_xlfn.FLOOR.MATH(C78/'Mark Conv'!$E$5,0.01)</f>
        <v>13.01</v>
      </c>
      <c r="L78" s="21"/>
      <c r="M78" s="21"/>
      <c r="N78" s="21"/>
      <c r="O78" s="21"/>
      <c r="P78" s="21"/>
      <c r="Q78" s="21"/>
      <c r="R78" s="21"/>
      <c r="S78" s="21"/>
      <c r="T78" s="21"/>
    </row>
    <row r="79" spans="1:20" ht="27.6">
      <c r="A79" s="8" t="str">
        <f>'Magic Number Crunch'!A78</f>
        <v>Boomerang +2</v>
      </c>
      <c r="B79" s="12">
        <f>'Magic Number Crunch'!L78</f>
        <v>325.25</v>
      </c>
      <c r="C79" s="13">
        <f t="shared" si="4"/>
        <v>325.25</v>
      </c>
      <c r="D79" s="8" t="s">
        <v>206</v>
      </c>
      <c r="E79" s="14">
        <f t="shared" si="5"/>
        <v>325</v>
      </c>
      <c r="F79" s="8" t="s">
        <v>202</v>
      </c>
      <c r="G79" s="14">
        <f t="shared" si="6"/>
        <v>2</v>
      </c>
      <c r="H79" s="8" t="s">
        <v>203</v>
      </c>
      <c r="I79" s="14">
        <f t="shared" si="7"/>
        <v>5</v>
      </c>
      <c r="J79" s="8" t="s">
        <v>204</v>
      </c>
      <c r="K79" s="13">
        <f>_xlfn.FLOOR.MATH(C79/'Mark Conv'!$E$5,0.01)</f>
        <v>13.01</v>
      </c>
      <c r="L79" s="21"/>
      <c r="M79" s="21"/>
      <c r="N79" s="21"/>
      <c r="O79" s="21"/>
      <c r="P79" s="21"/>
      <c r="Q79" s="21"/>
      <c r="R79" s="21"/>
      <c r="S79" s="21"/>
      <c r="T79" s="21"/>
    </row>
    <row r="80" spans="1:20" ht="27.6">
      <c r="A80" s="8" t="str">
        <f>'Magic Number Crunch'!A79</f>
        <v>Boomerang +3</v>
      </c>
      <c r="B80" s="12">
        <f>'Magic Number Crunch'!L79</f>
        <v>6875.25</v>
      </c>
      <c r="C80" s="13">
        <f t="shared" si="4"/>
        <v>6875.25</v>
      </c>
      <c r="D80" s="8" t="s">
        <v>206</v>
      </c>
      <c r="E80" s="14">
        <f t="shared" si="5"/>
        <v>6875</v>
      </c>
      <c r="F80" s="8" t="s">
        <v>202</v>
      </c>
      <c r="G80" s="14">
        <f t="shared" si="6"/>
        <v>2</v>
      </c>
      <c r="H80" s="8" t="s">
        <v>203</v>
      </c>
      <c r="I80" s="14">
        <f t="shared" si="7"/>
        <v>5</v>
      </c>
      <c r="J80" s="8" t="s">
        <v>204</v>
      </c>
      <c r="K80" s="13">
        <f>_xlfn.FLOOR.MATH(C80/'Mark Conv'!$E$5,0.01)</f>
        <v>275.01</v>
      </c>
      <c r="L80" s="21"/>
      <c r="M80" s="21"/>
      <c r="N80" s="21"/>
      <c r="O80" s="21"/>
      <c r="P80" s="21"/>
      <c r="Q80" s="21"/>
      <c r="R80" s="21"/>
      <c r="S80" s="21"/>
      <c r="T80" s="21"/>
    </row>
    <row r="81" spans="1:20" ht="27.6">
      <c r="A81" s="8" t="str">
        <f>'Magic Number Crunch'!A80</f>
        <v>Boots Of Elvenkind</v>
      </c>
      <c r="B81" s="12">
        <f>'Magic Number Crunch'!L80</f>
        <v>1450</v>
      </c>
      <c r="C81" s="13">
        <f t="shared" si="4"/>
        <v>1450</v>
      </c>
      <c r="D81" s="8" t="s">
        <v>206</v>
      </c>
      <c r="E81" s="14">
        <f t="shared" si="5"/>
        <v>1450</v>
      </c>
      <c r="F81" s="8" t="s">
        <v>202</v>
      </c>
      <c r="G81" s="14">
        <f t="shared" si="6"/>
        <v>0</v>
      </c>
      <c r="H81" s="8" t="s">
        <v>203</v>
      </c>
      <c r="I81" s="14">
        <f t="shared" si="7"/>
        <v>0</v>
      </c>
      <c r="J81" s="8" t="s">
        <v>204</v>
      </c>
      <c r="K81" s="13">
        <f>_xlfn.FLOOR.MATH(C81/'Mark Conv'!$E$5,0.01)</f>
        <v>58</v>
      </c>
      <c r="L81" s="21"/>
      <c r="M81" s="21"/>
      <c r="N81" s="21"/>
      <c r="O81" s="21"/>
      <c r="P81" s="21"/>
      <c r="Q81" s="21"/>
      <c r="R81" s="21"/>
      <c r="S81" s="21"/>
      <c r="T81" s="21"/>
    </row>
    <row r="82" spans="1:20" ht="27.6">
      <c r="A82" s="8" t="str">
        <f>'Magic Number Crunch'!A81</f>
        <v>Boots Of False Tracks</v>
      </c>
      <c r="B82" s="12">
        <f>'Magic Number Crunch'!L81</f>
        <v>60</v>
      </c>
      <c r="C82" s="13">
        <f t="shared" si="4"/>
        <v>60</v>
      </c>
      <c r="D82" s="8" t="s">
        <v>206</v>
      </c>
      <c r="E82" s="14">
        <f t="shared" si="5"/>
        <v>60</v>
      </c>
      <c r="F82" s="8" t="s">
        <v>202</v>
      </c>
      <c r="G82" s="14">
        <f t="shared" si="6"/>
        <v>0</v>
      </c>
      <c r="H82" s="8" t="s">
        <v>203</v>
      </c>
      <c r="I82" s="14">
        <f t="shared" si="7"/>
        <v>0</v>
      </c>
      <c r="J82" s="8" t="s">
        <v>204</v>
      </c>
      <c r="K82" s="13">
        <f>_xlfn.FLOOR.MATH(C82/'Mark Conv'!$E$5,0.01)</f>
        <v>2.4</v>
      </c>
      <c r="L82" s="21"/>
      <c r="M82" s="21"/>
      <c r="N82" s="21"/>
      <c r="O82" s="21"/>
      <c r="P82" s="21"/>
      <c r="Q82" s="21"/>
      <c r="R82" s="21"/>
      <c r="S82" s="21"/>
      <c r="T82" s="21"/>
    </row>
    <row r="83" spans="1:20" ht="27.6">
      <c r="A83" s="8" t="str">
        <f>'Magic Number Crunch'!A82</f>
        <v>Boots Of Levitation</v>
      </c>
      <c r="B83" s="12">
        <f>'Magic Number Crunch'!L82</f>
        <v>4250</v>
      </c>
      <c r="C83" s="13">
        <f t="shared" si="4"/>
        <v>4250</v>
      </c>
      <c r="D83" s="8" t="s">
        <v>206</v>
      </c>
      <c r="E83" s="14">
        <f t="shared" si="5"/>
        <v>4250</v>
      </c>
      <c r="F83" s="8" t="s">
        <v>202</v>
      </c>
      <c r="G83" s="14">
        <f t="shared" si="6"/>
        <v>0</v>
      </c>
      <c r="H83" s="8" t="s">
        <v>203</v>
      </c>
      <c r="I83" s="14">
        <f t="shared" si="7"/>
        <v>0</v>
      </c>
      <c r="J83" s="8" t="s">
        <v>204</v>
      </c>
      <c r="K83" s="13">
        <f>_xlfn.FLOOR.MATH(C83/'Mark Conv'!$E$5,0.01)</f>
        <v>170</v>
      </c>
      <c r="L83" s="21"/>
      <c r="M83" s="21"/>
      <c r="N83" s="21"/>
      <c r="O83" s="21"/>
      <c r="P83" s="21"/>
      <c r="Q83" s="21"/>
      <c r="R83" s="21"/>
      <c r="S83" s="21"/>
      <c r="T83" s="21"/>
    </row>
    <row r="84" spans="1:20" ht="27.6">
      <c r="A84" s="8" t="str">
        <f>'Magic Number Crunch'!A83</f>
        <v>Boots Of Speed</v>
      </c>
      <c r="B84" s="12">
        <f>'Magic Number Crunch'!L83</f>
        <v>3500</v>
      </c>
      <c r="C84" s="13">
        <f t="shared" si="4"/>
        <v>3500</v>
      </c>
      <c r="D84" s="8" t="s">
        <v>206</v>
      </c>
      <c r="E84" s="14">
        <f t="shared" si="5"/>
        <v>3500</v>
      </c>
      <c r="F84" s="8" t="s">
        <v>202</v>
      </c>
      <c r="G84" s="14">
        <f t="shared" si="6"/>
        <v>0</v>
      </c>
      <c r="H84" s="8" t="s">
        <v>203</v>
      </c>
      <c r="I84" s="14">
        <f t="shared" si="7"/>
        <v>0</v>
      </c>
      <c r="J84" s="8" t="s">
        <v>204</v>
      </c>
      <c r="K84" s="13">
        <f>_xlfn.FLOOR.MATH(C84/'Mark Conv'!$E$5,0.01)</f>
        <v>140</v>
      </c>
      <c r="L84" s="21"/>
      <c r="M84" s="21"/>
      <c r="N84" s="21"/>
      <c r="O84" s="21"/>
      <c r="P84" s="21"/>
      <c r="Q84" s="21"/>
      <c r="R84" s="21"/>
      <c r="S84" s="21"/>
      <c r="T84" s="21"/>
    </row>
    <row r="85" spans="1:20" ht="27.6">
      <c r="A85" s="8" t="str">
        <f>'Magic Number Crunch'!A84</f>
        <v>Boots Of Striding And Springing</v>
      </c>
      <c r="B85" s="12">
        <f>'Magic Number Crunch'!L84</f>
        <v>2600</v>
      </c>
      <c r="C85" s="13">
        <f t="shared" si="4"/>
        <v>2600</v>
      </c>
      <c r="D85" s="8" t="s">
        <v>206</v>
      </c>
      <c r="E85" s="14">
        <f t="shared" si="5"/>
        <v>2600</v>
      </c>
      <c r="F85" s="8" t="s">
        <v>202</v>
      </c>
      <c r="G85" s="14">
        <f t="shared" si="6"/>
        <v>0</v>
      </c>
      <c r="H85" s="8" t="s">
        <v>203</v>
      </c>
      <c r="I85" s="14">
        <f t="shared" si="7"/>
        <v>0</v>
      </c>
      <c r="J85" s="8" t="s">
        <v>204</v>
      </c>
      <c r="K85" s="13">
        <f>_xlfn.FLOOR.MATH(C85/'Mark Conv'!$E$5,0.01)</f>
        <v>104</v>
      </c>
      <c r="L85" s="21"/>
      <c r="M85" s="21"/>
      <c r="N85" s="21"/>
      <c r="O85" s="21"/>
      <c r="P85" s="21"/>
      <c r="Q85" s="21"/>
      <c r="R85" s="21"/>
      <c r="S85" s="21"/>
      <c r="T85" s="21"/>
    </row>
    <row r="86" spans="1:20" ht="27.6">
      <c r="A86" s="8" t="str">
        <f>'Magic Number Crunch'!A85</f>
        <v>Boots Of The Winterlands</v>
      </c>
      <c r="B86" s="12">
        <f>'Magic Number Crunch'!L85</f>
        <v>5150</v>
      </c>
      <c r="C86" s="13">
        <f t="shared" si="4"/>
        <v>5150</v>
      </c>
      <c r="D86" s="8" t="s">
        <v>206</v>
      </c>
      <c r="E86" s="14">
        <f t="shared" si="5"/>
        <v>5150</v>
      </c>
      <c r="F86" s="8" t="s">
        <v>202</v>
      </c>
      <c r="G86" s="14">
        <f t="shared" si="6"/>
        <v>0</v>
      </c>
      <c r="H86" s="8" t="s">
        <v>203</v>
      </c>
      <c r="I86" s="14">
        <f t="shared" si="7"/>
        <v>0</v>
      </c>
      <c r="J86" s="8" t="s">
        <v>204</v>
      </c>
      <c r="K86" s="13">
        <f>_xlfn.FLOOR.MATH(C86/'Mark Conv'!$E$5,0.01)</f>
        <v>206</v>
      </c>
      <c r="L86" s="21"/>
      <c r="M86" s="21"/>
      <c r="N86" s="21"/>
      <c r="O86" s="21"/>
      <c r="P86" s="21"/>
      <c r="Q86" s="21"/>
      <c r="R86" s="21"/>
      <c r="S86" s="21"/>
      <c r="T86" s="21"/>
    </row>
    <row r="87" spans="1:20" ht="27.6">
      <c r="A87" s="8" t="str">
        <f>'Magic Number Crunch'!A86</f>
        <v>Bottled Breath</v>
      </c>
      <c r="B87" s="12">
        <f>'Magic Number Crunch'!L86</f>
        <v>337.625</v>
      </c>
      <c r="C87" s="13">
        <f t="shared" si="4"/>
        <v>337.625</v>
      </c>
      <c r="D87" s="8" t="s">
        <v>206</v>
      </c>
      <c r="E87" s="14">
        <f t="shared" si="5"/>
        <v>337</v>
      </c>
      <c r="F87" s="8" t="s">
        <v>202</v>
      </c>
      <c r="G87" s="14">
        <f t="shared" si="6"/>
        <v>6</v>
      </c>
      <c r="H87" s="8" t="s">
        <v>203</v>
      </c>
      <c r="I87" s="14">
        <f t="shared" si="7"/>
        <v>2.5</v>
      </c>
      <c r="J87" s="8" t="s">
        <v>204</v>
      </c>
      <c r="K87" s="13">
        <f>_xlfn.FLOOR.MATH(C87/'Mark Conv'!$E$5,0.01)</f>
        <v>13.5</v>
      </c>
      <c r="L87" s="21"/>
      <c r="M87" s="21"/>
      <c r="N87" s="21"/>
      <c r="O87" s="21"/>
      <c r="P87" s="21"/>
      <c r="Q87" s="21"/>
      <c r="R87" s="21"/>
      <c r="S87" s="21"/>
      <c r="T87" s="21"/>
    </row>
    <row r="88" spans="1:20" ht="27.6">
      <c r="A88" s="8" t="str">
        <f>'Magic Number Crunch'!A87</f>
        <v>Bowl Of Commanding Water Elementals</v>
      </c>
      <c r="B88" s="12">
        <f>'Magic Number Crunch'!L87</f>
        <v>6350</v>
      </c>
      <c r="C88" s="13">
        <f t="shared" si="4"/>
        <v>6350</v>
      </c>
      <c r="D88" s="8" t="s">
        <v>206</v>
      </c>
      <c r="E88" s="14">
        <f t="shared" si="5"/>
        <v>6350</v>
      </c>
      <c r="F88" s="8" t="s">
        <v>202</v>
      </c>
      <c r="G88" s="14">
        <f t="shared" si="6"/>
        <v>0</v>
      </c>
      <c r="H88" s="8" t="s">
        <v>203</v>
      </c>
      <c r="I88" s="14">
        <f t="shared" si="7"/>
        <v>0</v>
      </c>
      <c r="J88" s="8" t="s">
        <v>204</v>
      </c>
      <c r="K88" s="13">
        <f>_xlfn.FLOOR.MATH(C88/'Mark Conv'!$E$5,0.01)</f>
        <v>254</v>
      </c>
      <c r="L88" s="21"/>
      <c r="M88" s="21"/>
      <c r="N88" s="21"/>
      <c r="O88" s="21"/>
      <c r="P88" s="21"/>
      <c r="Q88" s="21"/>
      <c r="R88" s="21"/>
      <c r="S88" s="21"/>
      <c r="T88" s="21"/>
    </row>
    <row r="89" spans="1:20" ht="27.6">
      <c r="A89" s="8" t="str">
        <f>'Magic Number Crunch'!A88</f>
        <v>Bracelet Of Rock Magic</v>
      </c>
      <c r="B89" s="12">
        <f>'Magic Number Crunch'!L88</f>
        <v>20125.125</v>
      </c>
      <c r="C89" s="13">
        <f t="shared" si="4"/>
        <v>20125.125</v>
      </c>
      <c r="D89" s="8" t="s">
        <v>206</v>
      </c>
      <c r="E89" s="14">
        <f t="shared" si="5"/>
        <v>20125</v>
      </c>
      <c r="F89" s="8" t="s">
        <v>202</v>
      </c>
      <c r="G89" s="14">
        <f t="shared" si="6"/>
        <v>1</v>
      </c>
      <c r="H89" s="8" t="s">
        <v>203</v>
      </c>
      <c r="I89" s="14">
        <f t="shared" si="7"/>
        <v>2.5</v>
      </c>
      <c r="J89" s="8" t="s">
        <v>204</v>
      </c>
      <c r="K89" s="13">
        <f>_xlfn.FLOOR.MATH(C89/'Mark Conv'!$E$5,0.01)</f>
        <v>805</v>
      </c>
      <c r="L89" s="21"/>
      <c r="M89" s="21"/>
      <c r="N89" s="21"/>
      <c r="O89" s="21"/>
      <c r="P89" s="21"/>
      <c r="Q89" s="21"/>
      <c r="R89" s="21"/>
      <c r="S89" s="21"/>
      <c r="T89" s="21"/>
    </row>
    <row r="90" spans="1:20" ht="27.6">
      <c r="A90" s="8" t="str">
        <f>'Magic Number Crunch'!A89</f>
        <v>Bracer Of Flying Daggers</v>
      </c>
      <c r="B90" s="12">
        <f>'Magic Number Crunch'!L89</f>
        <v>3937.625</v>
      </c>
      <c r="C90" s="13">
        <f t="shared" si="4"/>
        <v>3937.625</v>
      </c>
      <c r="D90" s="8" t="s">
        <v>206</v>
      </c>
      <c r="E90" s="14">
        <f t="shared" si="5"/>
        <v>3937</v>
      </c>
      <c r="F90" s="8" t="s">
        <v>202</v>
      </c>
      <c r="G90" s="14">
        <f t="shared" si="6"/>
        <v>6</v>
      </c>
      <c r="H90" s="8" t="s">
        <v>203</v>
      </c>
      <c r="I90" s="14">
        <f t="shared" si="7"/>
        <v>2.5</v>
      </c>
      <c r="J90" s="8" t="s">
        <v>204</v>
      </c>
      <c r="K90" s="13">
        <f>_xlfn.FLOOR.MATH(C90/'Mark Conv'!$E$5,0.01)</f>
        <v>157.5</v>
      </c>
      <c r="L90" s="21"/>
      <c r="M90" s="21"/>
      <c r="N90" s="21"/>
      <c r="O90" s="21"/>
      <c r="P90" s="21"/>
      <c r="Q90" s="21"/>
      <c r="R90" s="21"/>
      <c r="S90" s="21"/>
      <c r="T90" s="21"/>
    </row>
    <row r="91" spans="1:20" ht="27.6">
      <c r="A91" s="8" t="str">
        <f>'Magic Number Crunch'!A90</f>
        <v>Bracers Of Archery</v>
      </c>
      <c r="B91" s="12">
        <f>'Magic Number Crunch'!L90</f>
        <v>925</v>
      </c>
      <c r="C91" s="13">
        <f t="shared" si="4"/>
        <v>925</v>
      </c>
      <c r="D91" s="8" t="s">
        <v>206</v>
      </c>
      <c r="E91" s="14">
        <f t="shared" si="5"/>
        <v>925</v>
      </c>
      <c r="F91" s="8" t="s">
        <v>202</v>
      </c>
      <c r="G91" s="14">
        <f t="shared" si="6"/>
        <v>0</v>
      </c>
      <c r="H91" s="8" t="s">
        <v>203</v>
      </c>
      <c r="I91" s="14">
        <f t="shared" si="7"/>
        <v>0</v>
      </c>
      <c r="J91" s="8" t="s">
        <v>204</v>
      </c>
      <c r="K91" s="13">
        <f>_xlfn.FLOOR.MATH(C91/'Mark Conv'!$E$5,0.01)</f>
        <v>37</v>
      </c>
      <c r="L91" s="21"/>
      <c r="M91" s="21"/>
      <c r="N91" s="21"/>
      <c r="O91" s="21"/>
      <c r="P91" s="21"/>
      <c r="Q91" s="21"/>
      <c r="R91" s="21"/>
      <c r="S91" s="21"/>
      <c r="T91" s="21"/>
    </row>
    <row r="92" spans="1:20" ht="27.6">
      <c r="A92" s="8" t="str">
        <f>'Magic Number Crunch'!A91</f>
        <v>Bracers Of Defense</v>
      </c>
      <c r="B92" s="12">
        <f>'Magic Number Crunch'!L91</f>
        <v>5000</v>
      </c>
      <c r="C92" s="13">
        <f t="shared" si="4"/>
        <v>5000</v>
      </c>
      <c r="D92" s="8" t="s">
        <v>206</v>
      </c>
      <c r="E92" s="14">
        <f t="shared" si="5"/>
        <v>5000</v>
      </c>
      <c r="F92" s="8" t="s">
        <v>202</v>
      </c>
      <c r="G92" s="14">
        <f t="shared" si="6"/>
        <v>0</v>
      </c>
      <c r="H92" s="8" t="s">
        <v>203</v>
      </c>
      <c r="I92" s="14">
        <f t="shared" si="7"/>
        <v>0</v>
      </c>
      <c r="J92" s="8" t="s">
        <v>204</v>
      </c>
      <c r="K92" s="13">
        <f>_xlfn.FLOOR.MATH(C92/'Mark Conv'!$E$5,0.01)</f>
        <v>200</v>
      </c>
      <c r="L92" s="21"/>
      <c r="M92" s="21"/>
      <c r="N92" s="21"/>
      <c r="O92" s="21"/>
      <c r="P92" s="21"/>
      <c r="Q92" s="21"/>
      <c r="R92" s="21"/>
      <c r="S92" s="21"/>
      <c r="T92" s="21"/>
    </row>
    <row r="93" spans="1:20" ht="27.6">
      <c r="A93" s="8" t="str">
        <f>'Magic Number Crunch'!A92</f>
        <v>Brazier Of Commanding Fire Elementals</v>
      </c>
      <c r="B93" s="12">
        <f>'Magic Number Crunch'!L92</f>
        <v>6350</v>
      </c>
      <c r="C93" s="13">
        <f t="shared" si="4"/>
        <v>6350</v>
      </c>
      <c r="D93" s="8" t="s">
        <v>206</v>
      </c>
      <c r="E93" s="14">
        <f t="shared" si="5"/>
        <v>6350</v>
      </c>
      <c r="F93" s="8" t="s">
        <v>202</v>
      </c>
      <c r="G93" s="14">
        <f t="shared" si="6"/>
        <v>0</v>
      </c>
      <c r="H93" s="8" t="s">
        <v>203</v>
      </c>
      <c r="I93" s="14">
        <f t="shared" si="7"/>
        <v>0</v>
      </c>
      <c r="J93" s="8" t="s">
        <v>204</v>
      </c>
      <c r="K93" s="13">
        <f>_xlfn.FLOOR.MATH(C93/'Mark Conv'!$E$5,0.01)</f>
        <v>254</v>
      </c>
      <c r="L93" s="21"/>
      <c r="M93" s="21"/>
      <c r="N93" s="21"/>
      <c r="O93" s="21"/>
      <c r="P93" s="21"/>
      <c r="Q93" s="21"/>
      <c r="R93" s="21"/>
      <c r="S93" s="21"/>
      <c r="T93" s="21"/>
    </row>
    <row r="94" spans="1:20" ht="27.6">
      <c r="A94" s="8" t="str">
        <f>'Magic Number Crunch'!A93</f>
        <v>Breathing Bubble</v>
      </c>
      <c r="B94" s="12">
        <f>'Magic Number Crunch'!L93</f>
        <v>55</v>
      </c>
      <c r="C94" s="13">
        <f t="shared" si="4"/>
        <v>55</v>
      </c>
      <c r="D94" s="8" t="s">
        <v>206</v>
      </c>
      <c r="E94" s="14">
        <f t="shared" si="5"/>
        <v>55</v>
      </c>
      <c r="F94" s="8" t="s">
        <v>202</v>
      </c>
      <c r="G94" s="14">
        <f t="shared" si="6"/>
        <v>0</v>
      </c>
      <c r="H94" s="8" t="s">
        <v>203</v>
      </c>
      <c r="I94" s="14">
        <f t="shared" si="7"/>
        <v>0</v>
      </c>
      <c r="J94" s="8" t="s">
        <v>204</v>
      </c>
      <c r="K94" s="13">
        <f>_xlfn.FLOOR.MATH(C94/'Mark Conv'!$E$5,0.01)</f>
        <v>2.2000000000000002</v>
      </c>
      <c r="L94" s="21"/>
      <c r="M94" s="21"/>
      <c r="N94" s="21"/>
      <c r="O94" s="21"/>
      <c r="P94" s="21"/>
      <c r="Q94" s="21"/>
      <c r="R94" s="21"/>
      <c r="S94" s="21"/>
      <c r="T94" s="21"/>
    </row>
    <row r="95" spans="1:20" ht="27.6">
      <c r="A95" s="8" t="str">
        <f>'Magic Number Crunch'!A94</f>
        <v>Brooch of Living Essence</v>
      </c>
      <c r="B95" s="12">
        <f>'Magic Number Crunch'!L94</f>
        <v>287.625</v>
      </c>
      <c r="C95" s="13">
        <f t="shared" si="4"/>
        <v>287.625</v>
      </c>
      <c r="D95" s="8" t="s">
        <v>206</v>
      </c>
      <c r="E95" s="14">
        <f t="shared" si="5"/>
        <v>287</v>
      </c>
      <c r="F95" s="8" t="s">
        <v>202</v>
      </c>
      <c r="G95" s="14">
        <f t="shared" si="6"/>
        <v>6</v>
      </c>
      <c r="H95" s="8" t="s">
        <v>203</v>
      </c>
      <c r="I95" s="14">
        <f t="shared" si="7"/>
        <v>2.5</v>
      </c>
      <c r="J95" s="8" t="s">
        <v>204</v>
      </c>
      <c r="K95" s="13">
        <f>_xlfn.FLOOR.MATH(C95/'Mark Conv'!$E$5,0.01)</f>
        <v>11.5</v>
      </c>
      <c r="L95" s="21"/>
      <c r="M95" s="21"/>
      <c r="N95" s="21"/>
      <c r="O95" s="21"/>
      <c r="P95" s="21"/>
      <c r="Q95" s="21"/>
      <c r="R95" s="21"/>
      <c r="S95" s="21"/>
      <c r="T95" s="21"/>
    </row>
    <row r="96" spans="1:20" ht="27.6">
      <c r="A96" s="8" t="str">
        <f>'Magic Number Crunch'!A95</f>
        <v>Brooch Of Shielding</v>
      </c>
      <c r="B96" s="12">
        <f>'Magic Number Crunch'!L95</f>
        <v>3937.5</v>
      </c>
      <c r="C96" s="13">
        <f t="shared" si="4"/>
        <v>3937.5</v>
      </c>
      <c r="D96" s="8" t="s">
        <v>206</v>
      </c>
      <c r="E96" s="14">
        <f t="shared" si="5"/>
        <v>3937</v>
      </c>
      <c r="F96" s="8" t="s">
        <v>202</v>
      </c>
      <c r="G96" s="14">
        <f t="shared" si="6"/>
        <v>5</v>
      </c>
      <c r="H96" s="8" t="s">
        <v>203</v>
      </c>
      <c r="I96" s="14">
        <f t="shared" si="7"/>
        <v>0</v>
      </c>
      <c r="J96" s="8" t="s">
        <v>204</v>
      </c>
      <c r="K96" s="13">
        <f>_xlfn.FLOOR.MATH(C96/'Mark Conv'!$E$5,0.01)</f>
        <v>157.5</v>
      </c>
      <c r="L96" s="21"/>
      <c r="M96" s="21"/>
      <c r="N96" s="21"/>
      <c r="O96" s="21"/>
      <c r="P96" s="21"/>
      <c r="Q96" s="21"/>
      <c r="R96" s="21"/>
      <c r="S96" s="21"/>
      <c r="T96" s="21"/>
    </row>
    <row r="97" spans="1:20" ht="27.6">
      <c r="A97" s="8" t="str">
        <f>'Magic Number Crunch'!A96</f>
        <v>Broom Of Flying</v>
      </c>
      <c r="B97" s="12">
        <f>'Magic Number Crunch'!L96</f>
        <v>4225</v>
      </c>
      <c r="C97" s="13">
        <f t="shared" si="4"/>
        <v>4225</v>
      </c>
      <c r="D97" s="8" t="s">
        <v>206</v>
      </c>
      <c r="E97" s="14">
        <f t="shared" si="5"/>
        <v>4225</v>
      </c>
      <c r="F97" s="8" t="s">
        <v>202</v>
      </c>
      <c r="G97" s="14">
        <f t="shared" si="6"/>
        <v>0</v>
      </c>
      <c r="H97" s="8" t="s">
        <v>203</v>
      </c>
      <c r="I97" s="14">
        <f t="shared" si="7"/>
        <v>0</v>
      </c>
      <c r="J97" s="8" t="s">
        <v>204</v>
      </c>
      <c r="K97" s="13">
        <f>_xlfn.FLOOR.MATH(C97/'Mark Conv'!$E$5,0.01)</f>
        <v>169</v>
      </c>
      <c r="L97" s="21"/>
      <c r="M97" s="21"/>
      <c r="N97" s="21"/>
      <c r="O97" s="21"/>
      <c r="P97" s="21"/>
      <c r="Q97" s="21"/>
      <c r="R97" s="21"/>
      <c r="S97" s="21"/>
      <c r="T97" s="21"/>
    </row>
    <row r="98" spans="1:20" ht="27.6">
      <c r="A98" s="8" t="str">
        <f>'Magic Number Crunch'!A97</f>
        <v>Butchers Bib</v>
      </c>
      <c r="B98" s="12">
        <f>'Magic Number Crunch'!L97</f>
        <v>4812.625</v>
      </c>
      <c r="C98" s="13">
        <f t="shared" si="4"/>
        <v>4812.625</v>
      </c>
      <c r="D98" s="8" t="s">
        <v>206</v>
      </c>
      <c r="E98" s="14">
        <f t="shared" si="5"/>
        <v>4812</v>
      </c>
      <c r="F98" s="8" t="s">
        <v>202</v>
      </c>
      <c r="G98" s="14">
        <f t="shared" si="6"/>
        <v>6</v>
      </c>
      <c r="H98" s="8" t="s">
        <v>203</v>
      </c>
      <c r="I98" s="14">
        <f t="shared" si="7"/>
        <v>2.5</v>
      </c>
      <c r="J98" s="8" t="s">
        <v>204</v>
      </c>
      <c r="K98" s="13">
        <f>_xlfn.FLOOR.MATH(C98/'Mark Conv'!$E$5,0.01)</f>
        <v>192.5</v>
      </c>
      <c r="L98" s="21"/>
      <c r="M98" s="21"/>
      <c r="N98" s="21"/>
      <c r="O98" s="21"/>
      <c r="P98" s="21"/>
      <c r="Q98" s="21"/>
      <c r="R98" s="21"/>
      <c r="S98" s="21"/>
      <c r="T98" s="21"/>
    </row>
    <row r="99" spans="1:20" ht="27.6">
      <c r="A99" s="8" t="str">
        <f>'Magic Number Crunch'!A98</f>
        <v>Candle Of Invocation</v>
      </c>
      <c r="B99" s="12">
        <f>'Magic Number Crunch'!L98</f>
        <v>19825.125</v>
      </c>
      <c r="C99" s="13">
        <f t="shared" si="4"/>
        <v>19825.125</v>
      </c>
      <c r="D99" s="8" t="s">
        <v>206</v>
      </c>
      <c r="E99" s="14">
        <f t="shared" si="5"/>
        <v>19825</v>
      </c>
      <c r="F99" s="8" t="s">
        <v>202</v>
      </c>
      <c r="G99" s="14">
        <f t="shared" si="6"/>
        <v>1</v>
      </c>
      <c r="H99" s="8" t="s">
        <v>203</v>
      </c>
      <c r="I99" s="14">
        <f t="shared" si="7"/>
        <v>2.5</v>
      </c>
      <c r="J99" s="8" t="s">
        <v>204</v>
      </c>
      <c r="K99" s="13">
        <f>_xlfn.FLOOR.MATH(C99/'Mark Conv'!$E$5,0.01)</f>
        <v>793</v>
      </c>
      <c r="L99" s="21"/>
      <c r="M99" s="21"/>
      <c r="N99" s="21"/>
      <c r="O99" s="21"/>
      <c r="P99" s="21"/>
      <c r="Q99" s="21"/>
      <c r="R99" s="21"/>
      <c r="S99" s="21"/>
      <c r="T99" s="21"/>
    </row>
    <row r="100" spans="1:20" ht="27.6">
      <c r="A100" s="8" t="str">
        <f>'Magic Number Crunch'!A99</f>
        <v>Candle Of The Deep</v>
      </c>
      <c r="B100" s="12">
        <f>'Magic Number Crunch'!L99</f>
        <v>55</v>
      </c>
      <c r="C100" s="13">
        <f t="shared" si="4"/>
        <v>55</v>
      </c>
      <c r="D100" s="8" t="s">
        <v>206</v>
      </c>
      <c r="E100" s="14">
        <f t="shared" si="5"/>
        <v>55</v>
      </c>
      <c r="F100" s="8" t="s">
        <v>202</v>
      </c>
      <c r="G100" s="14">
        <f t="shared" si="6"/>
        <v>0</v>
      </c>
      <c r="H100" s="8" t="s">
        <v>203</v>
      </c>
      <c r="I100" s="14">
        <f t="shared" si="7"/>
        <v>0</v>
      </c>
      <c r="J100" s="8" t="s">
        <v>204</v>
      </c>
      <c r="K100" s="13">
        <f>_xlfn.FLOOR.MATH(C100/'Mark Conv'!$E$5,0.01)</f>
        <v>2.2000000000000002</v>
      </c>
      <c r="L100" s="21"/>
      <c r="M100" s="21"/>
      <c r="N100" s="21"/>
      <c r="O100" s="21"/>
      <c r="P100" s="21"/>
      <c r="Q100" s="21"/>
      <c r="R100" s="21"/>
      <c r="S100" s="21"/>
      <c r="T100" s="21"/>
    </row>
    <row r="101" spans="1:20" ht="27.6">
      <c r="A101" s="8" t="str">
        <f>'Magic Number Crunch'!A100</f>
        <v>Cap Of Water Breathing</v>
      </c>
      <c r="B101" s="12">
        <f>'Magic Number Crunch'!L100</f>
        <v>725</v>
      </c>
      <c r="C101" s="13">
        <f t="shared" si="4"/>
        <v>725</v>
      </c>
      <c r="D101" s="8" t="s">
        <v>206</v>
      </c>
      <c r="E101" s="14">
        <f t="shared" si="5"/>
        <v>725</v>
      </c>
      <c r="F101" s="8" t="s">
        <v>202</v>
      </c>
      <c r="G101" s="14">
        <f t="shared" si="6"/>
        <v>0</v>
      </c>
      <c r="H101" s="8" t="s">
        <v>203</v>
      </c>
      <c r="I101" s="14">
        <f t="shared" si="7"/>
        <v>0</v>
      </c>
      <c r="J101" s="8" t="s">
        <v>204</v>
      </c>
      <c r="K101" s="13">
        <f>_xlfn.FLOOR.MATH(C101/'Mark Conv'!$E$5,0.01)</f>
        <v>29</v>
      </c>
      <c r="L101" s="21"/>
      <c r="M101" s="21"/>
      <c r="N101" s="21"/>
      <c r="O101" s="21"/>
      <c r="P101" s="21"/>
      <c r="Q101" s="21"/>
      <c r="R101" s="21"/>
      <c r="S101" s="21"/>
      <c r="T101" s="21"/>
    </row>
    <row r="102" spans="1:20" ht="27.6">
      <c r="A102" s="8" t="str">
        <f>'Magic Number Crunch'!A101</f>
        <v>Cape Of The Mountebank</v>
      </c>
      <c r="B102" s="12">
        <f>'Magic Number Crunch'!L101</f>
        <v>5950</v>
      </c>
      <c r="C102" s="13">
        <f t="shared" si="4"/>
        <v>5950</v>
      </c>
      <c r="D102" s="8" t="s">
        <v>206</v>
      </c>
      <c r="E102" s="14">
        <f t="shared" si="5"/>
        <v>5950</v>
      </c>
      <c r="F102" s="8" t="s">
        <v>202</v>
      </c>
      <c r="G102" s="14">
        <f t="shared" si="6"/>
        <v>0</v>
      </c>
      <c r="H102" s="8" t="s">
        <v>203</v>
      </c>
      <c r="I102" s="14">
        <f t="shared" si="7"/>
        <v>0</v>
      </c>
      <c r="J102" s="8" t="s">
        <v>204</v>
      </c>
      <c r="K102" s="13">
        <f>_xlfn.FLOOR.MATH(C102/'Mark Conv'!$E$5,0.01)</f>
        <v>238</v>
      </c>
      <c r="L102" s="21"/>
      <c r="M102" s="21"/>
      <c r="N102" s="21"/>
      <c r="O102" s="21"/>
      <c r="P102" s="21"/>
      <c r="Q102" s="21"/>
      <c r="R102" s="21"/>
      <c r="S102" s="21"/>
      <c r="T102" s="21"/>
    </row>
    <row r="103" spans="1:20" ht="27.6">
      <c r="A103" s="8" t="str">
        <f>'Magic Number Crunch'!A102</f>
        <v>Carpet Of Flying</v>
      </c>
      <c r="B103" s="12">
        <f>'Magic Number Crunch'!L102</f>
        <v>28000</v>
      </c>
      <c r="C103" s="13">
        <f t="shared" si="4"/>
        <v>28000</v>
      </c>
      <c r="D103" s="8" t="s">
        <v>206</v>
      </c>
      <c r="E103" s="14">
        <f t="shared" si="5"/>
        <v>28000</v>
      </c>
      <c r="F103" s="8" t="s">
        <v>202</v>
      </c>
      <c r="G103" s="14">
        <f t="shared" si="6"/>
        <v>0</v>
      </c>
      <c r="H103" s="8" t="s">
        <v>203</v>
      </c>
      <c r="I103" s="14">
        <f t="shared" si="7"/>
        <v>0</v>
      </c>
      <c r="J103" s="8" t="s">
        <v>204</v>
      </c>
      <c r="K103" s="13">
        <f>_xlfn.FLOOR.MATH(C103/'Mark Conv'!$E$5,0.01)</f>
        <v>1120</v>
      </c>
      <c r="L103" s="21"/>
      <c r="M103" s="21"/>
      <c r="N103" s="21"/>
      <c r="O103" s="21"/>
      <c r="P103" s="21"/>
      <c r="Q103" s="21"/>
      <c r="R103" s="21"/>
      <c r="S103" s="21"/>
      <c r="T103" s="21"/>
    </row>
    <row r="104" spans="1:20" ht="27.6">
      <c r="A104" s="8" t="str">
        <f>'Magic Number Crunch'!A103</f>
        <v>Cartographers Map Case</v>
      </c>
      <c r="B104" s="12">
        <f>'Magic Number Crunch'!L103</f>
        <v>60</v>
      </c>
      <c r="C104" s="13">
        <f t="shared" si="4"/>
        <v>60</v>
      </c>
      <c r="D104" s="8" t="s">
        <v>206</v>
      </c>
      <c r="E104" s="14">
        <f t="shared" si="5"/>
        <v>60</v>
      </c>
      <c r="F104" s="8" t="s">
        <v>202</v>
      </c>
      <c r="G104" s="14">
        <f t="shared" si="6"/>
        <v>0</v>
      </c>
      <c r="H104" s="8" t="s">
        <v>203</v>
      </c>
      <c r="I104" s="14">
        <f t="shared" si="7"/>
        <v>0</v>
      </c>
      <c r="J104" s="8" t="s">
        <v>204</v>
      </c>
      <c r="K104" s="13">
        <f>_xlfn.FLOOR.MATH(C104/'Mark Conv'!$E$5,0.01)</f>
        <v>2.4</v>
      </c>
      <c r="L104" s="21"/>
      <c r="M104" s="21"/>
      <c r="N104" s="21"/>
      <c r="O104" s="21"/>
      <c r="P104" s="21"/>
      <c r="Q104" s="21"/>
      <c r="R104" s="21"/>
      <c r="S104" s="21"/>
      <c r="T104" s="21"/>
    </row>
    <row r="105" spans="1:20" ht="27.6">
      <c r="A105" s="8" t="str">
        <f>'Magic Number Crunch'!A104</f>
        <v>Cast Off Armor</v>
      </c>
      <c r="B105" s="12">
        <f>'Magic Number Crunch'!L104</f>
        <v>55</v>
      </c>
      <c r="C105" s="13">
        <f t="shared" si="4"/>
        <v>55</v>
      </c>
      <c r="D105" s="8" t="s">
        <v>206</v>
      </c>
      <c r="E105" s="14">
        <f t="shared" si="5"/>
        <v>55</v>
      </c>
      <c r="F105" s="8" t="s">
        <v>202</v>
      </c>
      <c r="G105" s="14">
        <f t="shared" si="6"/>
        <v>0</v>
      </c>
      <c r="H105" s="8" t="s">
        <v>203</v>
      </c>
      <c r="I105" s="14">
        <f t="shared" si="7"/>
        <v>0</v>
      </c>
      <c r="J105" s="8" t="s">
        <v>204</v>
      </c>
      <c r="K105" s="13">
        <f>_xlfn.FLOOR.MATH(C105/'Mark Conv'!$E$5,0.01)</f>
        <v>2.2000000000000002</v>
      </c>
      <c r="L105" s="21"/>
      <c r="M105" s="21"/>
      <c r="N105" s="21"/>
      <c r="O105" s="21"/>
      <c r="P105" s="21"/>
      <c r="Q105" s="21"/>
      <c r="R105" s="21"/>
      <c r="S105" s="21"/>
      <c r="T105" s="21"/>
    </row>
    <row r="106" spans="1:20" ht="27.6">
      <c r="A106" s="8" t="str">
        <f>'Magic Number Crunch'!A105</f>
        <v>Cauldron of Plenty</v>
      </c>
      <c r="B106" s="12">
        <f>'Magic Number Crunch'!L105</f>
        <v>6875.25</v>
      </c>
      <c r="C106" s="13">
        <f t="shared" si="4"/>
        <v>6875.25</v>
      </c>
      <c r="D106" s="8" t="s">
        <v>206</v>
      </c>
      <c r="E106" s="14">
        <f t="shared" si="5"/>
        <v>6875</v>
      </c>
      <c r="F106" s="8" t="s">
        <v>202</v>
      </c>
      <c r="G106" s="14">
        <f t="shared" si="6"/>
        <v>2</v>
      </c>
      <c r="H106" s="8" t="s">
        <v>203</v>
      </c>
      <c r="I106" s="14">
        <f t="shared" si="7"/>
        <v>5</v>
      </c>
      <c r="J106" s="8" t="s">
        <v>204</v>
      </c>
      <c r="K106" s="13">
        <f>_xlfn.FLOOR.MATH(C106/'Mark Conv'!$E$5,0.01)</f>
        <v>275.01</v>
      </c>
      <c r="L106" s="21"/>
      <c r="M106" s="21"/>
      <c r="N106" s="21"/>
      <c r="O106" s="21"/>
      <c r="P106" s="21"/>
      <c r="Q106" s="21"/>
      <c r="R106" s="21"/>
      <c r="S106" s="21"/>
      <c r="T106" s="21"/>
    </row>
    <row r="107" spans="1:20" ht="27.6">
      <c r="A107" s="8" t="str">
        <f>'Magic Number Crunch'!A106</f>
        <v>Cauldron of Rebirth</v>
      </c>
      <c r="B107" s="12">
        <f>'Magic Number Crunch'!L106</f>
        <v>31250.25</v>
      </c>
      <c r="C107" s="13">
        <f t="shared" si="4"/>
        <v>31250.25</v>
      </c>
      <c r="D107" s="8" t="s">
        <v>206</v>
      </c>
      <c r="E107" s="14">
        <f t="shared" si="5"/>
        <v>31250</v>
      </c>
      <c r="F107" s="8" t="s">
        <v>202</v>
      </c>
      <c r="G107" s="14">
        <f t="shared" si="6"/>
        <v>2</v>
      </c>
      <c r="H107" s="8" t="s">
        <v>203</v>
      </c>
      <c r="I107" s="14">
        <f t="shared" si="7"/>
        <v>5</v>
      </c>
      <c r="J107" s="8" t="s">
        <v>204</v>
      </c>
      <c r="K107" s="13">
        <f>_xlfn.FLOOR.MATH(C107/'Mark Conv'!$E$5,0.01)</f>
        <v>1250.01</v>
      </c>
      <c r="L107" s="21"/>
      <c r="M107" s="21"/>
      <c r="N107" s="21"/>
      <c r="O107" s="21"/>
      <c r="P107" s="21"/>
      <c r="Q107" s="21"/>
      <c r="R107" s="21"/>
      <c r="S107" s="21"/>
      <c r="T107" s="21"/>
    </row>
    <row r="108" spans="1:20" ht="27.6">
      <c r="A108" s="8" t="str">
        <f>'Magic Number Crunch'!A107</f>
        <v>Censer Of Controlling Air Elementals</v>
      </c>
      <c r="B108" s="12">
        <f>'Magic Number Crunch'!L107</f>
        <v>6350</v>
      </c>
      <c r="C108" s="13">
        <f t="shared" si="4"/>
        <v>6350</v>
      </c>
      <c r="D108" s="8" t="s">
        <v>206</v>
      </c>
      <c r="E108" s="14">
        <f t="shared" si="5"/>
        <v>6350</v>
      </c>
      <c r="F108" s="8" t="s">
        <v>202</v>
      </c>
      <c r="G108" s="14">
        <f t="shared" si="6"/>
        <v>0</v>
      </c>
      <c r="H108" s="8" t="s">
        <v>203</v>
      </c>
      <c r="I108" s="14">
        <f t="shared" si="7"/>
        <v>0</v>
      </c>
      <c r="J108" s="8" t="s">
        <v>204</v>
      </c>
      <c r="K108" s="13">
        <f>_xlfn.FLOOR.MATH(C108/'Mark Conv'!$E$5,0.01)</f>
        <v>254</v>
      </c>
      <c r="L108" s="21"/>
      <c r="M108" s="21"/>
      <c r="N108" s="21"/>
      <c r="O108" s="21"/>
      <c r="P108" s="21"/>
      <c r="Q108" s="21"/>
      <c r="R108" s="21"/>
      <c r="S108" s="21"/>
      <c r="T108" s="21"/>
    </row>
    <row r="109" spans="1:20" ht="27.6">
      <c r="A109" s="8" t="str">
        <f>'Magic Number Crunch'!A108</f>
        <v>Charlatan's Die</v>
      </c>
      <c r="B109" s="12">
        <f>'Magic Number Crunch'!L108</f>
        <v>70</v>
      </c>
      <c r="C109" s="13">
        <f t="shared" si="4"/>
        <v>70</v>
      </c>
      <c r="D109" s="8" t="s">
        <v>206</v>
      </c>
      <c r="E109" s="14">
        <f t="shared" si="5"/>
        <v>70</v>
      </c>
      <c r="F109" s="8" t="s">
        <v>202</v>
      </c>
      <c r="G109" s="14">
        <f t="shared" si="6"/>
        <v>0</v>
      </c>
      <c r="H109" s="8" t="s">
        <v>203</v>
      </c>
      <c r="I109" s="14">
        <f t="shared" si="7"/>
        <v>0</v>
      </c>
      <c r="J109" s="8" t="s">
        <v>204</v>
      </c>
      <c r="K109" s="13">
        <f>_xlfn.FLOOR.MATH(C109/'Mark Conv'!$E$5,0.01)</f>
        <v>2.8000000000000003</v>
      </c>
      <c r="L109" s="21"/>
      <c r="M109" s="21"/>
      <c r="N109" s="21"/>
      <c r="O109" s="21"/>
      <c r="P109" s="21"/>
      <c r="Q109" s="21"/>
      <c r="R109" s="21"/>
      <c r="S109" s="21"/>
      <c r="T109" s="21"/>
    </row>
    <row r="110" spans="1:20" ht="27.6">
      <c r="A110" s="8" t="str">
        <f>'Magic Number Crunch'!A109</f>
        <v>Charm Of Plant Command</v>
      </c>
      <c r="B110" s="12">
        <f>'Magic Number Crunch'!L109</f>
        <v>4187.625</v>
      </c>
      <c r="C110" s="13">
        <f t="shared" si="4"/>
        <v>4187.625</v>
      </c>
      <c r="D110" s="8" t="s">
        <v>206</v>
      </c>
      <c r="E110" s="14">
        <f t="shared" si="5"/>
        <v>4187</v>
      </c>
      <c r="F110" s="8" t="s">
        <v>202</v>
      </c>
      <c r="G110" s="14">
        <f t="shared" si="6"/>
        <v>6</v>
      </c>
      <c r="H110" s="8" t="s">
        <v>203</v>
      </c>
      <c r="I110" s="14">
        <f t="shared" si="7"/>
        <v>2.5</v>
      </c>
      <c r="J110" s="8" t="s">
        <v>204</v>
      </c>
      <c r="K110" s="13">
        <f>_xlfn.FLOOR.MATH(C110/'Mark Conv'!$E$5,0.01)</f>
        <v>167.5</v>
      </c>
      <c r="L110" s="21"/>
      <c r="M110" s="21"/>
      <c r="N110" s="21"/>
      <c r="O110" s="21"/>
      <c r="P110" s="21"/>
      <c r="Q110" s="21"/>
      <c r="R110" s="21"/>
      <c r="S110" s="21"/>
      <c r="T110" s="21"/>
    </row>
    <row r="111" spans="1:20" ht="27.6">
      <c r="A111" s="8" t="str">
        <f>'Magic Number Crunch'!A110</f>
        <v>Chest Of Preserving</v>
      </c>
      <c r="B111" s="12">
        <f>'Magic Number Crunch'!L110</f>
        <v>60</v>
      </c>
      <c r="C111" s="13">
        <f t="shared" si="4"/>
        <v>60</v>
      </c>
      <c r="D111" s="8" t="s">
        <v>206</v>
      </c>
      <c r="E111" s="14">
        <f t="shared" si="5"/>
        <v>60</v>
      </c>
      <c r="F111" s="8" t="s">
        <v>202</v>
      </c>
      <c r="G111" s="14">
        <f t="shared" si="6"/>
        <v>0</v>
      </c>
      <c r="H111" s="8" t="s">
        <v>203</v>
      </c>
      <c r="I111" s="14">
        <f t="shared" si="7"/>
        <v>0</v>
      </c>
      <c r="J111" s="8" t="s">
        <v>204</v>
      </c>
      <c r="K111" s="13">
        <f>_xlfn.FLOOR.MATH(C111/'Mark Conv'!$E$5,0.01)</f>
        <v>2.4</v>
      </c>
      <c r="L111" s="21"/>
      <c r="M111" s="21"/>
      <c r="N111" s="21"/>
      <c r="O111" s="21"/>
      <c r="P111" s="21"/>
      <c r="Q111" s="21"/>
      <c r="R111" s="21"/>
      <c r="S111" s="21"/>
      <c r="T111" s="21"/>
    </row>
    <row r="112" spans="1:20" ht="27.6">
      <c r="A112" s="8" t="str">
        <f>'Magic Number Crunch'!A111</f>
        <v>Chime Of Opening</v>
      </c>
      <c r="B112" s="12">
        <f>'Magic Number Crunch'!L111</f>
        <v>2250</v>
      </c>
      <c r="C112" s="13">
        <f t="shared" si="4"/>
        <v>2250</v>
      </c>
      <c r="D112" s="8" t="s">
        <v>206</v>
      </c>
      <c r="E112" s="14">
        <f t="shared" si="5"/>
        <v>2250</v>
      </c>
      <c r="F112" s="8" t="s">
        <v>202</v>
      </c>
      <c r="G112" s="14">
        <f t="shared" si="6"/>
        <v>0</v>
      </c>
      <c r="H112" s="8" t="s">
        <v>203</v>
      </c>
      <c r="I112" s="14">
        <f t="shared" si="7"/>
        <v>0</v>
      </c>
      <c r="J112" s="8" t="s">
        <v>204</v>
      </c>
      <c r="K112" s="13">
        <f>_xlfn.FLOOR.MATH(C112/'Mark Conv'!$E$5,0.01)</f>
        <v>90</v>
      </c>
      <c r="L112" s="21"/>
      <c r="M112" s="21"/>
      <c r="N112" s="21"/>
      <c r="O112" s="21"/>
      <c r="P112" s="21"/>
      <c r="Q112" s="21"/>
      <c r="R112" s="21"/>
      <c r="S112" s="21"/>
      <c r="T112" s="21"/>
    </row>
    <row r="113" spans="1:20" ht="27.6">
      <c r="A113" s="8" t="str">
        <f>'Magic Number Crunch'!A112</f>
        <v>Chronolometer</v>
      </c>
      <c r="B113" s="12">
        <f>'Magic Number Crunch'!L112</f>
        <v>21875.125</v>
      </c>
      <c r="C113" s="13">
        <f t="shared" si="4"/>
        <v>21875.125</v>
      </c>
      <c r="D113" s="8" t="s">
        <v>206</v>
      </c>
      <c r="E113" s="14">
        <f t="shared" si="5"/>
        <v>21875</v>
      </c>
      <c r="F113" s="8" t="s">
        <v>202</v>
      </c>
      <c r="G113" s="14">
        <f t="shared" si="6"/>
        <v>1</v>
      </c>
      <c r="H113" s="8" t="s">
        <v>203</v>
      </c>
      <c r="I113" s="14">
        <f t="shared" si="7"/>
        <v>2.5</v>
      </c>
      <c r="J113" s="8" t="s">
        <v>204</v>
      </c>
      <c r="K113" s="13">
        <f>_xlfn.FLOOR.MATH(C113/'Mark Conv'!$E$5,0.01)</f>
        <v>875</v>
      </c>
      <c r="L113" s="21"/>
      <c r="M113" s="21"/>
      <c r="N113" s="21"/>
      <c r="O113" s="21"/>
      <c r="P113" s="21"/>
      <c r="Q113" s="21"/>
      <c r="R113" s="21"/>
      <c r="S113" s="21"/>
      <c r="T113" s="21"/>
    </row>
    <row r="114" spans="1:20" ht="27.6">
      <c r="A114" s="8" t="str">
        <f>'Magic Number Crunch'!A113</f>
        <v>Circlet Of Blasting</v>
      </c>
      <c r="B114" s="12">
        <f>'Magic Number Crunch'!L113</f>
        <v>925</v>
      </c>
      <c r="C114" s="13">
        <f t="shared" si="4"/>
        <v>925</v>
      </c>
      <c r="D114" s="8" t="s">
        <v>206</v>
      </c>
      <c r="E114" s="14">
        <f t="shared" si="5"/>
        <v>925</v>
      </c>
      <c r="F114" s="8" t="s">
        <v>202</v>
      </c>
      <c r="G114" s="14">
        <f t="shared" si="6"/>
        <v>0</v>
      </c>
      <c r="H114" s="8" t="s">
        <v>203</v>
      </c>
      <c r="I114" s="14">
        <f t="shared" si="7"/>
        <v>0</v>
      </c>
      <c r="J114" s="8" t="s">
        <v>204</v>
      </c>
      <c r="K114" s="13">
        <f>_xlfn.FLOOR.MATH(C114/'Mark Conv'!$E$5,0.01)</f>
        <v>37</v>
      </c>
      <c r="L114" s="21"/>
      <c r="M114" s="21"/>
      <c r="N114" s="21"/>
      <c r="O114" s="21"/>
      <c r="P114" s="21"/>
      <c r="Q114" s="21"/>
      <c r="R114" s="21"/>
      <c r="S114" s="21"/>
      <c r="T114" s="21"/>
    </row>
    <row r="115" spans="1:20" ht="27.6">
      <c r="A115" s="8" t="str">
        <f>'Magic Number Crunch'!A114</f>
        <v>Circlet Of Human Perfection</v>
      </c>
      <c r="B115" s="12">
        <f>'Magic Number Crunch'!L114</f>
        <v>325.25</v>
      </c>
      <c r="C115" s="13">
        <f t="shared" si="4"/>
        <v>325.25</v>
      </c>
      <c r="D115" s="8" t="s">
        <v>206</v>
      </c>
      <c r="E115" s="14">
        <f t="shared" si="5"/>
        <v>325</v>
      </c>
      <c r="F115" s="8" t="s">
        <v>202</v>
      </c>
      <c r="G115" s="14">
        <f t="shared" si="6"/>
        <v>2</v>
      </c>
      <c r="H115" s="8" t="s">
        <v>203</v>
      </c>
      <c r="I115" s="14">
        <f t="shared" si="7"/>
        <v>5</v>
      </c>
      <c r="J115" s="8" t="s">
        <v>204</v>
      </c>
      <c r="K115" s="13">
        <f>_xlfn.FLOOR.MATH(C115/'Mark Conv'!$E$5,0.01)</f>
        <v>13.01</v>
      </c>
      <c r="L115" s="21"/>
      <c r="M115" s="21"/>
      <c r="N115" s="21"/>
      <c r="O115" s="21"/>
      <c r="P115" s="21"/>
      <c r="Q115" s="21"/>
      <c r="R115" s="21"/>
      <c r="S115" s="21"/>
      <c r="T115" s="21"/>
    </row>
    <row r="116" spans="1:20" ht="27.6">
      <c r="A116" s="8" t="str">
        <f>'Magic Number Crunch'!A115</f>
        <v>Claw Of The Wyrm Rune</v>
      </c>
      <c r="B116" s="12">
        <f>'Magic Number Crunch'!L115</f>
        <v>5637.625</v>
      </c>
      <c r="C116" s="13">
        <f t="shared" si="4"/>
        <v>5637.625</v>
      </c>
      <c r="D116" s="8" t="s">
        <v>206</v>
      </c>
      <c r="E116" s="14">
        <f t="shared" si="5"/>
        <v>5637</v>
      </c>
      <c r="F116" s="8" t="s">
        <v>202</v>
      </c>
      <c r="G116" s="14">
        <f t="shared" si="6"/>
        <v>6</v>
      </c>
      <c r="H116" s="8" t="s">
        <v>203</v>
      </c>
      <c r="I116" s="14">
        <f t="shared" si="7"/>
        <v>2.5</v>
      </c>
      <c r="J116" s="8" t="s">
        <v>204</v>
      </c>
      <c r="K116" s="13">
        <f>_xlfn.FLOOR.MATH(C116/'Mark Conv'!$E$5,0.01)</f>
        <v>225.5</v>
      </c>
      <c r="L116" s="21"/>
      <c r="M116" s="21"/>
      <c r="N116" s="21"/>
      <c r="O116" s="21"/>
      <c r="P116" s="21"/>
      <c r="Q116" s="21"/>
      <c r="R116" s="21"/>
      <c r="S116" s="21"/>
      <c r="T116" s="21"/>
    </row>
    <row r="117" spans="1:20" ht="27.6">
      <c r="A117" s="8" t="str">
        <f>'Magic Number Crunch'!A116</f>
        <v>Claws Of The Umber Hulk</v>
      </c>
      <c r="B117" s="12">
        <f>'Magic Number Crunch'!L116</f>
        <v>5587.625</v>
      </c>
      <c r="C117" s="13">
        <f t="shared" si="4"/>
        <v>5587.625</v>
      </c>
      <c r="D117" s="8" t="s">
        <v>206</v>
      </c>
      <c r="E117" s="14">
        <f t="shared" si="5"/>
        <v>5587</v>
      </c>
      <c r="F117" s="8" t="s">
        <v>202</v>
      </c>
      <c r="G117" s="14">
        <f t="shared" si="6"/>
        <v>6</v>
      </c>
      <c r="H117" s="8" t="s">
        <v>203</v>
      </c>
      <c r="I117" s="14">
        <f t="shared" si="7"/>
        <v>2.5</v>
      </c>
      <c r="J117" s="8" t="s">
        <v>204</v>
      </c>
      <c r="K117" s="13">
        <f>_xlfn.FLOOR.MATH(C117/'Mark Conv'!$E$5,0.01)</f>
        <v>223.5</v>
      </c>
      <c r="L117" s="21"/>
      <c r="M117" s="21"/>
      <c r="N117" s="21"/>
      <c r="O117" s="21"/>
      <c r="P117" s="21"/>
      <c r="Q117" s="21"/>
      <c r="R117" s="21"/>
      <c r="S117" s="21"/>
      <c r="T117" s="21"/>
    </row>
    <row r="118" spans="1:20" ht="27.6">
      <c r="A118" s="8" t="str">
        <f>'Magic Number Crunch'!A117</f>
        <v>Cleansing Stone</v>
      </c>
      <c r="B118" s="12">
        <f>'Magic Number Crunch'!L117</f>
        <v>55</v>
      </c>
      <c r="C118" s="13">
        <f t="shared" si="4"/>
        <v>55</v>
      </c>
      <c r="D118" s="8" t="s">
        <v>206</v>
      </c>
      <c r="E118" s="14">
        <f t="shared" si="5"/>
        <v>55</v>
      </c>
      <c r="F118" s="8" t="s">
        <v>202</v>
      </c>
      <c r="G118" s="14">
        <f t="shared" si="6"/>
        <v>0</v>
      </c>
      <c r="H118" s="8" t="s">
        <v>203</v>
      </c>
      <c r="I118" s="14">
        <f t="shared" si="7"/>
        <v>0</v>
      </c>
      <c r="J118" s="8" t="s">
        <v>204</v>
      </c>
      <c r="K118" s="13">
        <f>_xlfn.FLOOR.MATH(C118/'Mark Conv'!$E$5,0.01)</f>
        <v>2.2000000000000002</v>
      </c>
      <c r="L118" s="21"/>
      <c r="M118" s="21"/>
      <c r="N118" s="21"/>
      <c r="O118" s="21"/>
      <c r="P118" s="21"/>
      <c r="Q118" s="21"/>
      <c r="R118" s="21"/>
      <c r="S118" s="21"/>
      <c r="T118" s="21"/>
    </row>
    <row r="119" spans="1:20" ht="27.6">
      <c r="A119" s="8" t="str">
        <f>'Magic Number Crunch'!A118</f>
        <v>Cleansing Stone</v>
      </c>
      <c r="B119" s="12">
        <f>'Magic Number Crunch'!L118</f>
        <v>55</v>
      </c>
      <c r="C119" s="13">
        <f t="shared" si="4"/>
        <v>55</v>
      </c>
      <c r="D119" s="8" t="s">
        <v>206</v>
      </c>
      <c r="E119" s="14">
        <f t="shared" si="5"/>
        <v>55</v>
      </c>
      <c r="F119" s="8" t="s">
        <v>202</v>
      </c>
      <c r="G119" s="14">
        <f t="shared" si="6"/>
        <v>0</v>
      </c>
      <c r="H119" s="8" t="s">
        <v>203</v>
      </c>
      <c r="I119" s="14">
        <f t="shared" si="7"/>
        <v>0</v>
      </c>
      <c r="J119" s="8" t="s">
        <v>204</v>
      </c>
      <c r="K119" s="13">
        <f>_xlfn.FLOOR.MATH(C119/'Mark Conv'!$E$5,0.01)</f>
        <v>2.2000000000000002</v>
      </c>
      <c r="L119" s="21"/>
      <c r="M119" s="21"/>
      <c r="N119" s="21"/>
      <c r="O119" s="21"/>
      <c r="P119" s="21"/>
      <c r="Q119" s="21"/>
      <c r="R119" s="21"/>
      <c r="S119" s="21"/>
      <c r="T119" s="21"/>
    </row>
    <row r="120" spans="1:20" ht="27.6">
      <c r="A120" s="8" t="str">
        <f>'Magic Number Crunch'!A119</f>
        <v>Cloak Of Arachnida</v>
      </c>
      <c r="B120" s="12">
        <f>'Magic Number Crunch'!L119</f>
        <v>9500</v>
      </c>
      <c r="C120" s="13">
        <f t="shared" si="4"/>
        <v>9500</v>
      </c>
      <c r="D120" s="8" t="s">
        <v>206</v>
      </c>
      <c r="E120" s="14">
        <f t="shared" si="5"/>
        <v>9500</v>
      </c>
      <c r="F120" s="8" t="s">
        <v>202</v>
      </c>
      <c r="G120" s="14">
        <f t="shared" si="6"/>
        <v>0</v>
      </c>
      <c r="H120" s="8" t="s">
        <v>203</v>
      </c>
      <c r="I120" s="14">
        <f t="shared" si="7"/>
        <v>0</v>
      </c>
      <c r="J120" s="8" t="s">
        <v>204</v>
      </c>
      <c r="K120" s="13">
        <f>_xlfn.FLOOR.MATH(C120/'Mark Conv'!$E$5,0.01)</f>
        <v>380</v>
      </c>
      <c r="L120" s="21"/>
      <c r="M120" s="21"/>
      <c r="N120" s="21"/>
      <c r="O120" s="21"/>
      <c r="P120" s="21"/>
      <c r="Q120" s="21"/>
      <c r="R120" s="21"/>
      <c r="S120" s="21"/>
      <c r="T120" s="21"/>
    </row>
    <row r="121" spans="1:20" ht="27.6">
      <c r="A121" s="8" t="str">
        <f>'Magic Number Crunch'!A120</f>
        <v>Cloak Of Billowing</v>
      </c>
      <c r="B121" s="12">
        <f>'Magic Number Crunch'!L120</f>
        <v>80</v>
      </c>
      <c r="C121" s="13">
        <f t="shared" si="4"/>
        <v>80</v>
      </c>
      <c r="D121" s="8" t="s">
        <v>206</v>
      </c>
      <c r="E121" s="14">
        <f t="shared" si="5"/>
        <v>80</v>
      </c>
      <c r="F121" s="8" t="s">
        <v>202</v>
      </c>
      <c r="G121" s="14">
        <f t="shared" si="6"/>
        <v>0</v>
      </c>
      <c r="H121" s="8" t="s">
        <v>203</v>
      </c>
      <c r="I121" s="14">
        <f t="shared" si="7"/>
        <v>0</v>
      </c>
      <c r="J121" s="8" t="s">
        <v>204</v>
      </c>
      <c r="K121" s="13">
        <f>_xlfn.FLOOR.MATH(C121/'Mark Conv'!$E$5,0.01)</f>
        <v>3.2</v>
      </c>
      <c r="L121" s="21"/>
      <c r="M121" s="21"/>
      <c r="N121" s="21"/>
      <c r="O121" s="21"/>
      <c r="P121" s="21"/>
      <c r="Q121" s="21"/>
      <c r="R121" s="21"/>
      <c r="S121" s="21"/>
      <c r="T121" s="21"/>
    </row>
    <row r="122" spans="1:20" ht="27.6">
      <c r="A122" s="8" t="str">
        <f>'Magic Number Crunch'!A121</f>
        <v>Cloak Of Displacement</v>
      </c>
      <c r="B122" s="12">
        <f>'Magic Number Crunch'!L121</f>
        <v>31800</v>
      </c>
      <c r="C122" s="13">
        <f t="shared" si="4"/>
        <v>31800</v>
      </c>
      <c r="D122" s="8" t="s">
        <v>206</v>
      </c>
      <c r="E122" s="14">
        <f t="shared" si="5"/>
        <v>31800</v>
      </c>
      <c r="F122" s="8" t="s">
        <v>202</v>
      </c>
      <c r="G122" s="14">
        <f t="shared" si="6"/>
        <v>0</v>
      </c>
      <c r="H122" s="8" t="s">
        <v>203</v>
      </c>
      <c r="I122" s="14">
        <f t="shared" si="7"/>
        <v>0</v>
      </c>
      <c r="J122" s="8" t="s">
        <v>204</v>
      </c>
      <c r="K122" s="13">
        <f>_xlfn.FLOOR.MATH(C122/'Mark Conv'!$E$5,0.01)</f>
        <v>1272</v>
      </c>
      <c r="L122" s="21"/>
      <c r="M122" s="21"/>
      <c r="N122" s="21"/>
      <c r="O122" s="21"/>
      <c r="P122" s="21"/>
      <c r="Q122" s="21"/>
      <c r="R122" s="21"/>
      <c r="S122" s="21"/>
      <c r="T122" s="21"/>
    </row>
    <row r="123" spans="1:20" ht="27.6">
      <c r="A123" s="8" t="str">
        <f>'Magic Number Crunch'!A122</f>
        <v>Cloak Of Elvenkind</v>
      </c>
      <c r="B123" s="12">
        <f>'Magic Number Crunch'!L122</f>
        <v>2625</v>
      </c>
      <c r="C123" s="13">
        <f t="shared" si="4"/>
        <v>2625</v>
      </c>
      <c r="D123" s="8" t="s">
        <v>206</v>
      </c>
      <c r="E123" s="14">
        <f t="shared" si="5"/>
        <v>2625</v>
      </c>
      <c r="F123" s="8" t="s">
        <v>202</v>
      </c>
      <c r="G123" s="14">
        <f t="shared" si="6"/>
        <v>0</v>
      </c>
      <c r="H123" s="8" t="s">
        <v>203</v>
      </c>
      <c r="I123" s="14">
        <f t="shared" si="7"/>
        <v>0</v>
      </c>
      <c r="J123" s="8" t="s">
        <v>204</v>
      </c>
      <c r="K123" s="13">
        <f>_xlfn.FLOOR.MATH(C123/'Mark Conv'!$E$5,0.01)</f>
        <v>105</v>
      </c>
      <c r="L123" s="21"/>
      <c r="M123" s="21"/>
      <c r="N123" s="21"/>
      <c r="O123" s="21"/>
      <c r="P123" s="21"/>
      <c r="Q123" s="21"/>
      <c r="R123" s="21"/>
      <c r="S123" s="21"/>
      <c r="T123" s="21"/>
    </row>
    <row r="124" spans="1:20" ht="27.6">
      <c r="A124" s="8" t="str">
        <f>'Magic Number Crunch'!A123</f>
        <v>Cloak Of Invisibility</v>
      </c>
      <c r="B124" s="12">
        <f>'Magic Number Crunch'!L123</f>
        <v>67000</v>
      </c>
      <c r="C124" s="13">
        <f t="shared" si="4"/>
        <v>67000</v>
      </c>
      <c r="D124" s="8" t="s">
        <v>206</v>
      </c>
      <c r="E124" s="14">
        <f t="shared" si="5"/>
        <v>67000</v>
      </c>
      <c r="F124" s="8" t="s">
        <v>202</v>
      </c>
      <c r="G124" s="14">
        <f t="shared" si="6"/>
        <v>0</v>
      </c>
      <c r="H124" s="8" t="s">
        <v>203</v>
      </c>
      <c r="I124" s="14">
        <f t="shared" si="7"/>
        <v>0</v>
      </c>
      <c r="J124" s="8" t="s">
        <v>204</v>
      </c>
      <c r="K124" s="13">
        <f>_xlfn.FLOOR.MATH(C124/'Mark Conv'!$E$5,0.01)</f>
        <v>2680</v>
      </c>
      <c r="L124" s="21"/>
      <c r="M124" s="21"/>
      <c r="N124" s="21"/>
      <c r="O124" s="21"/>
      <c r="P124" s="21"/>
      <c r="Q124" s="21"/>
      <c r="R124" s="21"/>
      <c r="S124" s="21"/>
      <c r="T124" s="21"/>
    </row>
    <row r="125" spans="1:20" ht="27.6">
      <c r="A125" s="8" t="str">
        <f>'Magic Number Crunch'!A124</f>
        <v>Cloak Of Many Fashions</v>
      </c>
      <c r="B125" s="12">
        <f>'Magic Number Crunch'!L124</f>
        <v>75</v>
      </c>
      <c r="C125" s="13">
        <f t="shared" si="4"/>
        <v>75</v>
      </c>
      <c r="D125" s="8" t="s">
        <v>206</v>
      </c>
      <c r="E125" s="14">
        <f t="shared" si="5"/>
        <v>75</v>
      </c>
      <c r="F125" s="8" t="s">
        <v>202</v>
      </c>
      <c r="G125" s="14">
        <f t="shared" si="6"/>
        <v>0</v>
      </c>
      <c r="H125" s="8" t="s">
        <v>203</v>
      </c>
      <c r="I125" s="14">
        <f t="shared" si="7"/>
        <v>0</v>
      </c>
      <c r="J125" s="8" t="s">
        <v>204</v>
      </c>
      <c r="K125" s="13">
        <f>_xlfn.FLOOR.MATH(C125/'Mark Conv'!$E$5,0.01)</f>
        <v>3</v>
      </c>
      <c r="L125" s="21"/>
      <c r="M125" s="21"/>
      <c r="N125" s="21"/>
      <c r="O125" s="21"/>
      <c r="P125" s="21"/>
      <c r="Q125" s="21"/>
      <c r="R125" s="21"/>
      <c r="S125" s="21"/>
      <c r="T125" s="21"/>
    </row>
    <row r="126" spans="1:20" ht="27.6">
      <c r="A126" s="8" t="str">
        <f>'Magic Number Crunch'!A125</f>
        <v>Cloak Of Protection</v>
      </c>
      <c r="B126" s="12">
        <f>'Magic Number Crunch'!L125</f>
        <v>1950</v>
      </c>
      <c r="C126" s="13">
        <f t="shared" si="4"/>
        <v>1950</v>
      </c>
      <c r="D126" s="8" t="s">
        <v>206</v>
      </c>
      <c r="E126" s="14">
        <f t="shared" si="5"/>
        <v>1950</v>
      </c>
      <c r="F126" s="8" t="s">
        <v>202</v>
      </c>
      <c r="G126" s="14">
        <f t="shared" si="6"/>
        <v>0</v>
      </c>
      <c r="H126" s="8" t="s">
        <v>203</v>
      </c>
      <c r="I126" s="14">
        <f t="shared" si="7"/>
        <v>0</v>
      </c>
      <c r="J126" s="8" t="s">
        <v>204</v>
      </c>
      <c r="K126" s="13">
        <f>_xlfn.FLOOR.MATH(C126/'Mark Conv'!$E$5,0.01)</f>
        <v>78</v>
      </c>
      <c r="L126" s="21"/>
      <c r="M126" s="21"/>
      <c r="N126" s="21"/>
      <c r="O126" s="21"/>
      <c r="P126" s="21"/>
      <c r="Q126" s="21"/>
      <c r="R126" s="21"/>
      <c r="S126" s="21"/>
      <c r="T126" s="21"/>
    </row>
    <row r="127" spans="1:20" ht="27.6">
      <c r="A127" s="8" t="str">
        <f>'Magic Number Crunch'!A126</f>
        <v>Cloak Of The Bat</v>
      </c>
      <c r="B127" s="12">
        <f>'Magic Number Crunch'!L126</f>
        <v>5300</v>
      </c>
      <c r="C127" s="13">
        <f t="shared" si="4"/>
        <v>5300</v>
      </c>
      <c r="D127" s="8" t="s">
        <v>206</v>
      </c>
      <c r="E127" s="14">
        <f t="shared" si="5"/>
        <v>5300</v>
      </c>
      <c r="F127" s="8" t="s">
        <v>202</v>
      </c>
      <c r="G127" s="14">
        <f t="shared" si="6"/>
        <v>0</v>
      </c>
      <c r="H127" s="8" t="s">
        <v>203</v>
      </c>
      <c r="I127" s="14">
        <f t="shared" si="7"/>
        <v>0</v>
      </c>
      <c r="J127" s="8" t="s">
        <v>204</v>
      </c>
      <c r="K127" s="13">
        <f>_xlfn.FLOOR.MATH(C127/'Mark Conv'!$E$5,0.01)</f>
        <v>212</v>
      </c>
      <c r="L127" s="21"/>
      <c r="M127" s="21"/>
      <c r="N127" s="21"/>
      <c r="O127" s="21"/>
      <c r="P127" s="21"/>
      <c r="Q127" s="21"/>
      <c r="R127" s="21"/>
      <c r="S127" s="21"/>
      <c r="T127" s="21"/>
    </row>
    <row r="128" spans="1:20" ht="27.6">
      <c r="A128" s="8" t="str">
        <f>'Magic Number Crunch'!A127</f>
        <v>Cloak Of The Manta Ray</v>
      </c>
      <c r="B128" s="12">
        <f>'Magic Number Crunch'!L127</f>
        <v>3175</v>
      </c>
      <c r="C128" s="13">
        <f t="shared" si="4"/>
        <v>3175</v>
      </c>
      <c r="D128" s="8" t="s">
        <v>206</v>
      </c>
      <c r="E128" s="14">
        <f t="shared" si="5"/>
        <v>3175</v>
      </c>
      <c r="F128" s="8" t="s">
        <v>202</v>
      </c>
      <c r="G128" s="14">
        <f t="shared" si="6"/>
        <v>0</v>
      </c>
      <c r="H128" s="8" t="s">
        <v>203</v>
      </c>
      <c r="I128" s="14">
        <f t="shared" si="7"/>
        <v>0</v>
      </c>
      <c r="J128" s="8" t="s">
        <v>204</v>
      </c>
      <c r="K128" s="13">
        <f>_xlfn.FLOOR.MATH(C128/'Mark Conv'!$E$5,0.01)</f>
        <v>127</v>
      </c>
      <c r="L128" s="21"/>
      <c r="M128" s="21"/>
      <c r="N128" s="21"/>
      <c r="O128" s="21"/>
      <c r="P128" s="21"/>
      <c r="Q128" s="21"/>
      <c r="R128" s="21"/>
      <c r="S128" s="21"/>
      <c r="T128" s="21"/>
    </row>
    <row r="129" spans="1:20" ht="27.6">
      <c r="A129" s="8" t="str">
        <f>'Magic Number Crunch'!A128</f>
        <v>Clockwork Amulet</v>
      </c>
      <c r="B129" s="12">
        <f>'Magic Number Crunch'!L128</f>
        <v>80</v>
      </c>
      <c r="C129" s="13">
        <f t="shared" si="4"/>
        <v>80</v>
      </c>
      <c r="D129" s="8" t="s">
        <v>206</v>
      </c>
      <c r="E129" s="14">
        <f t="shared" si="5"/>
        <v>80</v>
      </c>
      <c r="F129" s="8" t="s">
        <v>202</v>
      </c>
      <c r="G129" s="14">
        <f t="shared" si="6"/>
        <v>0</v>
      </c>
      <c r="H129" s="8" t="s">
        <v>203</v>
      </c>
      <c r="I129" s="14">
        <f t="shared" si="7"/>
        <v>0</v>
      </c>
      <c r="J129" s="8" t="s">
        <v>204</v>
      </c>
      <c r="K129" s="13">
        <f>_xlfn.FLOOR.MATH(C129/'Mark Conv'!$E$5,0.01)</f>
        <v>3.2</v>
      </c>
      <c r="L129" s="21"/>
      <c r="M129" s="21"/>
      <c r="N129" s="21"/>
      <c r="O129" s="21"/>
      <c r="P129" s="21"/>
      <c r="Q129" s="21"/>
      <c r="R129" s="21"/>
      <c r="S129" s="21"/>
      <c r="T129" s="21"/>
    </row>
    <row r="130" spans="1:20" ht="27.6">
      <c r="A130" s="8" t="str">
        <f>'Magic Number Crunch'!A129</f>
        <v>Clothes Of Mending</v>
      </c>
      <c r="B130" s="12">
        <f>'Magic Number Crunch'!L129</f>
        <v>55</v>
      </c>
      <c r="C130" s="13">
        <f t="shared" si="4"/>
        <v>55</v>
      </c>
      <c r="D130" s="8" t="s">
        <v>206</v>
      </c>
      <c r="E130" s="14">
        <f t="shared" si="5"/>
        <v>55</v>
      </c>
      <c r="F130" s="8" t="s">
        <v>202</v>
      </c>
      <c r="G130" s="14">
        <f t="shared" si="6"/>
        <v>0</v>
      </c>
      <c r="H130" s="8" t="s">
        <v>203</v>
      </c>
      <c r="I130" s="14">
        <f t="shared" si="7"/>
        <v>0</v>
      </c>
      <c r="J130" s="8" t="s">
        <v>204</v>
      </c>
      <c r="K130" s="13">
        <f>_xlfn.FLOOR.MATH(C130/'Mark Conv'!$E$5,0.01)</f>
        <v>2.2000000000000002</v>
      </c>
      <c r="L130" s="21"/>
      <c r="M130" s="21"/>
      <c r="N130" s="21"/>
      <c r="O130" s="21"/>
      <c r="P130" s="21"/>
      <c r="Q130" s="21"/>
      <c r="R130" s="21"/>
      <c r="S130" s="21"/>
      <c r="T130" s="21"/>
    </row>
    <row r="131" spans="1:20" ht="27.6">
      <c r="A131" s="8" t="str">
        <f>'Magic Number Crunch'!A130</f>
        <v>Coiling Grasp Tattoo</v>
      </c>
      <c r="B131" s="12">
        <f>'Magic Number Crunch'!L130</f>
        <v>325.25</v>
      </c>
      <c r="C131" s="13">
        <f t="shared" ref="C131:C194" si="8">B131*$N$6*$N$11</f>
        <v>325.25</v>
      </c>
      <c r="D131" s="8" t="s">
        <v>206</v>
      </c>
      <c r="E131" s="14">
        <f t="shared" ref="E131:E194" si="9">_xlfn.FLOOR.MATH(C131,1)</f>
        <v>325</v>
      </c>
      <c r="F131" s="8" t="s">
        <v>202</v>
      </c>
      <c r="G131" s="14">
        <f t="shared" ref="G131:G194" si="10">_xlfn.FLOOR.MATH(((C131-E131)*10), 1)</f>
        <v>2</v>
      </c>
      <c r="H131" s="8" t="s">
        <v>203</v>
      </c>
      <c r="I131" s="14">
        <f t="shared" ref="I131:I194" si="11">((C131-E131)*10-G131)*10</f>
        <v>5</v>
      </c>
      <c r="J131" s="8" t="s">
        <v>204</v>
      </c>
      <c r="K131" s="13">
        <f>_xlfn.FLOOR.MATH(C131/'Mark Conv'!$E$5,0.01)</f>
        <v>13.01</v>
      </c>
      <c r="L131" s="21"/>
      <c r="M131" s="21"/>
      <c r="N131" s="21"/>
      <c r="O131" s="21"/>
      <c r="P131" s="21"/>
      <c r="Q131" s="21"/>
      <c r="R131" s="21"/>
      <c r="S131" s="21"/>
      <c r="T131" s="21"/>
    </row>
    <row r="132" spans="1:20" ht="27.6">
      <c r="A132" s="8" t="str">
        <f>'Magic Number Crunch'!A131</f>
        <v>Coin of Delving</v>
      </c>
      <c r="B132" s="12">
        <f>'Magic Number Crunch'!L131</f>
        <v>55</v>
      </c>
      <c r="C132" s="13">
        <f t="shared" si="8"/>
        <v>55</v>
      </c>
      <c r="D132" s="8" t="s">
        <v>206</v>
      </c>
      <c r="E132" s="14">
        <f t="shared" si="9"/>
        <v>55</v>
      </c>
      <c r="F132" s="8" t="s">
        <v>202</v>
      </c>
      <c r="G132" s="14">
        <f t="shared" si="10"/>
        <v>0</v>
      </c>
      <c r="H132" s="8" t="s">
        <v>203</v>
      </c>
      <c r="I132" s="14">
        <f t="shared" si="11"/>
        <v>0</v>
      </c>
      <c r="J132" s="8" t="s">
        <v>204</v>
      </c>
      <c r="K132" s="13">
        <f>_xlfn.FLOOR.MATH(C132/'Mark Conv'!$E$5,0.01)</f>
        <v>2.2000000000000002</v>
      </c>
      <c r="L132" s="21"/>
      <c r="M132" s="21"/>
      <c r="N132" s="21"/>
      <c r="O132" s="21"/>
      <c r="P132" s="21"/>
      <c r="Q132" s="21"/>
      <c r="R132" s="21"/>
      <c r="S132" s="21"/>
      <c r="T132" s="21"/>
    </row>
    <row r="133" spans="1:20" ht="27.6">
      <c r="A133" s="8" t="str">
        <f>'Magic Number Crunch'!A132</f>
        <v>Conch Of Teleportation</v>
      </c>
      <c r="B133" s="12">
        <f>'Magic Number Crunch'!L132</f>
        <v>16550.125</v>
      </c>
      <c r="C133" s="13">
        <f t="shared" si="8"/>
        <v>16550.125</v>
      </c>
      <c r="D133" s="8" t="s">
        <v>206</v>
      </c>
      <c r="E133" s="14">
        <f t="shared" si="9"/>
        <v>16550</v>
      </c>
      <c r="F133" s="8" t="s">
        <v>202</v>
      </c>
      <c r="G133" s="14">
        <f t="shared" si="10"/>
        <v>1</v>
      </c>
      <c r="H133" s="8" t="s">
        <v>203</v>
      </c>
      <c r="I133" s="14">
        <f t="shared" si="11"/>
        <v>2.5</v>
      </c>
      <c r="J133" s="8" t="s">
        <v>204</v>
      </c>
      <c r="K133" s="13">
        <f>_xlfn.FLOOR.MATH(C133/'Mark Conv'!$E$5,0.01)</f>
        <v>662</v>
      </c>
      <c r="L133" s="21"/>
      <c r="M133" s="21"/>
      <c r="N133" s="21"/>
      <c r="O133" s="21"/>
      <c r="P133" s="21"/>
      <c r="Q133" s="21"/>
      <c r="R133" s="21"/>
      <c r="S133" s="21"/>
      <c r="T133" s="21"/>
    </row>
    <row r="134" spans="1:20" ht="27.6">
      <c r="A134" s="8" t="str">
        <f>'Magic Number Crunch'!A133</f>
        <v>Corpse Slayer</v>
      </c>
      <c r="B134" s="12">
        <f>'Magic Number Crunch'!L133</f>
        <v>4087.625</v>
      </c>
      <c r="C134" s="13">
        <f t="shared" si="8"/>
        <v>4087.625</v>
      </c>
      <c r="D134" s="8" t="s">
        <v>206</v>
      </c>
      <c r="E134" s="14">
        <f t="shared" si="9"/>
        <v>4087</v>
      </c>
      <c r="F134" s="8" t="s">
        <v>202</v>
      </c>
      <c r="G134" s="14">
        <f t="shared" si="10"/>
        <v>6</v>
      </c>
      <c r="H134" s="8" t="s">
        <v>203</v>
      </c>
      <c r="I134" s="14">
        <f t="shared" si="11"/>
        <v>2.5</v>
      </c>
      <c r="J134" s="8" t="s">
        <v>204</v>
      </c>
      <c r="K134" s="13">
        <f>_xlfn.FLOOR.MATH(C134/'Mark Conv'!$E$5,0.01)</f>
        <v>163.5</v>
      </c>
      <c r="L134" s="21"/>
      <c r="M134" s="21"/>
      <c r="N134" s="21"/>
      <c r="O134" s="21"/>
      <c r="P134" s="21"/>
      <c r="Q134" s="21"/>
      <c r="R134" s="21"/>
      <c r="S134" s="21"/>
      <c r="T134" s="21"/>
    </row>
    <row r="135" spans="1:20" ht="27.6">
      <c r="A135" s="8" t="str">
        <f>'Magic Number Crunch'!A134</f>
        <v>Crystal Ball</v>
      </c>
      <c r="B135" s="12">
        <f>'Magic Number Crunch'!L134</f>
        <v>46000</v>
      </c>
      <c r="C135" s="13">
        <f t="shared" si="8"/>
        <v>46000</v>
      </c>
      <c r="D135" s="8" t="s">
        <v>206</v>
      </c>
      <c r="E135" s="14">
        <f t="shared" si="9"/>
        <v>46000</v>
      </c>
      <c r="F135" s="8" t="s">
        <v>202</v>
      </c>
      <c r="G135" s="14">
        <f t="shared" si="10"/>
        <v>0</v>
      </c>
      <c r="H135" s="8" t="s">
        <v>203</v>
      </c>
      <c r="I135" s="14">
        <f t="shared" si="11"/>
        <v>0</v>
      </c>
      <c r="J135" s="8" t="s">
        <v>204</v>
      </c>
      <c r="K135" s="13">
        <f>_xlfn.FLOOR.MATH(C135/'Mark Conv'!$E$5,0.01)</f>
        <v>1840</v>
      </c>
      <c r="L135" s="21"/>
      <c r="M135" s="21"/>
      <c r="N135" s="21"/>
      <c r="O135" s="21"/>
      <c r="P135" s="21"/>
      <c r="Q135" s="21"/>
      <c r="R135" s="21"/>
      <c r="S135" s="21"/>
      <c r="T135" s="21"/>
    </row>
    <row r="136" spans="1:20" ht="27.6">
      <c r="A136" s="8" t="str">
        <f>'Magic Number Crunch'!A135</f>
        <v>Crystal Ball Of Mind Reading</v>
      </c>
      <c r="B136" s="12">
        <f>'Magic Number Crunch'!L135</f>
        <v>81750.25</v>
      </c>
      <c r="C136" s="13">
        <f t="shared" si="8"/>
        <v>81750.25</v>
      </c>
      <c r="D136" s="8" t="s">
        <v>206</v>
      </c>
      <c r="E136" s="14">
        <f t="shared" si="9"/>
        <v>81750</v>
      </c>
      <c r="F136" s="8" t="s">
        <v>202</v>
      </c>
      <c r="G136" s="14">
        <f t="shared" si="10"/>
        <v>2</v>
      </c>
      <c r="H136" s="8" t="s">
        <v>203</v>
      </c>
      <c r="I136" s="14">
        <f t="shared" si="11"/>
        <v>5</v>
      </c>
      <c r="J136" s="8" t="s">
        <v>204</v>
      </c>
      <c r="K136" s="13">
        <f>_xlfn.FLOOR.MATH(C136/'Mark Conv'!$E$5,0.01)</f>
        <v>3270.01</v>
      </c>
      <c r="L136" s="21"/>
      <c r="M136" s="21"/>
      <c r="N136" s="21"/>
      <c r="O136" s="21"/>
      <c r="P136" s="21"/>
      <c r="Q136" s="21"/>
      <c r="R136" s="21"/>
      <c r="S136" s="21"/>
      <c r="T136" s="21"/>
    </row>
    <row r="137" spans="1:20" ht="27.6">
      <c r="A137" s="8" t="str">
        <f>'Magic Number Crunch'!A136</f>
        <v>Crystal Ball Of Telepathy</v>
      </c>
      <c r="B137" s="12">
        <f>'Magic Number Crunch'!L136</f>
        <v>91250.25</v>
      </c>
      <c r="C137" s="13">
        <f t="shared" si="8"/>
        <v>91250.25</v>
      </c>
      <c r="D137" s="8" t="s">
        <v>206</v>
      </c>
      <c r="E137" s="14">
        <f t="shared" si="9"/>
        <v>91250</v>
      </c>
      <c r="F137" s="8" t="s">
        <v>202</v>
      </c>
      <c r="G137" s="14">
        <f t="shared" si="10"/>
        <v>2</v>
      </c>
      <c r="H137" s="8" t="s">
        <v>203</v>
      </c>
      <c r="I137" s="14">
        <f t="shared" si="11"/>
        <v>5</v>
      </c>
      <c r="J137" s="8" t="s">
        <v>204</v>
      </c>
      <c r="K137" s="13">
        <f>_xlfn.FLOOR.MATH(C137/'Mark Conv'!$E$5,0.01)</f>
        <v>3650.01</v>
      </c>
      <c r="L137" s="21"/>
      <c r="M137" s="21"/>
      <c r="N137" s="21"/>
      <c r="O137" s="21"/>
      <c r="P137" s="21"/>
      <c r="Q137" s="21"/>
      <c r="R137" s="21"/>
      <c r="S137" s="21"/>
      <c r="T137" s="21"/>
    </row>
    <row r="138" spans="1:20" ht="27.6">
      <c r="A138" s="8" t="str">
        <f>'Magic Number Crunch'!A137</f>
        <v>Crystal Ball Of True Seeing</v>
      </c>
      <c r="B138" s="12">
        <f>'Magic Number Crunch'!L137</f>
        <v>96250.25</v>
      </c>
      <c r="C138" s="13">
        <f t="shared" si="8"/>
        <v>96250.25</v>
      </c>
      <c r="D138" s="8" t="s">
        <v>206</v>
      </c>
      <c r="E138" s="14">
        <f t="shared" si="9"/>
        <v>96250</v>
      </c>
      <c r="F138" s="8" t="s">
        <v>202</v>
      </c>
      <c r="G138" s="14">
        <f t="shared" si="10"/>
        <v>2</v>
      </c>
      <c r="H138" s="8" t="s">
        <v>203</v>
      </c>
      <c r="I138" s="14">
        <f t="shared" si="11"/>
        <v>5</v>
      </c>
      <c r="J138" s="8" t="s">
        <v>204</v>
      </c>
      <c r="K138" s="13">
        <f>_xlfn.FLOOR.MATH(C138/'Mark Conv'!$E$5,0.01)</f>
        <v>3850.01</v>
      </c>
      <c r="L138" s="21"/>
      <c r="M138" s="21"/>
      <c r="N138" s="21"/>
      <c r="O138" s="21"/>
      <c r="P138" s="21"/>
      <c r="Q138" s="21"/>
      <c r="R138" s="21"/>
      <c r="S138" s="21"/>
      <c r="T138" s="21"/>
    </row>
    <row r="139" spans="1:20" ht="27.6">
      <c r="A139" s="8" t="str">
        <f>'Magic Number Crunch'!A138</f>
        <v>Crystalline Chronicle</v>
      </c>
      <c r="B139" s="12">
        <f>'Magic Number Crunch'!L138</f>
        <v>31250.25</v>
      </c>
      <c r="C139" s="13">
        <f t="shared" si="8"/>
        <v>31250.25</v>
      </c>
      <c r="D139" s="8" t="s">
        <v>206</v>
      </c>
      <c r="E139" s="14">
        <f t="shared" si="9"/>
        <v>31250</v>
      </c>
      <c r="F139" s="8" t="s">
        <v>202</v>
      </c>
      <c r="G139" s="14">
        <f t="shared" si="10"/>
        <v>2</v>
      </c>
      <c r="H139" s="8" t="s">
        <v>203</v>
      </c>
      <c r="I139" s="14">
        <f t="shared" si="11"/>
        <v>5</v>
      </c>
      <c r="J139" s="8" t="s">
        <v>204</v>
      </c>
      <c r="K139" s="13">
        <f>_xlfn.FLOOR.MATH(C139/'Mark Conv'!$E$5,0.01)</f>
        <v>1250.01</v>
      </c>
      <c r="L139" s="21"/>
      <c r="M139" s="21"/>
      <c r="N139" s="21"/>
      <c r="O139" s="21"/>
      <c r="P139" s="21"/>
      <c r="Q139" s="21"/>
      <c r="R139" s="21"/>
      <c r="S139" s="21"/>
      <c r="T139" s="21"/>
    </row>
    <row r="140" spans="1:20" ht="27.6">
      <c r="A140" s="8" t="str">
        <f>'Magic Number Crunch'!A139</f>
        <v>Cube Of Force</v>
      </c>
      <c r="B140" s="12">
        <f>'Magic Number Crunch'!L139</f>
        <v>10500</v>
      </c>
      <c r="C140" s="13">
        <f t="shared" si="8"/>
        <v>10500</v>
      </c>
      <c r="D140" s="8" t="s">
        <v>206</v>
      </c>
      <c r="E140" s="14">
        <f t="shared" si="9"/>
        <v>10500</v>
      </c>
      <c r="F140" s="8" t="s">
        <v>202</v>
      </c>
      <c r="G140" s="14">
        <f t="shared" si="10"/>
        <v>0</v>
      </c>
      <c r="H140" s="8" t="s">
        <v>203</v>
      </c>
      <c r="I140" s="14">
        <f t="shared" si="11"/>
        <v>0</v>
      </c>
      <c r="J140" s="8" t="s">
        <v>204</v>
      </c>
      <c r="K140" s="13">
        <f>_xlfn.FLOOR.MATH(C140/'Mark Conv'!$E$5,0.01)</f>
        <v>420</v>
      </c>
      <c r="L140" s="21"/>
      <c r="M140" s="21"/>
      <c r="N140" s="21"/>
      <c r="O140" s="21"/>
      <c r="P140" s="21"/>
      <c r="Q140" s="21"/>
      <c r="R140" s="21"/>
      <c r="S140" s="21"/>
      <c r="T140" s="21"/>
    </row>
    <row r="141" spans="1:20" ht="27.6">
      <c r="A141" s="8" t="str">
        <f>'Magic Number Crunch'!A140</f>
        <v>Cubic Gate</v>
      </c>
      <c r="B141" s="12">
        <f>'Magic Number Crunch'!L140</f>
        <v>102000</v>
      </c>
      <c r="C141" s="13">
        <f t="shared" si="8"/>
        <v>102000</v>
      </c>
      <c r="D141" s="8" t="s">
        <v>206</v>
      </c>
      <c r="E141" s="14">
        <f t="shared" si="9"/>
        <v>102000</v>
      </c>
      <c r="F141" s="8" t="s">
        <v>202</v>
      </c>
      <c r="G141" s="14">
        <f t="shared" si="10"/>
        <v>0</v>
      </c>
      <c r="H141" s="8" t="s">
        <v>203</v>
      </c>
      <c r="I141" s="14">
        <f t="shared" si="11"/>
        <v>0</v>
      </c>
      <c r="J141" s="8" t="s">
        <v>204</v>
      </c>
      <c r="K141" s="13">
        <f>_xlfn.FLOOR.MATH(C141/'Mark Conv'!$E$5,0.01)</f>
        <v>4080</v>
      </c>
      <c r="L141" s="21"/>
      <c r="M141" s="21"/>
      <c r="N141" s="21"/>
      <c r="O141" s="21"/>
      <c r="P141" s="21"/>
      <c r="Q141" s="21"/>
      <c r="R141" s="21"/>
      <c r="S141" s="21"/>
      <c r="T141" s="21"/>
    </row>
    <row r="142" spans="1:20" ht="27.6">
      <c r="A142" s="8" t="str">
        <f>'Magic Number Crunch'!A141</f>
        <v>Cursed Luckstone</v>
      </c>
      <c r="B142" s="12">
        <f>'Magic Number Crunch'!L141</f>
        <v>287.625</v>
      </c>
      <c r="C142" s="13">
        <f t="shared" si="8"/>
        <v>287.625</v>
      </c>
      <c r="D142" s="8" t="s">
        <v>206</v>
      </c>
      <c r="E142" s="14">
        <f t="shared" si="9"/>
        <v>287</v>
      </c>
      <c r="F142" s="8" t="s">
        <v>202</v>
      </c>
      <c r="G142" s="14">
        <f t="shared" si="10"/>
        <v>6</v>
      </c>
      <c r="H142" s="8" t="s">
        <v>203</v>
      </c>
      <c r="I142" s="14">
        <f t="shared" si="11"/>
        <v>2.5</v>
      </c>
      <c r="J142" s="8" t="s">
        <v>204</v>
      </c>
      <c r="K142" s="13">
        <f>_xlfn.FLOOR.MATH(C142/'Mark Conv'!$E$5,0.01)</f>
        <v>11.5</v>
      </c>
      <c r="L142" s="21"/>
      <c r="M142" s="21"/>
      <c r="N142" s="21"/>
      <c r="O142" s="21"/>
      <c r="P142" s="21"/>
      <c r="Q142" s="21"/>
      <c r="R142" s="21"/>
      <c r="S142" s="21"/>
      <c r="T142" s="21"/>
    </row>
    <row r="143" spans="1:20" ht="27.6">
      <c r="A143" s="8" t="str">
        <f>'Magic Number Crunch'!A142</f>
        <v>Daern's Instant Fortress</v>
      </c>
      <c r="B143" s="12">
        <f>'Magic Number Crunch'!L142</f>
        <v>40000</v>
      </c>
      <c r="C143" s="13">
        <f t="shared" si="8"/>
        <v>40000</v>
      </c>
      <c r="D143" s="8" t="s">
        <v>206</v>
      </c>
      <c r="E143" s="14">
        <f t="shared" si="9"/>
        <v>40000</v>
      </c>
      <c r="F143" s="8" t="s">
        <v>202</v>
      </c>
      <c r="G143" s="14">
        <f t="shared" si="10"/>
        <v>0</v>
      </c>
      <c r="H143" s="8" t="s">
        <v>203</v>
      </c>
      <c r="I143" s="14">
        <f t="shared" si="11"/>
        <v>0</v>
      </c>
      <c r="J143" s="8" t="s">
        <v>204</v>
      </c>
      <c r="K143" s="13">
        <f>_xlfn.FLOOR.MATH(C143/'Mark Conv'!$E$5,0.01)</f>
        <v>1600</v>
      </c>
      <c r="L143" s="21"/>
      <c r="M143" s="21"/>
      <c r="N143" s="21"/>
      <c r="O143" s="21"/>
      <c r="P143" s="21"/>
      <c r="Q143" s="21"/>
      <c r="R143" s="21"/>
      <c r="S143" s="21"/>
      <c r="T143" s="21"/>
    </row>
    <row r="144" spans="1:20" ht="27.6">
      <c r="A144" s="8" t="str">
        <f>'Magic Number Crunch'!A143</f>
        <v>Dagger Of Blindsight</v>
      </c>
      <c r="B144" s="12">
        <f>'Magic Number Crunch'!L143</f>
        <v>6875.25</v>
      </c>
      <c r="C144" s="13">
        <f t="shared" si="8"/>
        <v>6875.25</v>
      </c>
      <c r="D144" s="8" t="s">
        <v>206</v>
      </c>
      <c r="E144" s="14">
        <f t="shared" si="9"/>
        <v>6875</v>
      </c>
      <c r="F144" s="8" t="s">
        <v>202</v>
      </c>
      <c r="G144" s="14">
        <f t="shared" si="10"/>
        <v>2</v>
      </c>
      <c r="H144" s="8" t="s">
        <v>203</v>
      </c>
      <c r="I144" s="14">
        <f t="shared" si="11"/>
        <v>5</v>
      </c>
      <c r="J144" s="8" t="s">
        <v>204</v>
      </c>
      <c r="K144" s="13">
        <f>_xlfn.FLOOR.MATH(C144/'Mark Conv'!$E$5,0.01)</f>
        <v>275.01</v>
      </c>
      <c r="L144" s="21"/>
      <c r="M144" s="21"/>
      <c r="N144" s="21"/>
      <c r="O144" s="21"/>
      <c r="P144" s="21"/>
      <c r="Q144" s="21"/>
      <c r="R144" s="21"/>
      <c r="S144" s="21"/>
      <c r="T144" s="21"/>
    </row>
    <row r="145" spans="1:20" ht="27.6">
      <c r="A145" s="8" t="str">
        <f>'Magic Number Crunch'!A144</f>
        <v>Dagger Of Venom</v>
      </c>
      <c r="B145" s="12">
        <f>'Magic Number Crunch'!L144</f>
        <v>2000</v>
      </c>
      <c r="C145" s="13">
        <f t="shared" si="8"/>
        <v>2000</v>
      </c>
      <c r="D145" s="8" t="s">
        <v>206</v>
      </c>
      <c r="E145" s="14">
        <f t="shared" si="9"/>
        <v>2000</v>
      </c>
      <c r="F145" s="8" t="s">
        <v>202</v>
      </c>
      <c r="G145" s="14">
        <f t="shared" si="10"/>
        <v>0</v>
      </c>
      <c r="H145" s="8" t="s">
        <v>203</v>
      </c>
      <c r="I145" s="14">
        <f t="shared" si="11"/>
        <v>0</v>
      </c>
      <c r="J145" s="8" t="s">
        <v>204</v>
      </c>
      <c r="K145" s="13">
        <f>_xlfn.FLOOR.MATH(C145/'Mark Conv'!$E$5,0.01)</f>
        <v>80</v>
      </c>
      <c r="L145" s="21"/>
      <c r="M145" s="21"/>
      <c r="N145" s="21"/>
      <c r="O145" s="21"/>
      <c r="P145" s="21"/>
      <c r="Q145" s="21"/>
      <c r="R145" s="21"/>
      <c r="S145" s="21"/>
      <c r="T145" s="21"/>
    </row>
    <row r="146" spans="1:20" ht="27.6">
      <c r="A146" s="8" t="str">
        <f>'Magic Number Crunch'!A145</f>
        <v>Dancing Sword (any sword)</v>
      </c>
      <c r="B146" s="12">
        <f>'Magic Number Crunch'!L145</f>
        <v>6000</v>
      </c>
      <c r="C146" s="13">
        <f t="shared" si="8"/>
        <v>6000</v>
      </c>
      <c r="D146" s="8" t="s">
        <v>206</v>
      </c>
      <c r="E146" s="14">
        <f t="shared" si="9"/>
        <v>6000</v>
      </c>
      <c r="F146" s="8" t="s">
        <v>202</v>
      </c>
      <c r="G146" s="14">
        <f t="shared" si="10"/>
        <v>0</v>
      </c>
      <c r="H146" s="8" t="s">
        <v>203</v>
      </c>
      <c r="I146" s="14">
        <f t="shared" si="11"/>
        <v>0</v>
      </c>
      <c r="J146" s="8" t="s">
        <v>204</v>
      </c>
      <c r="K146" s="13">
        <f>_xlfn.FLOOR.MATH(C146/'Mark Conv'!$E$5,0.01)</f>
        <v>240</v>
      </c>
      <c r="L146" s="21"/>
      <c r="M146" s="21"/>
      <c r="N146" s="21"/>
      <c r="O146" s="21"/>
      <c r="P146" s="21"/>
      <c r="Q146" s="21"/>
      <c r="R146" s="21"/>
      <c r="S146" s="21"/>
      <c r="T146" s="21"/>
    </row>
    <row r="147" spans="1:20" ht="27.6">
      <c r="A147" s="8" t="str">
        <f>'Magic Number Crunch'!A146</f>
        <v>Danoth's Visor</v>
      </c>
      <c r="B147" s="12">
        <f>'Magic Number Crunch'!L146</f>
        <v>112500.5</v>
      </c>
      <c r="C147" s="13">
        <f t="shared" si="8"/>
        <v>112500.5</v>
      </c>
      <c r="D147" s="8" t="s">
        <v>206</v>
      </c>
      <c r="E147" s="14">
        <f t="shared" si="9"/>
        <v>112500</v>
      </c>
      <c r="F147" s="8" t="s">
        <v>202</v>
      </c>
      <c r="G147" s="14">
        <f t="shared" si="10"/>
        <v>5</v>
      </c>
      <c r="H147" s="8" t="s">
        <v>203</v>
      </c>
      <c r="I147" s="14">
        <f t="shared" si="11"/>
        <v>0</v>
      </c>
      <c r="J147" s="8" t="s">
        <v>204</v>
      </c>
      <c r="K147" s="13">
        <f>_xlfn.FLOOR.MATH(C147/'Mark Conv'!$E$5,0.01)</f>
        <v>4500.0200000000004</v>
      </c>
      <c r="L147" s="21"/>
      <c r="M147" s="21"/>
      <c r="N147" s="21"/>
      <c r="O147" s="21"/>
      <c r="P147" s="21"/>
      <c r="Q147" s="21"/>
      <c r="R147" s="21"/>
      <c r="S147" s="21"/>
      <c r="T147" s="21"/>
    </row>
    <row r="148" spans="1:20" ht="27.6">
      <c r="A148" s="8" t="str">
        <f>'Magic Number Crunch'!A147</f>
        <v>Dark Shard Amulet</v>
      </c>
      <c r="B148" s="12">
        <f>'Magic Number Crunch'!L147</f>
        <v>67.5</v>
      </c>
      <c r="C148" s="13">
        <f t="shared" si="8"/>
        <v>67.5</v>
      </c>
      <c r="D148" s="8" t="s">
        <v>206</v>
      </c>
      <c r="E148" s="14">
        <f t="shared" si="9"/>
        <v>67</v>
      </c>
      <c r="F148" s="8" t="s">
        <v>202</v>
      </c>
      <c r="G148" s="14">
        <f t="shared" si="10"/>
        <v>5</v>
      </c>
      <c r="H148" s="8" t="s">
        <v>203</v>
      </c>
      <c r="I148" s="14">
        <f t="shared" si="11"/>
        <v>0</v>
      </c>
      <c r="J148" s="8" t="s">
        <v>204</v>
      </c>
      <c r="K148" s="13">
        <f>_xlfn.FLOOR.MATH(C148/'Mark Conv'!$E$5,0.01)</f>
        <v>2.7</v>
      </c>
      <c r="L148" s="21"/>
      <c r="M148" s="21"/>
      <c r="N148" s="21"/>
      <c r="O148" s="21"/>
      <c r="P148" s="21"/>
      <c r="Q148" s="21"/>
      <c r="R148" s="21"/>
      <c r="S148" s="21"/>
      <c r="T148" s="21"/>
    </row>
    <row r="149" spans="1:20" ht="27.6">
      <c r="A149" s="8" t="str">
        <f>'Magic Number Crunch'!A148</f>
        <v>Dawnbringer (longsword)</v>
      </c>
      <c r="B149" s="12">
        <f>'Magic Number Crunch'!L148</f>
        <v>84750.25</v>
      </c>
      <c r="C149" s="13">
        <f t="shared" si="8"/>
        <v>84750.25</v>
      </c>
      <c r="D149" s="8" t="s">
        <v>206</v>
      </c>
      <c r="E149" s="14">
        <f t="shared" si="9"/>
        <v>84750</v>
      </c>
      <c r="F149" s="8" t="s">
        <v>202</v>
      </c>
      <c r="G149" s="14">
        <f t="shared" si="10"/>
        <v>2</v>
      </c>
      <c r="H149" s="8" t="s">
        <v>203</v>
      </c>
      <c r="I149" s="14">
        <f t="shared" si="11"/>
        <v>5</v>
      </c>
      <c r="J149" s="8" t="s">
        <v>204</v>
      </c>
      <c r="K149" s="13">
        <f>_xlfn.FLOOR.MATH(C149/'Mark Conv'!$E$5,0.01)</f>
        <v>3390.01</v>
      </c>
      <c r="L149" s="21"/>
      <c r="M149" s="21"/>
      <c r="N149" s="21"/>
      <c r="O149" s="21"/>
      <c r="P149" s="21"/>
      <c r="Q149" s="21"/>
      <c r="R149" s="21"/>
      <c r="S149" s="21"/>
      <c r="T149" s="21"/>
    </row>
    <row r="150" spans="1:20" ht="27.6">
      <c r="A150" s="8" t="str">
        <f>'Magic Number Crunch'!A149</f>
        <v>Decanter Of Endless Water</v>
      </c>
      <c r="B150" s="12">
        <f>'Magic Number Crunch'!L149</f>
        <v>67650</v>
      </c>
      <c r="C150" s="13">
        <f t="shared" si="8"/>
        <v>67650</v>
      </c>
      <c r="D150" s="8" t="s">
        <v>206</v>
      </c>
      <c r="E150" s="14">
        <f t="shared" si="9"/>
        <v>67650</v>
      </c>
      <c r="F150" s="8" t="s">
        <v>202</v>
      </c>
      <c r="G150" s="14">
        <f t="shared" si="10"/>
        <v>0</v>
      </c>
      <c r="H150" s="8" t="s">
        <v>203</v>
      </c>
      <c r="I150" s="14">
        <f t="shared" si="11"/>
        <v>0</v>
      </c>
      <c r="J150" s="8" t="s">
        <v>204</v>
      </c>
      <c r="K150" s="13">
        <f>_xlfn.FLOOR.MATH(C150/'Mark Conv'!$E$5,0.01)</f>
        <v>2706</v>
      </c>
      <c r="L150" s="21"/>
      <c r="M150" s="21"/>
      <c r="N150" s="21"/>
      <c r="O150" s="21"/>
      <c r="P150" s="21"/>
      <c r="Q150" s="21"/>
      <c r="R150" s="21"/>
      <c r="S150" s="21"/>
      <c r="T150" s="21"/>
    </row>
    <row r="151" spans="1:20" ht="27.6">
      <c r="A151" s="8" t="str">
        <f>'Magic Number Crunch'!A150</f>
        <v>Deck Of Illusions</v>
      </c>
      <c r="B151" s="12">
        <f>'Magic Number Crunch'!L150</f>
        <v>3285</v>
      </c>
      <c r="C151" s="13">
        <f t="shared" si="8"/>
        <v>3285</v>
      </c>
      <c r="D151" s="8" t="s">
        <v>206</v>
      </c>
      <c r="E151" s="14">
        <f t="shared" si="9"/>
        <v>3285</v>
      </c>
      <c r="F151" s="8" t="s">
        <v>202</v>
      </c>
      <c r="G151" s="14">
        <f t="shared" si="10"/>
        <v>0</v>
      </c>
      <c r="H151" s="8" t="s">
        <v>203</v>
      </c>
      <c r="I151" s="14">
        <f t="shared" si="11"/>
        <v>0</v>
      </c>
      <c r="J151" s="8" t="s">
        <v>204</v>
      </c>
      <c r="K151" s="13">
        <f>_xlfn.FLOOR.MATH(C151/'Mark Conv'!$E$5,0.01)</f>
        <v>131.4</v>
      </c>
      <c r="L151" s="21"/>
      <c r="M151" s="21"/>
      <c r="N151" s="21"/>
      <c r="O151" s="21"/>
      <c r="P151" s="21"/>
      <c r="Q151" s="21"/>
      <c r="R151" s="21"/>
      <c r="S151" s="21"/>
      <c r="T151" s="21"/>
    </row>
    <row r="152" spans="1:20" ht="27.6">
      <c r="A152" s="8" t="str">
        <f>'Magic Number Crunch'!A151</f>
        <v>Deck Of Many Things</v>
      </c>
      <c r="B152" s="12">
        <f>'Magic Number Crunch'!L151</f>
        <v>156250.25</v>
      </c>
      <c r="C152" s="13">
        <f t="shared" si="8"/>
        <v>156250.25</v>
      </c>
      <c r="D152" s="8" t="s">
        <v>206</v>
      </c>
      <c r="E152" s="14">
        <f t="shared" si="9"/>
        <v>156250</v>
      </c>
      <c r="F152" s="8" t="s">
        <v>202</v>
      </c>
      <c r="G152" s="14">
        <f t="shared" si="10"/>
        <v>2</v>
      </c>
      <c r="H152" s="8" t="s">
        <v>203</v>
      </c>
      <c r="I152" s="14">
        <f t="shared" si="11"/>
        <v>5</v>
      </c>
      <c r="J152" s="8" t="s">
        <v>204</v>
      </c>
      <c r="K152" s="13">
        <f>_xlfn.FLOOR.MATH(C152/'Mark Conv'!$E$5,0.01)</f>
        <v>6250.01</v>
      </c>
      <c r="L152" s="21"/>
      <c r="M152" s="21"/>
      <c r="N152" s="21"/>
      <c r="O152" s="21"/>
      <c r="P152" s="21"/>
      <c r="Q152" s="21"/>
      <c r="R152" s="21"/>
      <c r="S152" s="21"/>
      <c r="T152" s="21"/>
    </row>
    <row r="153" spans="1:20" ht="27.6">
      <c r="A153" s="8" t="str">
        <f>'Magic Number Crunch'!A152</f>
        <v>Deck Of Several Things</v>
      </c>
      <c r="B153" s="12">
        <f>'Magic Number Crunch'!L152</f>
        <v>112500.5</v>
      </c>
      <c r="C153" s="13">
        <f t="shared" si="8"/>
        <v>112500.5</v>
      </c>
      <c r="D153" s="8" t="s">
        <v>206</v>
      </c>
      <c r="E153" s="14">
        <f t="shared" si="9"/>
        <v>112500</v>
      </c>
      <c r="F153" s="8" t="s">
        <v>202</v>
      </c>
      <c r="G153" s="14">
        <f t="shared" si="10"/>
        <v>5</v>
      </c>
      <c r="H153" s="8" t="s">
        <v>203</v>
      </c>
      <c r="I153" s="14">
        <f t="shared" si="11"/>
        <v>0</v>
      </c>
      <c r="J153" s="8" t="s">
        <v>204</v>
      </c>
      <c r="K153" s="13">
        <f>_xlfn.FLOOR.MATH(C153/'Mark Conv'!$E$5,0.01)</f>
        <v>4500.0200000000004</v>
      </c>
      <c r="L153" s="21"/>
      <c r="M153" s="21"/>
      <c r="N153" s="21"/>
      <c r="O153" s="21"/>
      <c r="P153" s="21"/>
      <c r="Q153" s="21"/>
      <c r="R153" s="21"/>
      <c r="S153" s="21"/>
      <c r="T153" s="21"/>
    </row>
    <row r="154" spans="1:20" ht="27.6">
      <c r="A154" s="8" t="str">
        <f>'Magic Number Crunch'!A153</f>
        <v>Defender (any sword)</v>
      </c>
      <c r="B154" s="12">
        <f>'Magic Number Crunch'!L153</f>
        <v>39500</v>
      </c>
      <c r="C154" s="13">
        <f t="shared" si="8"/>
        <v>39500</v>
      </c>
      <c r="D154" s="8" t="s">
        <v>206</v>
      </c>
      <c r="E154" s="14">
        <f t="shared" si="9"/>
        <v>39500</v>
      </c>
      <c r="F154" s="8" t="s">
        <v>202</v>
      </c>
      <c r="G154" s="14">
        <f t="shared" si="10"/>
        <v>0</v>
      </c>
      <c r="H154" s="8" t="s">
        <v>203</v>
      </c>
      <c r="I154" s="14">
        <f t="shared" si="11"/>
        <v>0</v>
      </c>
      <c r="J154" s="8" t="s">
        <v>204</v>
      </c>
      <c r="K154" s="13">
        <f>_xlfn.FLOOR.MATH(C154/'Mark Conv'!$E$5,0.01)</f>
        <v>1580</v>
      </c>
      <c r="L154" s="21"/>
      <c r="M154" s="21"/>
      <c r="N154" s="21"/>
      <c r="O154" s="21"/>
      <c r="P154" s="21"/>
      <c r="Q154" s="21"/>
      <c r="R154" s="21"/>
      <c r="S154" s="21"/>
      <c r="T154" s="21"/>
    </row>
    <row r="155" spans="1:20" ht="27.6">
      <c r="A155" s="8" t="str">
        <f>'Magic Number Crunch'!A154</f>
        <v>Demon Armor (plate) (cursed)</v>
      </c>
      <c r="B155" s="12">
        <f>'Magic Number Crunch'!L154</f>
        <v>19375.125</v>
      </c>
      <c r="C155" s="13">
        <f t="shared" si="8"/>
        <v>19375.125</v>
      </c>
      <c r="D155" s="8" t="s">
        <v>206</v>
      </c>
      <c r="E155" s="14">
        <f t="shared" si="9"/>
        <v>19375</v>
      </c>
      <c r="F155" s="8" t="s">
        <v>202</v>
      </c>
      <c r="G155" s="14">
        <f t="shared" si="10"/>
        <v>1</v>
      </c>
      <c r="H155" s="8" t="s">
        <v>203</v>
      </c>
      <c r="I155" s="14">
        <f t="shared" si="11"/>
        <v>2.5</v>
      </c>
      <c r="J155" s="8" t="s">
        <v>204</v>
      </c>
      <c r="K155" s="13">
        <f>_xlfn.FLOOR.MATH(C155/'Mark Conv'!$E$5,0.01)</f>
        <v>775</v>
      </c>
      <c r="L155" s="21"/>
      <c r="M155" s="21"/>
      <c r="N155" s="21"/>
      <c r="O155" s="21"/>
      <c r="P155" s="21"/>
      <c r="Q155" s="21"/>
      <c r="R155" s="21"/>
      <c r="S155" s="21"/>
      <c r="T155" s="21"/>
    </row>
    <row r="156" spans="1:20" ht="27.6">
      <c r="A156" s="8" t="str">
        <f>'Magic Number Crunch'!A155</f>
        <v>Devastation Orb (Air)</v>
      </c>
      <c r="B156" s="12">
        <f>'Magic Number Crunch'!L155</f>
        <v>19625.125</v>
      </c>
      <c r="C156" s="13">
        <f t="shared" si="8"/>
        <v>19625.125</v>
      </c>
      <c r="D156" s="8" t="s">
        <v>206</v>
      </c>
      <c r="E156" s="14">
        <f t="shared" si="9"/>
        <v>19625</v>
      </c>
      <c r="F156" s="8" t="s">
        <v>202</v>
      </c>
      <c r="G156" s="14">
        <f t="shared" si="10"/>
        <v>1</v>
      </c>
      <c r="H156" s="8" t="s">
        <v>203</v>
      </c>
      <c r="I156" s="14">
        <f t="shared" si="11"/>
        <v>2.5</v>
      </c>
      <c r="J156" s="8" t="s">
        <v>204</v>
      </c>
      <c r="K156" s="13">
        <f>_xlfn.FLOOR.MATH(C156/'Mark Conv'!$E$5,0.01)</f>
        <v>785</v>
      </c>
      <c r="L156" s="21"/>
      <c r="M156" s="21"/>
      <c r="N156" s="21"/>
      <c r="O156" s="21"/>
      <c r="P156" s="21"/>
      <c r="Q156" s="21"/>
      <c r="R156" s="21"/>
      <c r="S156" s="21"/>
      <c r="T156" s="21"/>
    </row>
    <row r="157" spans="1:20" ht="27.6">
      <c r="A157" s="8" t="str">
        <f>'Magic Number Crunch'!A156</f>
        <v>Devastation Orb (Earth)</v>
      </c>
      <c r="B157" s="12">
        <f>'Magic Number Crunch'!L156</f>
        <v>21125.125</v>
      </c>
      <c r="C157" s="13">
        <f t="shared" si="8"/>
        <v>21125.125</v>
      </c>
      <c r="D157" s="8" t="s">
        <v>206</v>
      </c>
      <c r="E157" s="14">
        <f t="shared" si="9"/>
        <v>21125</v>
      </c>
      <c r="F157" s="8" t="s">
        <v>202</v>
      </c>
      <c r="G157" s="14">
        <f t="shared" si="10"/>
        <v>1</v>
      </c>
      <c r="H157" s="8" t="s">
        <v>203</v>
      </c>
      <c r="I157" s="14">
        <f t="shared" si="11"/>
        <v>2.5</v>
      </c>
      <c r="J157" s="8" t="s">
        <v>204</v>
      </c>
      <c r="K157" s="13">
        <f>_xlfn.FLOOR.MATH(C157/'Mark Conv'!$E$5,0.01)</f>
        <v>845</v>
      </c>
      <c r="L157" s="21"/>
      <c r="M157" s="21"/>
      <c r="N157" s="21"/>
      <c r="O157" s="21"/>
      <c r="P157" s="21"/>
      <c r="Q157" s="21"/>
      <c r="R157" s="21"/>
      <c r="S157" s="21"/>
      <c r="T157" s="21"/>
    </row>
    <row r="158" spans="1:20" ht="27.6">
      <c r="A158" s="8" t="str">
        <f>'Magic Number Crunch'!A157</f>
        <v>Devastation Orb (Fire)</v>
      </c>
      <c r="B158" s="12">
        <f>'Magic Number Crunch'!L157</f>
        <v>20375.125</v>
      </c>
      <c r="C158" s="13">
        <f t="shared" si="8"/>
        <v>20375.125</v>
      </c>
      <c r="D158" s="8" t="s">
        <v>206</v>
      </c>
      <c r="E158" s="14">
        <f t="shared" si="9"/>
        <v>20375</v>
      </c>
      <c r="F158" s="8" t="s">
        <v>202</v>
      </c>
      <c r="G158" s="14">
        <f t="shared" si="10"/>
        <v>1</v>
      </c>
      <c r="H158" s="8" t="s">
        <v>203</v>
      </c>
      <c r="I158" s="14">
        <f t="shared" si="11"/>
        <v>2.5</v>
      </c>
      <c r="J158" s="8" t="s">
        <v>204</v>
      </c>
      <c r="K158" s="13">
        <f>_xlfn.FLOOR.MATH(C158/'Mark Conv'!$E$5,0.01)</f>
        <v>815</v>
      </c>
      <c r="L158" s="21"/>
      <c r="M158" s="21"/>
      <c r="N158" s="21"/>
      <c r="O158" s="21"/>
      <c r="P158" s="21"/>
      <c r="Q158" s="21"/>
      <c r="R158" s="21"/>
      <c r="S158" s="21"/>
      <c r="T158" s="21"/>
    </row>
    <row r="159" spans="1:20" ht="27.6">
      <c r="A159" s="8" t="str">
        <f>'Magic Number Crunch'!A158</f>
        <v>Devastation Orb (Water)</v>
      </c>
      <c r="B159" s="12">
        <f>'Magic Number Crunch'!L158</f>
        <v>20375.125</v>
      </c>
      <c r="C159" s="13">
        <f t="shared" si="8"/>
        <v>20375.125</v>
      </c>
      <c r="D159" s="8" t="s">
        <v>206</v>
      </c>
      <c r="E159" s="14">
        <f t="shared" si="9"/>
        <v>20375</v>
      </c>
      <c r="F159" s="8" t="s">
        <v>202</v>
      </c>
      <c r="G159" s="14">
        <f t="shared" si="10"/>
        <v>1</v>
      </c>
      <c r="H159" s="8" t="s">
        <v>203</v>
      </c>
      <c r="I159" s="14">
        <f t="shared" si="11"/>
        <v>2.5</v>
      </c>
      <c r="J159" s="8" t="s">
        <v>204</v>
      </c>
      <c r="K159" s="13">
        <f>_xlfn.FLOOR.MATH(C159/'Mark Conv'!$E$5,0.01)</f>
        <v>815</v>
      </c>
      <c r="L159" s="21"/>
      <c r="M159" s="21"/>
      <c r="N159" s="21"/>
      <c r="O159" s="21"/>
      <c r="P159" s="21"/>
      <c r="Q159" s="21"/>
      <c r="R159" s="21"/>
      <c r="S159" s="21"/>
      <c r="T159" s="21"/>
    </row>
    <row r="160" spans="1:20" ht="27.6">
      <c r="A160" s="8" t="str">
        <f>'Magic Number Crunch'!A159</f>
        <v>Devotee's Censer</v>
      </c>
      <c r="B160" s="12">
        <f>'Magic Number Crunch'!L159</f>
        <v>6875.25</v>
      </c>
      <c r="C160" s="13">
        <f t="shared" si="8"/>
        <v>6875.25</v>
      </c>
      <c r="D160" s="8" t="s">
        <v>206</v>
      </c>
      <c r="E160" s="14">
        <f t="shared" si="9"/>
        <v>6875</v>
      </c>
      <c r="F160" s="8" t="s">
        <v>202</v>
      </c>
      <c r="G160" s="14">
        <f t="shared" si="10"/>
        <v>2</v>
      </c>
      <c r="H160" s="8" t="s">
        <v>203</v>
      </c>
      <c r="I160" s="14">
        <f t="shared" si="11"/>
        <v>5</v>
      </c>
      <c r="J160" s="8" t="s">
        <v>204</v>
      </c>
      <c r="K160" s="13">
        <f>_xlfn.FLOOR.MATH(C160/'Mark Conv'!$E$5,0.01)</f>
        <v>275.01</v>
      </c>
      <c r="L160" s="21"/>
      <c r="M160" s="21"/>
      <c r="N160" s="21"/>
      <c r="O160" s="21"/>
      <c r="P160" s="21"/>
      <c r="Q160" s="21"/>
      <c r="R160" s="21"/>
      <c r="S160" s="21"/>
      <c r="T160" s="21"/>
    </row>
    <row r="161" spans="1:20" ht="27.6">
      <c r="A161" s="8" t="str">
        <f>'Magic Number Crunch'!A160</f>
        <v>Dimensional Loop</v>
      </c>
      <c r="B161" s="12">
        <f>'Magic Number Crunch'!L160</f>
        <v>18625.125</v>
      </c>
      <c r="C161" s="13">
        <f t="shared" si="8"/>
        <v>18625.125</v>
      </c>
      <c r="D161" s="8" t="s">
        <v>206</v>
      </c>
      <c r="E161" s="14">
        <f t="shared" si="9"/>
        <v>18625</v>
      </c>
      <c r="F161" s="8" t="s">
        <v>202</v>
      </c>
      <c r="G161" s="14">
        <f t="shared" si="10"/>
        <v>1</v>
      </c>
      <c r="H161" s="8" t="s">
        <v>203</v>
      </c>
      <c r="I161" s="14">
        <f t="shared" si="11"/>
        <v>2.5</v>
      </c>
      <c r="J161" s="8" t="s">
        <v>204</v>
      </c>
      <c r="K161" s="13">
        <f>_xlfn.FLOOR.MATH(C161/'Mark Conv'!$E$5,0.01)</f>
        <v>745</v>
      </c>
      <c r="L161" s="21"/>
      <c r="M161" s="21"/>
      <c r="N161" s="21"/>
      <c r="O161" s="21"/>
      <c r="P161" s="21"/>
      <c r="Q161" s="21"/>
      <c r="R161" s="21"/>
      <c r="S161" s="21"/>
      <c r="T161" s="21"/>
    </row>
    <row r="162" spans="1:20" ht="27.6">
      <c r="A162" s="8" t="str">
        <f>'Magic Number Crunch'!A161</f>
        <v>Dimensional Seal</v>
      </c>
      <c r="B162" s="12">
        <f>'Magic Number Crunch'!L161</f>
        <v>112500.5</v>
      </c>
      <c r="C162" s="13">
        <f t="shared" si="8"/>
        <v>112500.5</v>
      </c>
      <c r="D162" s="8" t="s">
        <v>206</v>
      </c>
      <c r="E162" s="14">
        <f t="shared" si="9"/>
        <v>112500</v>
      </c>
      <c r="F162" s="8" t="s">
        <v>202</v>
      </c>
      <c r="G162" s="14">
        <f t="shared" si="10"/>
        <v>5</v>
      </c>
      <c r="H162" s="8" t="s">
        <v>203</v>
      </c>
      <c r="I162" s="14">
        <f t="shared" si="11"/>
        <v>0</v>
      </c>
      <c r="J162" s="8" t="s">
        <v>204</v>
      </c>
      <c r="K162" s="13">
        <f>_xlfn.FLOOR.MATH(C162/'Mark Conv'!$E$5,0.01)</f>
        <v>4500.0200000000004</v>
      </c>
      <c r="L162" s="21"/>
      <c r="M162" s="21"/>
      <c r="N162" s="21"/>
      <c r="O162" s="21"/>
      <c r="P162" s="21"/>
      <c r="Q162" s="21"/>
      <c r="R162" s="21"/>
      <c r="S162" s="21"/>
      <c r="T162" s="21"/>
    </row>
    <row r="163" spans="1:20" ht="27.6">
      <c r="A163" s="8" t="str">
        <f>'Magic Number Crunch'!A162</f>
        <v>Dimensional Seal</v>
      </c>
      <c r="B163" s="12">
        <f>'Magic Number Crunch'!L162</f>
        <v>112500.5</v>
      </c>
      <c r="C163" s="13">
        <f t="shared" si="8"/>
        <v>112500.5</v>
      </c>
      <c r="D163" s="8" t="s">
        <v>206</v>
      </c>
      <c r="E163" s="14">
        <f t="shared" si="9"/>
        <v>112500</v>
      </c>
      <c r="F163" s="8" t="s">
        <v>202</v>
      </c>
      <c r="G163" s="14">
        <f t="shared" si="10"/>
        <v>5</v>
      </c>
      <c r="H163" s="8" t="s">
        <v>203</v>
      </c>
      <c r="I163" s="14">
        <f t="shared" si="11"/>
        <v>0</v>
      </c>
      <c r="J163" s="8" t="s">
        <v>204</v>
      </c>
      <c r="K163" s="13">
        <f>_xlfn.FLOOR.MATH(C163/'Mark Conv'!$E$5,0.01)</f>
        <v>4500.0200000000004</v>
      </c>
      <c r="L163" s="21"/>
      <c r="M163" s="21"/>
      <c r="N163" s="21"/>
      <c r="O163" s="21"/>
      <c r="P163" s="21"/>
      <c r="Q163" s="21"/>
      <c r="R163" s="21"/>
      <c r="S163" s="21"/>
      <c r="T163" s="21"/>
    </row>
    <row r="164" spans="1:20" ht="27.6">
      <c r="A164" s="8" t="str">
        <f>'Magic Number Crunch'!A163</f>
        <v>Dimensional Shackles</v>
      </c>
      <c r="B164" s="12">
        <f>'Magic Number Crunch'!L163</f>
        <v>2900</v>
      </c>
      <c r="C164" s="13">
        <f t="shared" si="8"/>
        <v>2900</v>
      </c>
      <c r="D164" s="8" t="s">
        <v>206</v>
      </c>
      <c r="E164" s="14">
        <f t="shared" si="9"/>
        <v>2900</v>
      </c>
      <c r="F164" s="8" t="s">
        <v>202</v>
      </c>
      <c r="G164" s="14">
        <f t="shared" si="10"/>
        <v>0</v>
      </c>
      <c r="H164" s="8" t="s">
        <v>203</v>
      </c>
      <c r="I164" s="14">
        <f t="shared" si="11"/>
        <v>0</v>
      </c>
      <c r="J164" s="8" t="s">
        <v>204</v>
      </c>
      <c r="K164" s="13">
        <f>_xlfn.FLOOR.MATH(C164/'Mark Conv'!$E$5,0.01)</f>
        <v>116</v>
      </c>
      <c r="L164" s="21"/>
      <c r="M164" s="21"/>
      <c r="N164" s="21"/>
      <c r="O164" s="21"/>
      <c r="P164" s="21"/>
      <c r="Q164" s="21"/>
      <c r="R164" s="21"/>
      <c r="S164" s="21"/>
      <c r="T164" s="21"/>
    </row>
    <row r="165" spans="1:20" ht="27.6">
      <c r="A165" s="8" t="str">
        <f>'Magic Number Crunch'!A164</f>
        <v>Dispelling Stone</v>
      </c>
      <c r="B165" s="12">
        <f>'Magic Number Crunch'!L164</f>
        <v>19125.125</v>
      </c>
      <c r="C165" s="13">
        <f t="shared" si="8"/>
        <v>19125.125</v>
      </c>
      <c r="D165" s="8" t="s">
        <v>206</v>
      </c>
      <c r="E165" s="14">
        <f t="shared" si="9"/>
        <v>19125</v>
      </c>
      <c r="F165" s="8" t="s">
        <v>202</v>
      </c>
      <c r="G165" s="14">
        <f t="shared" si="10"/>
        <v>1</v>
      </c>
      <c r="H165" s="8" t="s">
        <v>203</v>
      </c>
      <c r="I165" s="14">
        <f t="shared" si="11"/>
        <v>2.5</v>
      </c>
      <c r="J165" s="8" t="s">
        <v>204</v>
      </c>
      <c r="K165" s="13">
        <f>_xlfn.FLOOR.MATH(C165/'Mark Conv'!$E$5,0.01)</f>
        <v>765</v>
      </c>
      <c r="L165" s="21"/>
      <c r="M165" s="21"/>
      <c r="N165" s="21"/>
      <c r="O165" s="21"/>
      <c r="P165" s="21"/>
      <c r="Q165" s="21"/>
      <c r="R165" s="21"/>
      <c r="S165" s="21"/>
      <c r="T165" s="21"/>
    </row>
    <row r="166" spans="1:20" ht="27.6">
      <c r="A166" s="8" t="str">
        <f>'Magic Number Crunch'!A165</f>
        <v>Docent</v>
      </c>
      <c r="B166" s="12">
        <f>'Magic Number Crunch'!L165</f>
        <v>5687.625</v>
      </c>
      <c r="C166" s="13">
        <f t="shared" si="8"/>
        <v>5687.625</v>
      </c>
      <c r="D166" s="8" t="s">
        <v>206</v>
      </c>
      <c r="E166" s="14">
        <f t="shared" si="9"/>
        <v>5687</v>
      </c>
      <c r="F166" s="8" t="s">
        <v>202</v>
      </c>
      <c r="G166" s="14">
        <f t="shared" si="10"/>
        <v>6</v>
      </c>
      <c r="H166" s="8" t="s">
        <v>203</v>
      </c>
      <c r="I166" s="14">
        <f t="shared" si="11"/>
        <v>2.5</v>
      </c>
      <c r="J166" s="8" t="s">
        <v>204</v>
      </c>
      <c r="K166" s="13">
        <f>_xlfn.FLOOR.MATH(C166/'Mark Conv'!$E$5,0.01)</f>
        <v>227.5</v>
      </c>
      <c r="L166" s="21"/>
      <c r="M166" s="21"/>
      <c r="N166" s="21"/>
      <c r="O166" s="21"/>
      <c r="P166" s="21"/>
      <c r="Q166" s="21"/>
      <c r="R166" s="21"/>
      <c r="S166" s="21"/>
      <c r="T166" s="21"/>
    </row>
    <row r="167" spans="1:20" ht="27.6">
      <c r="A167" s="8" t="str">
        <f>'Magic Number Crunch'!A166</f>
        <v>Docent</v>
      </c>
      <c r="B167" s="12">
        <f>'Magic Number Crunch'!L166</f>
        <v>5687.625</v>
      </c>
      <c r="C167" s="13">
        <f t="shared" si="8"/>
        <v>5687.625</v>
      </c>
      <c r="D167" s="8" t="s">
        <v>206</v>
      </c>
      <c r="E167" s="14">
        <f t="shared" si="9"/>
        <v>5687</v>
      </c>
      <c r="F167" s="8" t="s">
        <v>202</v>
      </c>
      <c r="G167" s="14">
        <f t="shared" si="10"/>
        <v>6</v>
      </c>
      <c r="H167" s="8" t="s">
        <v>203</v>
      </c>
      <c r="I167" s="14">
        <f t="shared" si="11"/>
        <v>2.5</v>
      </c>
      <c r="J167" s="8" t="s">
        <v>204</v>
      </c>
      <c r="K167" s="13">
        <f>_xlfn.FLOOR.MATH(C167/'Mark Conv'!$E$5,0.01)</f>
        <v>227.5</v>
      </c>
      <c r="L167" s="21"/>
      <c r="M167" s="21"/>
      <c r="N167" s="21"/>
      <c r="O167" s="21"/>
      <c r="P167" s="21"/>
      <c r="Q167" s="21"/>
      <c r="R167" s="21"/>
      <c r="S167" s="21"/>
      <c r="T167" s="21"/>
    </row>
    <row r="168" spans="1:20" ht="27.6">
      <c r="A168" s="8" t="str">
        <f>'Magic Number Crunch'!A167</f>
        <v>Dodecahedron Of Doom</v>
      </c>
      <c r="B168" s="12">
        <f>'Magic Number Crunch'!L167</f>
        <v>6875.25</v>
      </c>
      <c r="C168" s="13">
        <f t="shared" si="8"/>
        <v>6875.25</v>
      </c>
      <c r="D168" s="8" t="s">
        <v>206</v>
      </c>
      <c r="E168" s="14">
        <f t="shared" si="9"/>
        <v>6875</v>
      </c>
      <c r="F168" s="8" t="s">
        <v>202</v>
      </c>
      <c r="G168" s="14">
        <f t="shared" si="10"/>
        <v>2</v>
      </c>
      <c r="H168" s="8" t="s">
        <v>203</v>
      </c>
      <c r="I168" s="14">
        <f t="shared" si="11"/>
        <v>5</v>
      </c>
      <c r="J168" s="8" t="s">
        <v>204</v>
      </c>
      <c r="K168" s="13">
        <f>_xlfn.FLOOR.MATH(C168/'Mark Conv'!$E$5,0.01)</f>
        <v>275.01</v>
      </c>
      <c r="L168" s="21"/>
      <c r="M168" s="21"/>
      <c r="N168" s="21"/>
      <c r="O168" s="21"/>
      <c r="P168" s="21"/>
      <c r="Q168" s="21"/>
      <c r="R168" s="21"/>
      <c r="S168" s="21"/>
      <c r="T168" s="21"/>
    </row>
    <row r="169" spans="1:20" ht="27.6">
      <c r="A169" s="8" t="str">
        <f>'Magic Number Crunch'!A168</f>
        <v>Dragon Scale Mail</v>
      </c>
      <c r="B169" s="12">
        <f>'Magic Number Crunch'!L168</f>
        <v>9500</v>
      </c>
      <c r="C169" s="13">
        <f t="shared" si="8"/>
        <v>9500</v>
      </c>
      <c r="D169" s="8" t="s">
        <v>206</v>
      </c>
      <c r="E169" s="14">
        <f t="shared" si="9"/>
        <v>9500</v>
      </c>
      <c r="F169" s="8" t="s">
        <v>202</v>
      </c>
      <c r="G169" s="14">
        <f t="shared" si="10"/>
        <v>0</v>
      </c>
      <c r="H169" s="8" t="s">
        <v>203</v>
      </c>
      <c r="I169" s="14">
        <f t="shared" si="11"/>
        <v>0</v>
      </c>
      <c r="J169" s="8" t="s">
        <v>204</v>
      </c>
      <c r="K169" s="13">
        <f>_xlfn.FLOOR.MATH(C169/'Mark Conv'!$E$5,0.01)</f>
        <v>380</v>
      </c>
      <c r="L169" s="21"/>
      <c r="M169" s="21"/>
      <c r="N169" s="21"/>
      <c r="O169" s="21"/>
      <c r="P169" s="21"/>
      <c r="Q169" s="21"/>
      <c r="R169" s="21"/>
      <c r="S169" s="21"/>
      <c r="T169" s="21"/>
    </row>
    <row r="170" spans="1:20" ht="27.6">
      <c r="A170" s="8" t="str">
        <f>'Magic Number Crunch'!A169</f>
        <v>Dragon Slayer (any sword)</v>
      </c>
      <c r="B170" s="12">
        <f>'Magic Number Crunch'!L169</f>
        <v>6500</v>
      </c>
      <c r="C170" s="13">
        <f t="shared" si="8"/>
        <v>6500</v>
      </c>
      <c r="D170" s="8" t="s">
        <v>206</v>
      </c>
      <c r="E170" s="14">
        <f t="shared" si="9"/>
        <v>6500</v>
      </c>
      <c r="F170" s="8" t="s">
        <v>202</v>
      </c>
      <c r="G170" s="14">
        <f t="shared" si="10"/>
        <v>0</v>
      </c>
      <c r="H170" s="8" t="s">
        <v>203</v>
      </c>
      <c r="I170" s="14">
        <f t="shared" si="11"/>
        <v>0</v>
      </c>
      <c r="J170" s="8" t="s">
        <v>204</v>
      </c>
      <c r="K170" s="13">
        <f>_xlfn.FLOOR.MATH(C170/'Mark Conv'!$E$5,0.01)</f>
        <v>260</v>
      </c>
      <c r="L170" s="21"/>
      <c r="M170" s="21"/>
      <c r="N170" s="21"/>
      <c r="O170" s="21"/>
      <c r="P170" s="21"/>
      <c r="Q170" s="21"/>
      <c r="R170" s="21"/>
      <c r="S170" s="21"/>
      <c r="T170" s="21"/>
    </row>
    <row r="171" spans="1:20" ht="27.6">
      <c r="A171" s="8" t="str">
        <f>'Magic Number Crunch'!A170</f>
        <v>Dragonguard</v>
      </c>
      <c r="B171" s="12">
        <f>'Magic Number Crunch'!L170</f>
        <v>6875.25</v>
      </c>
      <c r="C171" s="13">
        <f t="shared" si="8"/>
        <v>6875.25</v>
      </c>
      <c r="D171" s="8" t="s">
        <v>206</v>
      </c>
      <c r="E171" s="14">
        <f t="shared" si="9"/>
        <v>6875</v>
      </c>
      <c r="F171" s="8" t="s">
        <v>202</v>
      </c>
      <c r="G171" s="14">
        <f t="shared" si="10"/>
        <v>2</v>
      </c>
      <c r="H171" s="8" t="s">
        <v>203</v>
      </c>
      <c r="I171" s="14">
        <f t="shared" si="11"/>
        <v>5</v>
      </c>
      <c r="J171" s="8" t="s">
        <v>204</v>
      </c>
      <c r="K171" s="13">
        <f>_xlfn.FLOOR.MATH(C171/'Mark Conv'!$E$5,0.01)</f>
        <v>275.01</v>
      </c>
      <c r="L171" s="21"/>
      <c r="M171" s="21"/>
      <c r="N171" s="21"/>
      <c r="O171" s="21"/>
      <c r="P171" s="21"/>
      <c r="Q171" s="21"/>
      <c r="R171" s="21"/>
      <c r="S171" s="21"/>
      <c r="T171" s="21"/>
    </row>
    <row r="172" spans="1:20" ht="27.6">
      <c r="A172" s="8" t="str">
        <f>'Magic Number Crunch'!A171</f>
        <v>Dragonstaff Of Ahghairon</v>
      </c>
      <c r="B172" s="12">
        <f>'Magic Number Crunch'!L171</f>
        <v>81500.25</v>
      </c>
      <c r="C172" s="13">
        <f t="shared" si="8"/>
        <v>81500.25</v>
      </c>
      <c r="D172" s="8" t="s">
        <v>206</v>
      </c>
      <c r="E172" s="14">
        <f t="shared" si="9"/>
        <v>81500</v>
      </c>
      <c r="F172" s="8" t="s">
        <v>202</v>
      </c>
      <c r="G172" s="14">
        <f t="shared" si="10"/>
        <v>2</v>
      </c>
      <c r="H172" s="8" t="s">
        <v>203</v>
      </c>
      <c r="I172" s="14">
        <f t="shared" si="11"/>
        <v>5</v>
      </c>
      <c r="J172" s="8" t="s">
        <v>204</v>
      </c>
      <c r="K172" s="13">
        <f>_xlfn.FLOOR.MATH(C172/'Mark Conv'!$E$5,0.01)</f>
        <v>3260.01</v>
      </c>
      <c r="L172" s="21"/>
      <c r="M172" s="21"/>
      <c r="N172" s="21"/>
      <c r="O172" s="21"/>
      <c r="P172" s="21"/>
      <c r="Q172" s="21"/>
      <c r="R172" s="21"/>
      <c r="S172" s="21"/>
      <c r="T172" s="21"/>
    </row>
    <row r="173" spans="1:20" ht="27.6">
      <c r="A173" s="8" t="str">
        <f>'Magic Number Crunch'!A172</f>
        <v>Dragontooth Dagger</v>
      </c>
      <c r="B173" s="12">
        <f>'Magic Number Crunch'!L172</f>
        <v>5937.625</v>
      </c>
      <c r="C173" s="13">
        <f t="shared" si="8"/>
        <v>5937.625</v>
      </c>
      <c r="D173" s="8" t="s">
        <v>206</v>
      </c>
      <c r="E173" s="14">
        <f t="shared" si="9"/>
        <v>5937</v>
      </c>
      <c r="F173" s="8" t="s">
        <v>202</v>
      </c>
      <c r="G173" s="14">
        <f t="shared" si="10"/>
        <v>6</v>
      </c>
      <c r="H173" s="8" t="s">
        <v>203</v>
      </c>
      <c r="I173" s="14">
        <f t="shared" si="11"/>
        <v>2.5</v>
      </c>
      <c r="J173" s="8" t="s">
        <v>204</v>
      </c>
      <c r="K173" s="13">
        <f>_xlfn.FLOOR.MATH(C173/'Mark Conv'!$E$5,0.01)</f>
        <v>237.5</v>
      </c>
      <c r="L173" s="21"/>
      <c r="M173" s="21"/>
      <c r="N173" s="21"/>
      <c r="O173" s="21"/>
      <c r="P173" s="21"/>
      <c r="Q173" s="21"/>
      <c r="R173" s="21"/>
      <c r="S173" s="21"/>
      <c r="T173" s="21"/>
    </row>
    <row r="174" spans="1:20" ht="27.6">
      <c r="A174" s="8" t="str">
        <f>'Magic Number Crunch'!A173</f>
        <v>Dread Helm</v>
      </c>
      <c r="B174" s="12">
        <f>'Magic Number Crunch'!L173</f>
        <v>57.5</v>
      </c>
      <c r="C174" s="13">
        <f t="shared" si="8"/>
        <v>57.5</v>
      </c>
      <c r="D174" s="8" t="s">
        <v>206</v>
      </c>
      <c r="E174" s="14">
        <f t="shared" si="9"/>
        <v>57</v>
      </c>
      <c r="F174" s="8" t="s">
        <v>202</v>
      </c>
      <c r="G174" s="14">
        <f t="shared" si="10"/>
        <v>5</v>
      </c>
      <c r="H174" s="8" t="s">
        <v>203</v>
      </c>
      <c r="I174" s="14">
        <f t="shared" si="11"/>
        <v>0</v>
      </c>
      <c r="J174" s="8" t="s">
        <v>204</v>
      </c>
      <c r="K174" s="13">
        <f>_xlfn.FLOOR.MATH(C174/'Mark Conv'!$E$5,0.01)</f>
        <v>2.3000000000000003</v>
      </c>
      <c r="L174" s="21"/>
      <c r="M174" s="21"/>
      <c r="N174" s="21"/>
      <c r="O174" s="21"/>
      <c r="P174" s="21"/>
      <c r="Q174" s="21"/>
      <c r="R174" s="21"/>
      <c r="S174" s="21"/>
      <c r="T174" s="21"/>
    </row>
    <row r="175" spans="1:20" ht="27.6">
      <c r="A175" s="8" t="str">
        <f>'Magic Number Crunch'!A174</f>
        <v>Driftglobe</v>
      </c>
      <c r="B175" s="12">
        <f>'Magic Number Crunch'!L174</f>
        <v>425</v>
      </c>
      <c r="C175" s="13">
        <f t="shared" si="8"/>
        <v>425</v>
      </c>
      <c r="D175" s="8" t="s">
        <v>206</v>
      </c>
      <c r="E175" s="14">
        <f t="shared" si="9"/>
        <v>425</v>
      </c>
      <c r="F175" s="8" t="s">
        <v>202</v>
      </c>
      <c r="G175" s="14">
        <f t="shared" si="10"/>
        <v>0</v>
      </c>
      <c r="H175" s="8" t="s">
        <v>203</v>
      </c>
      <c r="I175" s="14">
        <f t="shared" si="11"/>
        <v>0</v>
      </c>
      <c r="J175" s="8" t="s">
        <v>204</v>
      </c>
      <c r="K175" s="13">
        <f>_xlfn.FLOOR.MATH(C175/'Mark Conv'!$E$5,0.01)</f>
        <v>17</v>
      </c>
      <c r="L175" s="21"/>
      <c r="M175" s="21"/>
      <c r="N175" s="21"/>
      <c r="O175" s="21"/>
      <c r="P175" s="21"/>
      <c r="Q175" s="21"/>
      <c r="R175" s="21"/>
      <c r="S175" s="21"/>
      <c r="T175" s="21"/>
    </row>
    <row r="176" spans="1:20" ht="27.6">
      <c r="A176" s="8" t="str">
        <f>'Magic Number Crunch'!A175</f>
        <v>Drown (trident)</v>
      </c>
      <c r="B176" s="12">
        <f>'Magic Number Crunch'!L175</f>
        <v>89250.25</v>
      </c>
      <c r="C176" s="13">
        <f t="shared" si="8"/>
        <v>89250.25</v>
      </c>
      <c r="D176" s="8" t="s">
        <v>206</v>
      </c>
      <c r="E176" s="14">
        <f t="shared" si="9"/>
        <v>89250</v>
      </c>
      <c r="F176" s="8" t="s">
        <v>202</v>
      </c>
      <c r="G176" s="14">
        <f t="shared" si="10"/>
        <v>2</v>
      </c>
      <c r="H176" s="8" t="s">
        <v>203</v>
      </c>
      <c r="I176" s="14">
        <f t="shared" si="11"/>
        <v>5</v>
      </c>
      <c r="J176" s="8" t="s">
        <v>204</v>
      </c>
      <c r="K176" s="13">
        <f>_xlfn.FLOOR.MATH(C176/'Mark Conv'!$E$5,0.01)</f>
        <v>3570.01</v>
      </c>
      <c r="L176" s="21"/>
      <c r="M176" s="21"/>
      <c r="N176" s="21"/>
      <c r="O176" s="21"/>
      <c r="P176" s="21"/>
      <c r="Q176" s="21"/>
      <c r="R176" s="21"/>
      <c r="S176" s="21"/>
      <c r="T176" s="21"/>
    </row>
    <row r="177" spans="1:20" ht="27.6">
      <c r="A177" s="8" t="str">
        <f>'Magic Number Crunch'!A176</f>
        <v>Duplicitous Manuscript</v>
      </c>
      <c r="B177" s="12">
        <f>'Magic Number Crunch'!L176</f>
        <v>6875.25</v>
      </c>
      <c r="C177" s="13">
        <f t="shared" si="8"/>
        <v>6875.25</v>
      </c>
      <c r="D177" s="8" t="s">
        <v>206</v>
      </c>
      <c r="E177" s="14">
        <f t="shared" si="9"/>
        <v>6875</v>
      </c>
      <c r="F177" s="8" t="s">
        <v>202</v>
      </c>
      <c r="G177" s="14">
        <f t="shared" si="10"/>
        <v>2</v>
      </c>
      <c r="H177" s="8" t="s">
        <v>203</v>
      </c>
      <c r="I177" s="14">
        <f t="shared" si="11"/>
        <v>5</v>
      </c>
      <c r="J177" s="8" t="s">
        <v>204</v>
      </c>
      <c r="K177" s="13">
        <f>_xlfn.FLOOR.MATH(C177/'Mark Conv'!$E$5,0.01)</f>
        <v>275.01</v>
      </c>
      <c r="L177" s="21"/>
      <c r="M177" s="21"/>
      <c r="N177" s="21"/>
      <c r="O177" s="21"/>
      <c r="P177" s="21"/>
      <c r="Q177" s="21"/>
      <c r="R177" s="21"/>
      <c r="S177" s="21"/>
      <c r="T177" s="21"/>
    </row>
    <row r="178" spans="1:20" ht="27.6">
      <c r="A178" s="8" t="str">
        <f>'Magic Number Crunch'!A177</f>
        <v>Duskcrusher</v>
      </c>
      <c r="B178" s="12">
        <f>'Magic Number Crunch'!L177</f>
        <v>19875.125</v>
      </c>
      <c r="C178" s="13">
        <f t="shared" si="8"/>
        <v>19875.125</v>
      </c>
      <c r="D178" s="8" t="s">
        <v>206</v>
      </c>
      <c r="E178" s="14">
        <f t="shared" si="9"/>
        <v>19875</v>
      </c>
      <c r="F178" s="8" t="s">
        <v>202</v>
      </c>
      <c r="G178" s="14">
        <f t="shared" si="10"/>
        <v>1</v>
      </c>
      <c r="H178" s="8" t="s">
        <v>203</v>
      </c>
      <c r="I178" s="14">
        <f t="shared" si="11"/>
        <v>2.5</v>
      </c>
      <c r="J178" s="8" t="s">
        <v>204</v>
      </c>
      <c r="K178" s="13">
        <f>_xlfn.FLOOR.MATH(C178/'Mark Conv'!$E$5,0.01)</f>
        <v>795</v>
      </c>
      <c r="L178" s="21"/>
      <c r="M178" s="21"/>
      <c r="N178" s="21"/>
      <c r="O178" s="21"/>
      <c r="P178" s="21"/>
      <c r="Q178" s="21"/>
      <c r="R178" s="21"/>
      <c r="S178" s="21"/>
      <c r="T178" s="21"/>
    </row>
    <row r="179" spans="1:20" ht="27.6">
      <c r="A179" s="8" t="str">
        <f>'Magic Number Crunch'!A178</f>
        <v>Dust of Deliciousness</v>
      </c>
      <c r="B179" s="12">
        <f>'Magic Number Crunch'!L178</f>
        <v>237.625</v>
      </c>
      <c r="C179" s="13">
        <f t="shared" si="8"/>
        <v>237.625</v>
      </c>
      <c r="D179" s="8" t="s">
        <v>206</v>
      </c>
      <c r="E179" s="14">
        <f t="shared" si="9"/>
        <v>237</v>
      </c>
      <c r="F179" s="8" t="s">
        <v>202</v>
      </c>
      <c r="G179" s="14">
        <f t="shared" si="10"/>
        <v>6</v>
      </c>
      <c r="H179" s="8" t="s">
        <v>203</v>
      </c>
      <c r="I179" s="14">
        <f t="shared" si="11"/>
        <v>2.5</v>
      </c>
      <c r="J179" s="8" t="s">
        <v>204</v>
      </c>
      <c r="K179" s="13">
        <f>_xlfn.FLOOR.MATH(C179/'Mark Conv'!$E$5,0.01)</f>
        <v>9.5</v>
      </c>
      <c r="L179" s="21"/>
      <c r="M179" s="21"/>
      <c r="N179" s="21"/>
      <c r="O179" s="21"/>
      <c r="P179" s="21"/>
      <c r="Q179" s="21"/>
      <c r="R179" s="21"/>
      <c r="S179" s="21"/>
      <c r="T179" s="21"/>
    </row>
    <row r="180" spans="1:20" ht="27.6">
      <c r="A180" s="8" t="str">
        <f>'Magic Number Crunch'!A179</f>
        <v>Dust Of Disappearance</v>
      </c>
      <c r="B180" s="12">
        <f>'Magic Number Crunch'!L179</f>
        <v>250</v>
      </c>
      <c r="C180" s="13">
        <f t="shared" si="8"/>
        <v>250</v>
      </c>
      <c r="D180" s="8" t="s">
        <v>206</v>
      </c>
      <c r="E180" s="14">
        <f t="shared" si="9"/>
        <v>250</v>
      </c>
      <c r="F180" s="8" t="s">
        <v>202</v>
      </c>
      <c r="G180" s="14">
        <f t="shared" si="10"/>
        <v>0</v>
      </c>
      <c r="H180" s="8" t="s">
        <v>203</v>
      </c>
      <c r="I180" s="14">
        <f t="shared" si="11"/>
        <v>0</v>
      </c>
      <c r="J180" s="8" t="s">
        <v>204</v>
      </c>
      <c r="K180" s="13">
        <f>_xlfn.FLOOR.MATH(C180/'Mark Conv'!$E$5,0.01)</f>
        <v>10</v>
      </c>
      <c r="L180" s="21"/>
      <c r="M180" s="21"/>
      <c r="N180" s="21"/>
      <c r="O180" s="21"/>
      <c r="P180" s="21"/>
      <c r="Q180" s="21"/>
      <c r="R180" s="21"/>
      <c r="S180" s="21"/>
      <c r="T180" s="21"/>
    </row>
    <row r="181" spans="1:20" ht="27.6">
      <c r="A181" s="8" t="str">
        <f>'Magic Number Crunch'!A180</f>
        <v>Dust Of Dryness (1 pellet)</v>
      </c>
      <c r="B181" s="12">
        <f>'Magic Number Crunch'!L180</f>
        <v>235</v>
      </c>
      <c r="C181" s="13">
        <f t="shared" si="8"/>
        <v>235</v>
      </c>
      <c r="D181" s="8" t="s">
        <v>206</v>
      </c>
      <c r="E181" s="14">
        <f t="shared" si="9"/>
        <v>235</v>
      </c>
      <c r="F181" s="8" t="s">
        <v>202</v>
      </c>
      <c r="G181" s="14">
        <f t="shared" si="10"/>
        <v>0</v>
      </c>
      <c r="H181" s="8" t="s">
        <v>203</v>
      </c>
      <c r="I181" s="14">
        <f t="shared" si="11"/>
        <v>0</v>
      </c>
      <c r="J181" s="8" t="s">
        <v>204</v>
      </c>
      <c r="K181" s="13">
        <f>_xlfn.FLOOR.MATH(C181/'Mark Conv'!$E$5,0.01)</f>
        <v>9.4</v>
      </c>
      <c r="L181" s="21"/>
      <c r="M181" s="21"/>
      <c r="N181" s="21"/>
      <c r="O181" s="21"/>
      <c r="P181" s="21"/>
      <c r="Q181" s="21"/>
      <c r="R181" s="21"/>
      <c r="S181" s="21"/>
      <c r="T181" s="21"/>
    </row>
    <row r="182" spans="1:20" ht="27.6">
      <c r="A182" s="8" t="str">
        <f>'Magic Number Crunch'!A181</f>
        <v>Dust Of Sneezing And Choking</v>
      </c>
      <c r="B182" s="12">
        <f>'Magic Number Crunch'!L181</f>
        <v>315</v>
      </c>
      <c r="C182" s="13">
        <f t="shared" si="8"/>
        <v>315</v>
      </c>
      <c r="D182" s="8" t="s">
        <v>206</v>
      </c>
      <c r="E182" s="14">
        <f t="shared" si="9"/>
        <v>315</v>
      </c>
      <c r="F182" s="8" t="s">
        <v>202</v>
      </c>
      <c r="G182" s="14">
        <f t="shared" si="10"/>
        <v>0</v>
      </c>
      <c r="H182" s="8" t="s">
        <v>203</v>
      </c>
      <c r="I182" s="14">
        <f t="shared" si="11"/>
        <v>0</v>
      </c>
      <c r="J182" s="8" t="s">
        <v>204</v>
      </c>
      <c r="K182" s="13">
        <f>_xlfn.FLOOR.MATH(C182/'Mark Conv'!$E$5,0.01)</f>
        <v>12.6</v>
      </c>
      <c r="L182" s="21"/>
      <c r="M182" s="21"/>
      <c r="N182" s="21"/>
      <c r="O182" s="21"/>
      <c r="P182" s="21"/>
      <c r="Q182" s="21"/>
      <c r="R182" s="21"/>
      <c r="S182" s="21"/>
      <c r="T182" s="21"/>
    </row>
    <row r="183" spans="1:20" ht="27.6">
      <c r="A183" s="8" t="str">
        <f>'Magic Number Crunch'!A182</f>
        <v>Dwarven Plate</v>
      </c>
      <c r="B183" s="12">
        <f>'Magic Number Crunch'!L182</f>
        <v>17000</v>
      </c>
      <c r="C183" s="13">
        <f t="shared" si="8"/>
        <v>17000</v>
      </c>
      <c r="D183" s="8" t="s">
        <v>206</v>
      </c>
      <c r="E183" s="14">
        <f t="shared" si="9"/>
        <v>17000</v>
      </c>
      <c r="F183" s="8" t="s">
        <v>202</v>
      </c>
      <c r="G183" s="14">
        <f t="shared" si="10"/>
        <v>0</v>
      </c>
      <c r="H183" s="8" t="s">
        <v>203</v>
      </c>
      <c r="I183" s="14">
        <f t="shared" si="11"/>
        <v>0</v>
      </c>
      <c r="J183" s="8" t="s">
        <v>204</v>
      </c>
      <c r="K183" s="13">
        <f>_xlfn.FLOOR.MATH(C183/'Mark Conv'!$E$5,0.01)</f>
        <v>680</v>
      </c>
      <c r="L183" s="21"/>
      <c r="M183" s="21"/>
      <c r="N183" s="21"/>
      <c r="O183" s="21"/>
      <c r="P183" s="21"/>
      <c r="Q183" s="21"/>
      <c r="R183" s="21"/>
      <c r="S183" s="21"/>
      <c r="T183" s="21"/>
    </row>
    <row r="184" spans="1:20" ht="27.6">
      <c r="A184" s="8" t="str">
        <f>'Magic Number Crunch'!A183</f>
        <v>Dwarven Thrower (warhammer)</v>
      </c>
      <c r="B184" s="12">
        <f>'Magic Number Crunch'!L183</f>
        <v>21500</v>
      </c>
      <c r="C184" s="13">
        <f t="shared" si="8"/>
        <v>21500</v>
      </c>
      <c r="D184" s="8" t="s">
        <v>206</v>
      </c>
      <c r="E184" s="14">
        <f t="shared" si="9"/>
        <v>21500</v>
      </c>
      <c r="F184" s="8" t="s">
        <v>202</v>
      </c>
      <c r="G184" s="14">
        <f t="shared" si="10"/>
        <v>0</v>
      </c>
      <c r="H184" s="8" t="s">
        <v>203</v>
      </c>
      <c r="I184" s="14">
        <f t="shared" si="11"/>
        <v>0</v>
      </c>
      <c r="J184" s="8" t="s">
        <v>204</v>
      </c>
      <c r="K184" s="13">
        <f>_xlfn.FLOOR.MATH(C184/'Mark Conv'!$E$5,0.01)</f>
        <v>860</v>
      </c>
      <c r="L184" s="21"/>
      <c r="M184" s="21"/>
      <c r="N184" s="21"/>
      <c r="O184" s="21"/>
      <c r="P184" s="21"/>
      <c r="Q184" s="21"/>
      <c r="R184" s="21"/>
      <c r="S184" s="21"/>
      <c r="T184" s="21"/>
    </row>
    <row r="185" spans="1:20" ht="27.6">
      <c r="A185" s="8" t="str">
        <f>'Magic Number Crunch'!A184</f>
        <v>Dyrrns Tentacle Whip</v>
      </c>
      <c r="B185" s="12">
        <f>'Magic Number Crunch'!L184</f>
        <v>24125.125</v>
      </c>
      <c r="C185" s="13">
        <f t="shared" si="8"/>
        <v>24125.125</v>
      </c>
      <c r="D185" s="8" t="s">
        <v>206</v>
      </c>
      <c r="E185" s="14">
        <f t="shared" si="9"/>
        <v>24125</v>
      </c>
      <c r="F185" s="8" t="s">
        <v>202</v>
      </c>
      <c r="G185" s="14">
        <f t="shared" si="10"/>
        <v>1</v>
      </c>
      <c r="H185" s="8" t="s">
        <v>203</v>
      </c>
      <c r="I185" s="14">
        <f t="shared" si="11"/>
        <v>2.5</v>
      </c>
      <c r="J185" s="8" t="s">
        <v>204</v>
      </c>
      <c r="K185" s="13">
        <f>_xlfn.FLOOR.MATH(C185/'Mark Conv'!$E$5,0.01)</f>
        <v>965</v>
      </c>
      <c r="L185" s="21"/>
      <c r="M185" s="21"/>
      <c r="N185" s="21"/>
      <c r="O185" s="21"/>
      <c r="P185" s="21"/>
      <c r="Q185" s="21"/>
      <c r="R185" s="21"/>
      <c r="S185" s="21"/>
      <c r="T185" s="21"/>
    </row>
    <row r="186" spans="1:20" ht="27.6">
      <c r="A186" s="8" t="str">
        <f>'Magic Number Crunch'!A185</f>
        <v>Eagle Whistle</v>
      </c>
      <c r="B186" s="12">
        <f>'Magic Number Crunch'!L185</f>
        <v>3737.625</v>
      </c>
      <c r="C186" s="13">
        <f t="shared" si="8"/>
        <v>3737.625</v>
      </c>
      <c r="D186" s="8" t="s">
        <v>206</v>
      </c>
      <c r="E186" s="14">
        <f t="shared" si="9"/>
        <v>3737</v>
      </c>
      <c r="F186" s="8" t="s">
        <v>202</v>
      </c>
      <c r="G186" s="14">
        <f t="shared" si="10"/>
        <v>6</v>
      </c>
      <c r="H186" s="8" t="s">
        <v>203</v>
      </c>
      <c r="I186" s="14">
        <f t="shared" si="11"/>
        <v>2.5</v>
      </c>
      <c r="J186" s="8" t="s">
        <v>204</v>
      </c>
      <c r="K186" s="13">
        <f>_xlfn.FLOOR.MATH(C186/'Mark Conv'!$E$5,0.01)</f>
        <v>149.5</v>
      </c>
      <c r="L186" s="21"/>
      <c r="M186" s="21"/>
      <c r="N186" s="21"/>
      <c r="O186" s="21"/>
      <c r="P186" s="21"/>
      <c r="Q186" s="21"/>
      <c r="R186" s="21"/>
      <c r="S186" s="21"/>
      <c r="T186" s="21"/>
    </row>
    <row r="187" spans="1:20" ht="27.6">
      <c r="A187" s="8" t="str">
        <f>'Magic Number Crunch'!A186</f>
        <v>Ear Horn Of Hearing</v>
      </c>
      <c r="B187" s="12">
        <f>'Magic Number Crunch'!L186</f>
        <v>67.5</v>
      </c>
      <c r="C187" s="13">
        <f t="shared" si="8"/>
        <v>67.5</v>
      </c>
      <c r="D187" s="8" t="s">
        <v>206</v>
      </c>
      <c r="E187" s="14">
        <f t="shared" si="9"/>
        <v>67</v>
      </c>
      <c r="F187" s="8" t="s">
        <v>202</v>
      </c>
      <c r="G187" s="14">
        <f t="shared" si="10"/>
        <v>5</v>
      </c>
      <c r="H187" s="8" t="s">
        <v>203</v>
      </c>
      <c r="I187" s="14">
        <f t="shared" si="11"/>
        <v>0</v>
      </c>
      <c r="J187" s="8" t="s">
        <v>204</v>
      </c>
      <c r="K187" s="13">
        <f>_xlfn.FLOOR.MATH(C187/'Mark Conv'!$E$5,0.01)</f>
        <v>2.7</v>
      </c>
      <c r="L187" s="21"/>
      <c r="M187" s="21"/>
      <c r="N187" s="21"/>
      <c r="O187" s="21"/>
      <c r="P187" s="21"/>
      <c r="Q187" s="21"/>
      <c r="R187" s="21"/>
      <c r="S187" s="21"/>
      <c r="T187" s="21"/>
    </row>
    <row r="188" spans="1:20" ht="27.6">
      <c r="A188" s="8" t="str">
        <f>'Magic Number Crunch'!A187</f>
        <v>Earworm</v>
      </c>
      <c r="B188" s="12">
        <f>'Magic Number Crunch'!L187</f>
        <v>275.125</v>
      </c>
      <c r="C188" s="13">
        <f t="shared" si="8"/>
        <v>275.125</v>
      </c>
      <c r="D188" s="8" t="s">
        <v>206</v>
      </c>
      <c r="E188" s="14">
        <f t="shared" si="9"/>
        <v>275</v>
      </c>
      <c r="F188" s="8" t="s">
        <v>202</v>
      </c>
      <c r="G188" s="14">
        <f t="shared" si="10"/>
        <v>1</v>
      </c>
      <c r="H188" s="8" t="s">
        <v>203</v>
      </c>
      <c r="I188" s="14">
        <f t="shared" si="11"/>
        <v>2.5</v>
      </c>
      <c r="J188" s="8" t="s">
        <v>204</v>
      </c>
      <c r="K188" s="13">
        <f>_xlfn.FLOOR.MATH(C188/'Mark Conv'!$E$5,0.01)</f>
        <v>11</v>
      </c>
      <c r="L188" s="21"/>
      <c r="M188" s="21"/>
      <c r="N188" s="21"/>
      <c r="O188" s="21"/>
      <c r="P188" s="21"/>
      <c r="Q188" s="21"/>
      <c r="R188" s="21"/>
      <c r="S188" s="21"/>
      <c r="T188" s="21"/>
    </row>
    <row r="189" spans="1:20" ht="27.6">
      <c r="A189" s="8" t="str">
        <f>'Magic Number Crunch'!A188</f>
        <v>Efficient Quiver</v>
      </c>
      <c r="B189" s="12">
        <f>'Magic Number Crunch'!L188</f>
        <v>325.25</v>
      </c>
      <c r="C189" s="13">
        <f t="shared" si="8"/>
        <v>325.25</v>
      </c>
      <c r="D189" s="8" t="s">
        <v>206</v>
      </c>
      <c r="E189" s="14">
        <f t="shared" si="9"/>
        <v>325</v>
      </c>
      <c r="F189" s="8" t="s">
        <v>202</v>
      </c>
      <c r="G189" s="14">
        <f t="shared" si="10"/>
        <v>2</v>
      </c>
      <c r="H189" s="8" t="s">
        <v>203</v>
      </c>
      <c r="I189" s="14">
        <f t="shared" si="11"/>
        <v>5</v>
      </c>
      <c r="J189" s="8" t="s">
        <v>204</v>
      </c>
      <c r="K189" s="13">
        <f>_xlfn.FLOOR.MATH(C189/'Mark Conv'!$E$5,0.01)</f>
        <v>13.01</v>
      </c>
      <c r="L189" s="21"/>
      <c r="M189" s="21"/>
      <c r="N189" s="21"/>
      <c r="O189" s="21"/>
      <c r="P189" s="21"/>
      <c r="Q189" s="21"/>
      <c r="R189" s="21"/>
      <c r="S189" s="21"/>
      <c r="T189" s="21"/>
    </row>
    <row r="190" spans="1:20" ht="27.6">
      <c r="A190" s="8" t="str">
        <f>'Magic Number Crunch'!A189</f>
        <v>Efreeti Bottle</v>
      </c>
      <c r="B190" s="12">
        <f>'Magic Number Crunch'!L189</f>
        <v>38125.125</v>
      </c>
      <c r="C190" s="13">
        <f t="shared" si="8"/>
        <v>38125.125</v>
      </c>
      <c r="D190" s="8" t="s">
        <v>206</v>
      </c>
      <c r="E190" s="14">
        <f t="shared" si="9"/>
        <v>38125</v>
      </c>
      <c r="F190" s="8" t="s">
        <v>202</v>
      </c>
      <c r="G190" s="14">
        <f t="shared" si="10"/>
        <v>1</v>
      </c>
      <c r="H190" s="8" t="s">
        <v>203</v>
      </c>
      <c r="I190" s="14">
        <f t="shared" si="11"/>
        <v>2.5</v>
      </c>
      <c r="J190" s="8" t="s">
        <v>204</v>
      </c>
      <c r="K190" s="13">
        <f>_xlfn.FLOOR.MATH(C190/'Mark Conv'!$E$5,0.01)</f>
        <v>1525</v>
      </c>
      <c r="L190" s="21"/>
      <c r="M190" s="21"/>
      <c r="N190" s="21"/>
      <c r="O190" s="21"/>
      <c r="P190" s="21"/>
      <c r="Q190" s="21"/>
      <c r="R190" s="21"/>
      <c r="S190" s="21"/>
      <c r="T190" s="21"/>
    </row>
    <row r="191" spans="1:20" ht="27.6">
      <c r="A191" s="8" t="str">
        <f>'Magic Number Crunch'!A190</f>
        <v>Efreeti Chain (chain mail)</v>
      </c>
      <c r="B191" s="12">
        <f>'Magic Number Crunch'!L190</f>
        <v>50000</v>
      </c>
      <c r="C191" s="13">
        <f t="shared" si="8"/>
        <v>50000</v>
      </c>
      <c r="D191" s="8" t="s">
        <v>206</v>
      </c>
      <c r="E191" s="14">
        <f t="shared" si="9"/>
        <v>50000</v>
      </c>
      <c r="F191" s="8" t="s">
        <v>202</v>
      </c>
      <c r="G191" s="14">
        <f t="shared" si="10"/>
        <v>0</v>
      </c>
      <c r="H191" s="8" t="s">
        <v>203</v>
      </c>
      <c r="I191" s="14">
        <f t="shared" si="11"/>
        <v>0</v>
      </c>
      <c r="J191" s="8" t="s">
        <v>204</v>
      </c>
      <c r="K191" s="13">
        <f>_xlfn.FLOOR.MATH(C191/'Mark Conv'!$E$5,0.01)</f>
        <v>2000</v>
      </c>
      <c r="L191" s="21"/>
      <c r="M191" s="21"/>
      <c r="N191" s="21"/>
      <c r="O191" s="21"/>
      <c r="P191" s="21"/>
      <c r="Q191" s="21"/>
      <c r="R191" s="21"/>
      <c r="S191" s="21"/>
      <c r="T191" s="21"/>
    </row>
    <row r="192" spans="1:20" ht="27.6">
      <c r="A192" s="8" t="str">
        <f>'Magic Number Crunch'!A191</f>
        <v>Elder Cartographers Glossography</v>
      </c>
      <c r="B192" s="12">
        <f>'Magic Number Crunch'!L191</f>
        <v>325.25</v>
      </c>
      <c r="C192" s="13">
        <f t="shared" si="8"/>
        <v>325.25</v>
      </c>
      <c r="D192" s="8" t="s">
        <v>206</v>
      </c>
      <c r="E192" s="14">
        <f t="shared" si="9"/>
        <v>325</v>
      </c>
      <c r="F192" s="8" t="s">
        <v>202</v>
      </c>
      <c r="G192" s="14">
        <f t="shared" si="10"/>
        <v>2</v>
      </c>
      <c r="H192" s="8" t="s">
        <v>203</v>
      </c>
      <c r="I192" s="14">
        <f t="shared" si="11"/>
        <v>5</v>
      </c>
      <c r="J192" s="8" t="s">
        <v>204</v>
      </c>
      <c r="K192" s="13">
        <f>_xlfn.FLOOR.MATH(C192/'Mark Conv'!$E$5,0.01)</f>
        <v>13.01</v>
      </c>
      <c r="L192" s="21"/>
      <c r="M192" s="21"/>
      <c r="N192" s="21"/>
      <c r="O192" s="21"/>
      <c r="P192" s="21"/>
      <c r="Q192" s="21"/>
      <c r="R192" s="21"/>
      <c r="S192" s="21"/>
      <c r="T192" s="21"/>
    </row>
    <row r="193" spans="1:20" ht="27.6">
      <c r="A193" s="8" t="str">
        <f>'Magic Number Crunch'!A192</f>
        <v>Eldritch Claw Tattoo</v>
      </c>
      <c r="B193" s="12">
        <f>'Magic Number Crunch'!L192</f>
        <v>325.25</v>
      </c>
      <c r="C193" s="13">
        <f t="shared" si="8"/>
        <v>325.25</v>
      </c>
      <c r="D193" s="8" t="s">
        <v>206</v>
      </c>
      <c r="E193" s="14">
        <f t="shared" si="9"/>
        <v>325</v>
      </c>
      <c r="F193" s="8" t="s">
        <v>202</v>
      </c>
      <c r="G193" s="14">
        <f t="shared" si="10"/>
        <v>2</v>
      </c>
      <c r="H193" s="8" t="s">
        <v>203</v>
      </c>
      <c r="I193" s="14">
        <f t="shared" si="11"/>
        <v>5</v>
      </c>
      <c r="J193" s="8" t="s">
        <v>204</v>
      </c>
      <c r="K193" s="13">
        <f>_xlfn.FLOOR.MATH(C193/'Mark Conv'!$E$5,0.01)</f>
        <v>13.01</v>
      </c>
      <c r="L193" s="21"/>
      <c r="M193" s="21"/>
      <c r="N193" s="21"/>
      <c r="O193" s="21"/>
      <c r="P193" s="21"/>
      <c r="Q193" s="21"/>
      <c r="R193" s="21"/>
      <c r="S193" s="21"/>
      <c r="T193" s="21"/>
    </row>
    <row r="194" spans="1:20" ht="27.6">
      <c r="A194" s="8" t="str">
        <f>'Magic Number Crunch'!A193</f>
        <v>Elemental Essence Shard</v>
      </c>
      <c r="B194" s="12">
        <f>'Magic Number Crunch'!L193</f>
        <v>6875.25</v>
      </c>
      <c r="C194" s="13">
        <f t="shared" si="8"/>
        <v>6875.25</v>
      </c>
      <c r="D194" s="8" t="s">
        <v>206</v>
      </c>
      <c r="E194" s="14">
        <f t="shared" si="9"/>
        <v>6875</v>
      </c>
      <c r="F194" s="8" t="s">
        <v>202</v>
      </c>
      <c r="G194" s="14">
        <f t="shared" si="10"/>
        <v>2</v>
      </c>
      <c r="H194" s="8" t="s">
        <v>203</v>
      </c>
      <c r="I194" s="14">
        <f t="shared" si="11"/>
        <v>5</v>
      </c>
      <c r="J194" s="8" t="s">
        <v>204</v>
      </c>
      <c r="K194" s="13">
        <f>_xlfn.FLOOR.MATH(C194/'Mark Conv'!$E$5,0.01)</f>
        <v>275.01</v>
      </c>
      <c r="L194" s="21"/>
      <c r="M194" s="21"/>
      <c r="N194" s="21"/>
      <c r="O194" s="21"/>
      <c r="P194" s="21"/>
      <c r="Q194" s="21"/>
      <c r="R194" s="21"/>
      <c r="S194" s="21"/>
      <c r="T194" s="21"/>
    </row>
    <row r="195" spans="1:20" ht="27.6">
      <c r="A195" s="8" t="str">
        <f>'Magic Number Crunch'!A194</f>
        <v>Elemental Gem</v>
      </c>
      <c r="B195" s="12">
        <f>'Magic Number Crunch'!L194</f>
        <v>605</v>
      </c>
      <c r="C195" s="13">
        <f t="shared" ref="C195:C258" si="12">B195*$N$6*$N$11</f>
        <v>605</v>
      </c>
      <c r="D195" s="8" t="s">
        <v>206</v>
      </c>
      <c r="E195" s="14">
        <f t="shared" ref="E195:E258" si="13">_xlfn.FLOOR.MATH(C195,1)</f>
        <v>605</v>
      </c>
      <c r="F195" s="8" t="s">
        <v>202</v>
      </c>
      <c r="G195" s="14">
        <f t="shared" ref="G195:G258" si="14">_xlfn.FLOOR.MATH(((C195-E195)*10), 1)</f>
        <v>0</v>
      </c>
      <c r="H195" s="8" t="s">
        <v>203</v>
      </c>
      <c r="I195" s="14">
        <f t="shared" ref="I195:I258" si="15">((C195-E195)*10-G195)*10</f>
        <v>0</v>
      </c>
      <c r="J195" s="8" t="s">
        <v>204</v>
      </c>
      <c r="K195" s="13">
        <f>_xlfn.FLOOR.MATH(C195/'Mark Conv'!$E$5,0.01)</f>
        <v>24.2</v>
      </c>
      <c r="L195" s="21"/>
      <c r="M195" s="21"/>
      <c r="N195" s="21"/>
      <c r="O195" s="21"/>
      <c r="P195" s="21"/>
      <c r="Q195" s="21"/>
      <c r="R195" s="21"/>
      <c r="S195" s="21"/>
      <c r="T195" s="21"/>
    </row>
    <row r="196" spans="1:20" ht="27.6">
      <c r="A196" s="8" t="str">
        <f>'Magic Number Crunch'!A195</f>
        <v>Elixir Of Health</v>
      </c>
      <c r="B196" s="12">
        <f>'Magic Number Crunch'!L195</f>
        <v>1060</v>
      </c>
      <c r="C196" s="13">
        <f t="shared" si="12"/>
        <v>1060</v>
      </c>
      <c r="D196" s="8" t="s">
        <v>206</v>
      </c>
      <c r="E196" s="14">
        <f t="shared" si="13"/>
        <v>1060</v>
      </c>
      <c r="F196" s="8" t="s">
        <v>202</v>
      </c>
      <c r="G196" s="14">
        <f t="shared" si="14"/>
        <v>0</v>
      </c>
      <c r="H196" s="8" t="s">
        <v>203</v>
      </c>
      <c r="I196" s="14">
        <f t="shared" si="15"/>
        <v>0</v>
      </c>
      <c r="J196" s="8" t="s">
        <v>204</v>
      </c>
      <c r="K196" s="13">
        <f>_xlfn.FLOOR.MATH(C196/'Mark Conv'!$E$5,0.01)</f>
        <v>42.4</v>
      </c>
      <c r="L196" s="21"/>
      <c r="M196" s="21"/>
      <c r="N196" s="21"/>
      <c r="O196" s="21"/>
      <c r="P196" s="21"/>
      <c r="Q196" s="21"/>
      <c r="R196" s="21"/>
      <c r="S196" s="21"/>
      <c r="T196" s="21"/>
    </row>
    <row r="197" spans="1:20" ht="27.6">
      <c r="A197" s="8" t="str">
        <f>'Magic Number Crunch'!A196</f>
        <v>Elven Chain</v>
      </c>
      <c r="B197" s="12">
        <f>'Magic Number Crunch'!L196</f>
        <v>4250</v>
      </c>
      <c r="C197" s="13">
        <f t="shared" si="12"/>
        <v>4250</v>
      </c>
      <c r="D197" s="8" t="s">
        <v>206</v>
      </c>
      <c r="E197" s="14">
        <f t="shared" si="13"/>
        <v>4250</v>
      </c>
      <c r="F197" s="8" t="s">
        <v>202</v>
      </c>
      <c r="G197" s="14">
        <f t="shared" si="14"/>
        <v>0</v>
      </c>
      <c r="H197" s="8" t="s">
        <v>203</v>
      </c>
      <c r="I197" s="14">
        <f t="shared" si="15"/>
        <v>0</v>
      </c>
      <c r="J197" s="8" t="s">
        <v>204</v>
      </c>
      <c r="K197" s="13">
        <f>_xlfn.FLOOR.MATH(C197/'Mark Conv'!$E$5,0.01)</f>
        <v>170</v>
      </c>
      <c r="L197" s="21"/>
      <c r="M197" s="21"/>
      <c r="N197" s="21"/>
      <c r="O197" s="21"/>
      <c r="P197" s="21"/>
      <c r="Q197" s="21"/>
      <c r="R197" s="21"/>
      <c r="S197" s="21"/>
      <c r="T197" s="21"/>
    </row>
    <row r="198" spans="1:20" ht="27.6">
      <c r="A198" s="8" t="str">
        <f>'Magic Number Crunch'!A197</f>
        <v>Enduring Spellbook</v>
      </c>
      <c r="B198" s="12">
        <f>'Magic Number Crunch'!L197</f>
        <v>80</v>
      </c>
      <c r="C198" s="13">
        <f t="shared" si="12"/>
        <v>80</v>
      </c>
      <c r="D198" s="8" t="s">
        <v>206</v>
      </c>
      <c r="E198" s="14">
        <f t="shared" si="13"/>
        <v>80</v>
      </c>
      <c r="F198" s="8" t="s">
        <v>202</v>
      </c>
      <c r="G198" s="14">
        <f t="shared" si="14"/>
        <v>0</v>
      </c>
      <c r="H198" s="8" t="s">
        <v>203</v>
      </c>
      <c r="I198" s="14">
        <f t="shared" si="15"/>
        <v>0</v>
      </c>
      <c r="J198" s="8" t="s">
        <v>204</v>
      </c>
      <c r="K198" s="13">
        <f>_xlfn.FLOOR.MATH(C198/'Mark Conv'!$E$5,0.01)</f>
        <v>3.2</v>
      </c>
      <c r="L198" s="21"/>
      <c r="M198" s="21"/>
      <c r="N198" s="21"/>
      <c r="O198" s="21"/>
      <c r="P198" s="21"/>
      <c r="Q198" s="21"/>
      <c r="R198" s="21"/>
      <c r="S198" s="21"/>
      <c r="T198" s="21"/>
    </row>
    <row r="199" spans="1:20" ht="27.6">
      <c r="A199" s="8" t="str">
        <f>'Magic Number Crunch'!A198</f>
        <v>Ersatz Eye</v>
      </c>
      <c r="B199" s="12">
        <f>'Magic Number Crunch'!L198</f>
        <v>67.5</v>
      </c>
      <c r="C199" s="13">
        <f t="shared" si="12"/>
        <v>67.5</v>
      </c>
      <c r="D199" s="8" t="s">
        <v>206</v>
      </c>
      <c r="E199" s="14">
        <f t="shared" si="13"/>
        <v>67</v>
      </c>
      <c r="F199" s="8" t="s">
        <v>202</v>
      </c>
      <c r="G199" s="14">
        <f t="shared" si="14"/>
        <v>5</v>
      </c>
      <c r="H199" s="8" t="s">
        <v>203</v>
      </c>
      <c r="I199" s="14">
        <f t="shared" si="15"/>
        <v>0</v>
      </c>
      <c r="J199" s="8" t="s">
        <v>204</v>
      </c>
      <c r="K199" s="13">
        <f>_xlfn.FLOOR.MATH(C199/'Mark Conv'!$E$5,0.01)</f>
        <v>2.7</v>
      </c>
      <c r="L199" s="21"/>
      <c r="M199" s="21"/>
      <c r="N199" s="21"/>
      <c r="O199" s="21"/>
      <c r="P199" s="21"/>
      <c r="Q199" s="21"/>
      <c r="R199" s="21"/>
      <c r="S199" s="21"/>
      <c r="T199" s="21"/>
    </row>
    <row r="200" spans="1:20" ht="27.6">
      <c r="A200" s="8" t="str">
        <f>'Magic Number Crunch'!A199</f>
        <v>Everbright Lantern</v>
      </c>
      <c r="B200" s="12">
        <f>'Magic Number Crunch'!L199</f>
        <v>80</v>
      </c>
      <c r="C200" s="13">
        <f t="shared" si="12"/>
        <v>80</v>
      </c>
      <c r="D200" s="8" t="s">
        <v>206</v>
      </c>
      <c r="E200" s="14">
        <f t="shared" si="13"/>
        <v>80</v>
      </c>
      <c r="F200" s="8" t="s">
        <v>202</v>
      </c>
      <c r="G200" s="14">
        <f t="shared" si="14"/>
        <v>0</v>
      </c>
      <c r="H200" s="8" t="s">
        <v>203</v>
      </c>
      <c r="I200" s="14">
        <f t="shared" si="15"/>
        <v>0</v>
      </c>
      <c r="J200" s="8" t="s">
        <v>204</v>
      </c>
      <c r="K200" s="13">
        <f>_xlfn.FLOOR.MATH(C200/'Mark Conv'!$E$5,0.01)</f>
        <v>3.2</v>
      </c>
      <c r="L200" s="21"/>
      <c r="M200" s="21"/>
      <c r="N200" s="21"/>
      <c r="O200" s="21"/>
      <c r="P200" s="21"/>
      <c r="Q200" s="21"/>
      <c r="R200" s="21"/>
      <c r="S200" s="21"/>
      <c r="T200" s="21"/>
    </row>
    <row r="201" spans="1:20" ht="27.6">
      <c r="A201" s="8" t="str">
        <f>'Magic Number Crunch'!A200</f>
        <v>Everbright Lantern</v>
      </c>
      <c r="B201" s="12">
        <f>'Magic Number Crunch'!L200</f>
        <v>80</v>
      </c>
      <c r="C201" s="13">
        <f t="shared" si="12"/>
        <v>80</v>
      </c>
      <c r="D201" s="8" t="s">
        <v>206</v>
      </c>
      <c r="E201" s="14">
        <f t="shared" si="13"/>
        <v>80</v>
      </c>
      <c r="F201" s="8" t="s">
        <v>202</v>
      </c>
      <c r="G201" s="14">
        <f t="shared" si="14"/>
        <v>0</v>
      </c>
      <c r="H201" s="8" t="s">
        <v>203</v>
      </c>
      <c r="I201" s="14">
        <f t="shared" si="15"/>
        <v>0</v>
      </c>
      <c r="J201" s="8" t="s">
        <v>204</v>
      </c>
      <c r="K201" s="13">
        <f>_xlfn.FLOOR.MATH(C201/'Mark Conv'!$E$5,0.01)</f>
        <v>3.2</v>
      </c>
      <c r="L201" s="21"/>
      <c r="M201" s="21"/>
      <c r="N201" s="21"/>
      <c r="O201" s="21"/>
      <c r="P201" s="21"/>
      <c r="Q201" s="21"/>
      <c r="R201" s="21"/>
      <c r="S201" s="21"/>
      <c r="T201" s="21"/>
    </row>
    <row r="202" spans="1:20" ht="27.6">
      <c r="A202" s="8" t="str">
        <f>'Magic Number Crunch'!A201</f>
        <v>Eversmoking Bottle</v>
      </c>
      <c r="B202" s="12">
        <f>'Magic Number Crunch'!L201</f>
        <v>635</v>
      </c>
      <c r="C202" s="13">
        <f t="shared" si="12"/>
        <v>635</v>
      </c>
      <c r="D202" s="8" t="s">
        <v>206</v>
      </c>
      <c r="E202" s="14">
        <f t="shared" si="13"/>
        <v>635</v>
      </c>
      <c r="F202" s="8" t="s">
        <v>202</v>
      </c>
      <c r="G202" s="14">
        <f t="shared" si="14"/>
        <v>0</v>
      </c>
      <c r="H202" s="8" t="s">
        <v>203</v>
      </c>
      <c r="I202" s="14">
        <f t="shared" si="15"/>
        <v>0</v>
      </c>
      <c r="J202" s="8" t="s">
        <v>204</v>
      </c>
      <c r="K202" s="13">
        <f>_xlfn.FLOOR.MATH(C202/'Mark Conv'!$E$5,0.01)</f>
        <v>25.400000000000002</v>
      </c>
      <c r="L202" s="21"/>
      <c r="M202" s="21"/>
      <c r="N202" s="21"/>
      <c r="O202" s="21"/>
      <c r="P202" s="21"/>
      <c r="Q202" s="21"/>
      <c r="R202" s="21"/>
      <c r="S202" s="21"/>
      <c r="T202" s="21"/>
    </row>
    <row r="203" spans="1:20" ht="27.6">
      <c r="A203" s="8" t="str">
        <f>'Magic Number Crunch'!A202</f>
        <v>Eyes Of Charming</v>
      </c>
      <c r="B203" s="12">
        <f>'Magic Number Crunch'!L202</f>
        <v>1650</v>
      </c>
      <c r="C203" s="13">
        <f t="shared" si="12"/>
        <v>1650</v>
      </c>
      <c r="D203" s="8" t="s">
        <v>206</v>
      </c>
      <c r="E203" s="14">
        <f t="shared" si="13"/>
        <v>1650</v>
      </c>
      <c r="F203" s="8" t="s">
        <v>202</v>
      </c>
      <c r="G203" s="14">
        <f t="shared" si="14"/>
        <v>0</v>
      </c>
      <c r="H203" s="8" t="s">
        <v>203</v>
      </c>
      <c r="I203" s="14">
        <f t="shared" si="15"/>
        <v>0</v>
      </c>
      <c r="J203" s="8" t="s">
        <v>204</v>
      </c>
      <c r="K203" s="13">
        <f>_xlfn.FLOOR.MATH(C203/'Mark Conv'!$E$5,0.01)</f>
        <v>66</v>
      </c>
      <c r="L203" s="21"/>
      <c r="M203" s="21"/>
      <c r="N203" s="21"/>
      <c r="O203" s="21"/>
      <c r="P203" s="21"/>
      <c r="Q203" s="21"/>
      <c r="R203" s="21"/>
      <c r="S203" s="21"/>
      <c r="T203" s="21"/>
    </row>
    <row r="204" spans="1:20" ht="27.6">
      <c r="A204" s="8" t="str">
        <f>'Magic Number Crunch'!A203</f>
        <v>Eyes Of Minute Seeing</v>
      </c>
      <c r="B204" s="12">
        <f>'Magic Number Crunch'!L203</f>
        <v>1325</v>
      </c>
      <c r="C204" s="13">
        <f t="shared" si="12"/>
        <v>1325</v>
      </c>
      <c r="D204" s="8" t="s">
        <v>206</v>
      </c>
      <c r="E204" s="14">
        <f t="shared" si="13"/>
        <v>1325</v>
      </c>
      <c r="F204" s="8" t="s">
        <v>202</v>
      </c>
      <c r="G204" s="14">
        <f t="shared" si="14"/>
        <v>0</v>
      </c>
      <c r="H204" s="8" t="s">
        <v>203</v>
      </c>
      <c r="I204" s="14">
        <f t="shared" si="15"/>
        <v>0</v>
      </c>
      <c r="J204" s="8" t="s">
        <v>204</v>
      </c>
      <c r="K204" s="13">
        <f>_xlfn.FLOOR.MATH(C204/'Mark Conv'!$E$5,0.01)</f>
        <v>53</v>
      </c>
      <c r="L204" s="21"/>
      <c r="M204" s="21"/>
      <c r="N204" s="21"/>
      <c r="O204" s="21"/>
      <c r="P204" s="21"/>
      <c r="Q204" s="21"/>
      <c r="R204" s="21"/>
      <c r="S204" s="21"/>
      <c r="T204" s="21"/>
    </row>
    <row r="205" spans="1:20" ht="27.6">
      <c r="A205" s="8" t="str">
        <f>'Magic Number Crunch'!A204</f>
        <v>Eyes Of The Eagle</v>
      </c>
      <c r="B205" s="12">
        <f>'Magic Number Crunch'!L204</f>
        <v>1450</v>
      </c>
      <c r="C205" s="13">
        <f t="shared" si="12"/>
        <v>1450</v>
      </c>
      <c r="D205" s="8" t="s">
        <v>206</v>
      </c>
      <c r="E205" s="14">
        <f t="shared" si="13"/>
        <v>1450</v>
      </c>
      <c r="F205" s="8" t="s">
        <v>202</v>
      </c>
      <c r="G205" s="14">
        <f t="shared" si="14"/>
        <v>0</v>
      </c>
      <c r="H205" s="8" t="s">
        <v>203</v>
      </c>
      <c r="I205" s="14">
        <f t="shared" si="15"/>
        <v>0</v>
      </c>
      <c r="J205" s="8" t="s">
        <v>204</v>
      </c>
      <c r="K205" s="13">
        <f>_xlfn.FLOOR.MATH(C205/'Mark Conv'!$E$5,0.01)</f>
        <v>58</v>
      </c>
      <c r="L205" s="21"/>
      <c r="M205" s="21"/>
      <c r="N205" s="21"/>
      <c r="O205" s="21"/>
      <c r="P205" s="21"/>
      <c r="Q205" s="21"/>
      <c r="R205" s="21"/>
      <c r="S205" s="21"/>
      <c r="T205" s="21"/>
    </row>
    <row r="206" spans="1:20" ht="27.6">
      <c r="A206" s="8" t="str">
        <f>'Magic Number Crunch'!A205</f>
        <v>Failed Experiment Wand</v>
      </c>
      <c r="B206" s="12">
        <f>'Magic Number Crunch'!L205</f>
        <v>6875.25</v>
      </c>
      <c r="C206" s="13">
        <f t="shared" si="12"/>
        <v>6875.25</v>
      </c>
      <c r="D206" s="8" t="s">
        <v>206</v>
      </c>
      <c r="E206" s="14">
        <f t="shared" si="13"/>
        <v>6875</v>
      </c>
      <c r="F206" s="8" t="s">
        <v>202</v>
      </c>
      <c r="G206" s="14">
        <f t="shared" si="14"/>
        <v>2</v>
      </c>
      <c r="H206" s="8" t="s">
        <v>203</v>
      </c>
      <c r="I206" s="14">
        <f t="shared" si="15"/>
        <v>5</v>
      </c>
      <c r="J206" s="8" t="s">
        <v>204</v>
      </c>
      <c r="K206" s="13">
        <f>_xlfn.FLOOR.MATH(C206/'Mark Conv'!$E$5,0.01)</f>
        <v>275.01</v>
      </c>
      <c r="L206" s="21"/>
      <c r="M206" s="21"/>
      <c r="N206" s="21"/>
      <c r="O206" s="21"/>
      <c r="P206" s="21"/>
      <c r="Q206" s="21"/>
      <c r="R206" s="21"/>
      <c r="S206" s="21"/>
      <c r="T206" s="21"/>
    </row>
    <row r="207" spans="1:20" ht="27.6">
      <c r="A207" s="8" t="str">
        <f>'Magic Number Crunch'!A206</f>
        <v>Fane-Eater</v>
      </c>
      <c r="B207" s="12">
        <f>'Magic Number Crunch'!L206</f>
        <v>83750.25</v>
      </c>
      <c r="C207" s="13">
        <f t="shared" si="12"/>
        <v>83750.25</v>
      </c>
      <c r="D207" s="8" t="s">
        <v>206</v>
      </c>
      <c r="E207" s="14">
        <f t="shared" si="13"/>
        <v>83750</v>
      </c>
      <c r="F207" s="8" t="s">
        <v>202</v>
      </c>
      <c r="G207" s="14">
        <f t="shared" si="14"/>
        <v>2</v>
      </c>
      <c r="H207" s="8" t="s">
        <v>203</v>
      </c>
      <c r="I207" s="14">
        <f t="shared" si="15"/>
        <v>5</v>
      </c>
      <c r="J207" s="8" t="s">
        <v>204</v>
      </c>
      <c r="K207" s="13">
        <f>_xlfn.FLOOR.MATH(C207/'Mark Conv'!$E$5,0.01)</f>
        <v>3350.01</v>
      </c>
      <c r="L207" s="21"/>
      <c r="M207" s="21"/>
      <c r="N207" s="21"/>
      <c r="O207" s="21"/>
      <c r="P207" s="21"/>
      <c r="Q207" s="21"/>
      <c r="R207" s="21"/>
      <c r="S207" s="21"/>
      <c r="T207" s="21"/>
    </row>
    <row r="208" spans="1:20" ht="27.6">
      <c r="A208" s="8" t="str">
        <f>'Magic Number Crunch'!A207</f>
        <v>Far Gear</v>
      </c>
      <c r="B208" s="12">
        <f>'Magic Number Crunch'!L207</f>
        <v>19375.125</v>
      </c>
      <c r="C208" s="13">
        <f t="shared" si="12"/>
        <v>19375.125</v>
      </c>
      <c r="D208" s="8" t="s">
        <v>206</v>
      </c>
      <c r="E208" s="14">
        <f t="shared" si="13"/>
        <v>19375</v>
      </c>
      <c r="F208" s="8" t="s">
        <v>202</v>
      </c>
      <c r="G208" s="14">
        <f t="shared" si="14"/>
        <v>1</v>
      </c>
      <c r="H208" s="8" t="s">
        <v>203</v>
      </c>
      <c r="I208" s="14">
        <f t="shared" si="15"/>
        <v>2.5</v>
      </c>
      <c r="J208" s="8" t="s">
        <v>204</v>
      </c>
      <c r="K208" s="13">
        <f>_xlfn.FLOOR.MATH(C208/'Mark Conv'!$E$5,0.01)</f>
        <v>775</v>
      </c>
      <c r="L208" s="21"/>
      <c r="M208" s="21"/>
      <c r="N208" s="21"/>
      <c r="O208" s="21"/>
      <c r="P208" s="21"/>
      <c r="Q208" s="21"/>
      <c r="R208" s="21"/>
      <c r="S208" s="21"/>
      <c r="T208" s="21"/>
    </row>
    <row r="209" spans="1:20" ht="27.6">
      <c r="A209" s="8" t="str">
        <f>'Magic Number Crunch'!A208</f>
        <v>Far Realm Shard</v>
      </c>
      <c r="B209" s="12">
        <f>'Magic Number Crunch'!L208</f>
        <v>6875.25</v>
      </c>
      <c r="C209" s="13">
        <f t="shared" si="12"/>
        <v>6875.25</v>
      </c>
      <c r="D209" s="8" t="s">
        <v>206</v>
      </c>
      <c r="E209" s="14">
        <f t="shared" si="13"/>
        <v>6875</v>
      </c>
      <c r="F209" s="8" t="s">
        <v>202</v>
      </c>
      <c r="G209" s="14">
        <f t="shared" si="14"/>
        <v>2</v>
      </c>
      <c r="H209" s="8" t="s">
        <v>203</v>
      </c>
      <c r="I209" s="14">
        <f t="shared" si="15"/>
        <v>5</v>
      </c>
      <c r="J209" s="8" t="s">
        <v>204</v>
      </c>
      <c r="K209" s="13">
        <f>_xlfn.FLOOR.MATH(C209/'Mark Conv'!$E$5,0.01)</f>
        <v>275.01</v>
      </c>
      <c r="L209" s="21"/>
      <c r="M209" s="21"/>
      <c r="N209" s="21"/>
      <c r="O209" s="21"/>
      <c r="P209" s="21"/>
      <c r="Q209" s="21"/>
      <c r="R209" s="21"/>
      <c r="S209" s="21"/>
      <c r="T209" s="21"/>
    </row>
    <row r="210" spans="1:20" ht="27.6">
      <c r="A210" s="8" t="str">
        <f>'Magic Number Crunch'!A209</f>
        <v>Feather Of Diatryma Summoning</v>
      </c>
      <c r="B210" s="12">
        <f>'Magic Number Crunch'!L209</f>
        <v>3737.625</v>
      </c>
      <c r="C210" s="13">
        <f t="shared" si="12"/>
        <v>3737.625</v>
      </c>
      <c r="D210" s="8" t="s">
        <v>206</v>
      </c>
      <c r="E210" s="14">
        <f t="shared" si="13"/>
        <v>3737</v>
      </c>
      <c r="F210" s="8" t="s">
        <v>202</v>
      </c>
      <c r="G210" s="14">
        <f t="shared" si="14"/>
        <v>6</v>
      </c>
      <c r="H210" s="8" t="s">
        <v>203</v>
      </c>
      <c r="I210" s="14">
        <f t="shared" si="15"/>
        <v>2.5</v>
      </c>
      <c r="J210" s="8" t="s">
        <v>204</v>
      </c>
      <c r="K210" s="13">
        <f>_xlfn.FLOOR.MATH(C210/'Mark Conv'!$E$5,0.01)</f>
        <v>149.5</v>
      </c>
      <c r="L210" s="21"/>
      <c r="M210" s="21"/>
      <c r="N210" s="21"/>
      <c r="O210" s="21"/>
      <c r="P210" s="21"/>
      <c r="Q210" s="21"/>
      <c r="R210" s="21"/>
      <c r="S210" s="21"/>
      <c r="T210" s="21"/>
    </row>
    <row r="211" spans="1:20" ht="27.6">
      <c r="A211" s="8" t="str">
        <f>'Magic Number Crunch'!A210</f>
        <v>Feather Token</v>
      </c>
      <c r="B211" s="12">
        <f>'Magic Number Crunch'!L210</f>
        <v>3450.125</v>
      </c>
      <c r="C211" s="13">
        <f t="shared" si="12"/>
        <v>3450.125</v>
      </c>
      <c r="D211" s="8" t="s">
        <v>206</v>
      </c>
      <c r="E211" s="14">
        <f t="shared" si="13"/>
        <v>3450</v>
      </c>
      <c r="F211" s="8" t="s">
        <v>202</v>
      </c>
      <c r="G211" s="14">
        <f t="shared" si="14"/>
        <v>1</v>
      </c>
      <c r="H211" s="8" t="s">
        <v>203</v>
      </c>
      <c r="I211" s="14">
        <f t="shared" si="15"/>
        <v>2.5</v>
      </c>
      <c r="J211" s="8" t="s">
        <v>204</v>
      </c>
      <c r="K211" s="13">
        <f>_xlfn.FLOOR.MATH(C211/'Mark Conv'!$E$5,0.01)</f>
        <v>138</v>
      </c>
      <c r="L211" s="21"/>
      <c r="M211" s="21"/>
      <c r="N211" s="21"/>
      <c r="O211" s="21"/>
      <c r="P211" s="21"/>
      <c r="Q211" s="21"/>
      <c r="R211" s="21"/>
      <c r="S211" s="21"/>
      <c r="T211" s="21"/>
    </row>
    <row r="212" spans="1:20" ht="27.6">
      <c r="A212" s="8" t="str">
        <f>'Magic Number Crunch'!A211</f>
        <v>Feather Token (Feather Fall)</v>
      </c>
      <c r="B212" s="12">
        <f>'Magic Number Crunch'!L211</f>
        <v>42.5</v>
      </c>
      <c r="C212" s="13">
        <f t="shared" si="12"/>
        <v>42.5</v>
      </c>
      <c r="D212" s="8" t="s">
        <v>206</v>
      </c>
      <c r="E212" s="14">
        <f t="shared" si="13"/>
        <v>42</v>
      </c>
      <c r="F212" s="8" t="s">
        <v>202</v>
      </c>
      <c r="G212" s="14">
        <f t="shared" si="14"/>
        <v>5</v>
      </c>
      <c r="H212" s="8" t="s">
        <v>203</v>
      </c>
      <c r="I212" s="14">
        <f t="shared" si="15"/>
        <v>0</v>
      </c>
      <c r="J212" s="8" t="s">
        <v>204</v>
      </c>
      <c r="K212" s="13">
        <f>_xlfn.FLOOR.MATH(C212/'Mark Conv'!$E$5,0.01)</f>
        <v>1.7</v>
      </c>
      <c r="L212" s="21"/>
      <c r="M212" s="21"/>
      <c r="N212" s="21"/>
      <c r="O212" s="21"/>
      <c r="P212" s="21"/>
      <c r="Q212" s="21"/>
      <c r="R212" s="21"/>
      <c r="S212" s="21"/>
      <c r="T212" s="21"/>
    </row>
    <row r="213" spans="1:20" ht="27.6">
      <c r="A213" s="8" t="str">
        <f>'Magic Number Crunch'!A212</f>
        <v>Feather Token Feather Fall</v>
      </c>
      <c r="B213" s="12">
        <f>'Magic Number Crunch'!L212</f>
        <v>42.5</v>
      </c>
      <c r="C213" s="13">
        <f t="shared" si="12"/>
        <v>42.5</v>
      </c>
      <c r="D213" s="8" t="s">
        <v>206</v>
      </c>
      <c r="E213" s="14">
        <f t="shared" si="13"/>
        <v>42</v>
      </c>
      <c r="F213" s="8" t="s">
        <v>202</v>
      </c>
      <c r="G213" s="14">
        <f t="shared" si="14"/>
        <v>5</v>
      </c>
      <c r="H213" s="8" t="s">
        <v>203</v>
      </c>
      <c r="I213" s="14">
        <f t="shared" si="15"/>
        <v>0</v>
      </c>
      <c r="J213" s="8" t="s">
        <v>204</v>
      </c>
      <c r="K213" s="13">
        <f>_xlfn.FLOOR.MATH(C213/'Mark Conv'!$E$5,0.01)</f>
        <v>1.7</v>
      </c>
      <c r="L213" s="21"/>
      <c r="M213" s="21"/>
      <c r="N213" s="21"/>
      <c r="O213" s="21"/>
      <c r="P213" s="21"/>
      <c r="Q213" s="21"/>
      <c r="R213" s="21"/>
      <c r="S213" s="21"/>
      <c r="T213" s="21"/>
    </row>
    <row r="214" spans="1:20" ht="27.6">
      <c r="A214" s="8" t="str">
        <f>'Magic Number Crunch'!A213</f>
        <v>Fernian Ash Focus</v>
      </c>
      <c r="B214" s="12">
        <f>'Magic Number Crunch'!L213</f>
        <v>60</v>
      </c>
      <c r="C214" s="13">
        <f t="shared" si="12"/>
        <v>60</v>
      </c>
      <c r="D214" s="8" t="s">
        <v>206</v>
      </c>
      <c r="E214" s="14">
        <f t="shared" si="13"/>
        <v>60</v>
      </c>
      <c r="F214" s="8" t="s">
        <v>202</v>
      </c>
      <c r="G214" s="14">
        <f t="shared" si="14"/>
        <v>0</v>
      </c>
      <c r="H214" s="8" t="s">
        <v>203</v>
      </c>
      <c r="I214" s="14">
        <f t="shared" si="15"/>
        <v>0</v>
      </c>
      <c r="J214" s="8" t="s">
        <v>204</v>
      </c>
      <c r="K214" s="13">
        <f>_xlfn.FLOOR.MATH(C214/'Mark Conv'!$E$5,0.01)</f>
        <v>2.4</v>
      </c>
      <c r="L214" s="21"/>
      <c r="M214" s="21"/>
      <c r="N214" s="21"/>
      <c r="O214" s="21"/>
      <c r="P214" s="21"/>
      <c r="Q214" s="21"/>
      <c r="R214" s="21"/>
      <c r="S214" s="21"/>
      <c r="T214" s="21"/>
    </row>
    <row r="215" spans="1:20" ht="27.6">
      <c r="A215" s="8" t="str">
        <f>'Magic Number Crunch'!A214</f>
        <v>Fernian Ash Focus</v>
      </c>
      <c r="B215" s="12">
        <f>'Magic Number Crunch'!L214</f>
        <v>60</v>
      </c>
      <c r="C215" s="13">
        <f t="shared" si="12"/>
        <v>60</v>
      </c>
      <c r="D215" s="8" t="s">
        <v>206</v>
      </c>
      <c r="E215" s="14">
        <f t="shared" si="13"/>
        <v>60</v>
      </c>
      <c r="F215" s="8" t="s">
        <v>202</v>
      </c>
      <c r="G215" s="14">
        <f t="shared" si="14"/>
        <v>0</v>
      </c>
      <c r="H215" s="8" t="s">
        <v>203</v>
      </c>
      <c r="I215" s="14">
        <f t="shared" si="15"/>
        <v>0</v>
      </c>
      <c r="J215" s="8" t="s">
        <v>204</v>
      </c>
      <c r="K215" s="13">
        <f>_xlfn.FLOOR.MATH(C215/'Mark Conv'!$E$5,0.01)</f>
        <v>2.4</v>
      </c>
      <c r="L215" s="21"/>
      <c r="M215" s="21"/>
      <c r="N215" s="21"/>
      <c r="O215" s="21"/>
      <c r="P215" s="21"/>
      <c r="Q215" s="21"/>
      <c r="R215" s="21"/>
      <c r="S215" s="21"/>
      <c r="T215" s="21"/>
    </row>
    <row r="216" spans="1:20" ht="27.6">
      <c r="A216" s="8" t="str">
        <f>'Magic Number Crunch'!A215</f>
        <v>Feywild Shard</v>
      </c>
      <c r="B216" s="12">
        <f>'Magic Number Crunch'!L215</f>
        <v>325.25</v>
      </c>
      <c r="C216" s="13">
        <f t="shared" si="12"/>
        <v>325.25</v>
      </c>
      <c r="D216" s="8" t="s">
        <v>206</v>
      </c>
      <c r="E216" s="14">
        <f t="shared" si="13"/>
        <v>325</v>
      </c>
      <c r="F216" s="8" t="s">
        <v>202</v>
      </c>
      <c r="G216" s="14">
        <f t="shared" si="14"/>
        <v>2</v>
      </c>
      <c r="H216" s="8" t="s">
        <v>203</v>
      </c>
      <c r="I216" s="14">
        <f t="shared" si="15"/>
        <v>5</v>
      </c>
      <c r="J216" s="8" t="s">
        <v>204</v>
      </c>
      <c r="K216" s="13">
        <f>_xlfn.FLOOR.MATH(C216/'Mark Conv'!$E$5,0.01)</f>
        <v>13.01</v>
      </c>
      <c r="L216" s="21"/>
      <c r="M216" s="21"/>
      <c r="N216" s="21"/>
      <c r="O216" s="21"/>
      <c r="P216" s="21"/>
      <c r="Q216" s="21"/>
      <c r="R216" s="21"/>
      <c r="S216" s="21"/>
      <c r="T216" s="21"/>
    </row>
    <row r="217" spans="1:20" ht="27.6">
      <c r="A217" s="8" t="str">
        <f>'Magic Number Crunch'!A216</f>
        <v>Figurine of Wondrous Power (Bronze Griffon)</v>
      </c>
      <c r="B217" s="12">
        <f>'Magic Number Crunch'!L216</f>
        <v>5800</v>
      </c>
      <c r="C217" s="13">
        <f t="shared" si="12"/>
        <v>5800</v>
      </c>
      <c r="D217" s="8" t="s">
        <v>206</v>
      </c>
      <c r="E217" s="14">
        <f t="shared" si="13"/>
        <v>5800</v>
      </c>
      <c r="F217" s="8" t="s">
        <v>202</v>
      </c>
      <c r="G217" s="14">
        <f t="shared" si="14"/>
        <v>0</v>
      </c>
      <c r="H217" s="8" t="s">
        <v>203</v>
      </c>
      <c r="I217" s="14">
        <f t="shared" si="15"/>
        <v>0</v>
      </c>
      <c r="J217" s="8" t="s">
        <v>204</v>
      </c>
      <c r="K217" s="13">
        <f>_xlfn.FLOOR.MATH(C217/'Mark Conv'!$E$5,0.01)</f>
        <v>232</v>
      </c>
      <c r="L217" s="21"/>
      <c r="M217" s="21"/>
      <c r="N217" s="21"/>
      <c r="O217" s="21"/>
      <c r="P217" s="21"/>
      <c r="Q217" s="21"/>
      <c r="R217" s="21"/>
      <c r="S217" s="21"/>
      <c r="T217" s="21"/>
    </row>
    <row r="218" spans="1:20" ht="27.6">
      <c r="A218" s="8" t="str">
        <f>'Magic Number Crunch'!A217</f>
        <v>Figurine of Wondrous Power (Ebony Fly)</v>
      </c>
      <c r="B218" s="12">
        <f>'Magic Number Crunch'!L217</f>
        <v>4800</v>
      </c>
      <c r="C218" s="13">
        <f t="shared" si="12"/>
        <v>4800</v>
      </c>
      <c r="D218" s="8" t="s">
        <v>206</v>
      </c>
      <c r="E218" s="14">
        <f t="shared" si="13"/>
        <v>4800</v>
      </c>
      <c r="F218" s="8" t="s">
        <v>202</v>
      </c>
      <c r="G218" s="14">
        <f t="shared" si="14"/>
        <v>0</v>
      </c>
      <c r="H218" s="8" t="s">
        <v>203</v>
      </c>
      <c r="I218" s="14">
        <f t="shared" si="15"/>
        <v>0</v>
      </c>
      <c r="J218" s="8" t="s">
        <v>204</v>
      </c>
      <c r="K218" s="13">
        <f>_xlfn.FLOOR.MATH(C218/'Mark Conv'!$E$5,0.01)</f>
        <v>192</v>
      </c>
      <c r="L218" s="21"/>
      <c r="M218" s="21"/>
      <c r="N218" s="21"/>
      <c r="O218" s="21"/>
      <c r="P218" s="21"/>
      <c r="Q218" s="21"/>
      <c r="R218" s="21"/>
      <c r="S218" s="21"/>
      <c r="T218" s="21"/>
    </row>
    <row r="219" spans="1:20" ht="27.6">
      <c r="A219" s="8" t="str">
        <f>'Magic Number Crunch'!A218</f>
        <v>Figurine of Wondrous Power (Golden Lions)</v>
      </c>
      <c r="B219" s="12">
        <f>'Magic Number Crunch'!L218</f>
        <v>2800</v>
      </c>
      <c r="C219" s="13">
        <f t="shared" si="12"/>
        <v>2800</v>
      </c>
      <c r="D219" s="8" t="s">
        <v>206</v>
      </c>
      <c r="E219" s="14">
        <f t="shared" si="13"/>
        <v>2800</v>
      </c>
      <c r="F219" s="8" t="s">
        <v>202</v>
      </c>
      <c r="G219" s="14">
        <f t="shared" si="14"/>
        <v>0</v>
      </c>
      <c r="H219" s="8" t="s">
        <v>203</v>
      </c>
      <c r="I219" s="14">
        <f t="shared" si="15"/>
        <v>0</v>
      </c>
      <c r="J219" s="8" t="s">
        <v>204</v>
      </c>
      <c r="K219" s="13">
        <f>_xlfn.FLOOR.MATH(C219/'Mark Conv'!$E$5,0.01)</f>
        <v>112</v>
      </c>
      <c r="L219" s="21"/>
      <c r="M219" s="21"/>
      <c r="N219" s="21"/>
      <c r="O219" s="21"/>
      <c r="P219" s="21"/>
      <c r="Q219" s="21"/>
      <c r="R219" s="21"/>
      <c r="S219" s="21"/>
      <c r="T219" s="21"/>
    </row>
    <row r="220" spans="1:20" ht="27.6">
      <c r="A220" s="8" t="str">
        <f>'Magic Number Crunch'!A219</f>
        <v>Figurine of Wondrous Power (Ivory Goats - Terror)</v>
      </c>
      <c r="B220" s="12">
        <f>'Magic Number Crunch'!L219</f>
        <v>12500</v>
      </c>
      <c r="C220" s="13">
        <f t="shared" si="12"/>
        <v>12500</v>
      </c>
      <c r="D220" s="8" t="s">
        <v>206</v>
      </c>
      <c r="E220" s="14">
        <f t="shared" si="13"/>
        <v>12500</v>
      </c>
      <c r="F220" s="8" t="s">
        <v>202</v>
      </c>
      <c r="G220" s="14">
        <f t="shared" si="14"/>
        <v>0</v>
      </c>
      <c r="H220" s="8" t="s">
        <v>203</v>
      </c>
      <c r="I220" s="14">
        <f t="shared" si="15"/>
        <v>0</v>
      </c>
      <c r="J220" s="8" t="s">
        <v>204</v>
      </c>
      <c r="K220" s="13">
        <f>_xlfn.FLOOR.MATH(C220/'Mark Conv'!$E$5,0.01)</f>
        <v>500</v>
      </c>
      <c r="L220" s="21"/>
      <c r="M220" s="21"/>
      <c r="N220" s="21"/>
      <c r="O220" s="21"/>
      <c r="P220" s="21"/>
      <c r="Q220" s="21"/>
      <c r="R220" s="21"/>
      <c r="S220" s="21"/>
      <c r="T220" s="21"/>
    </row>
    <row r="221" spans="1:20" ht="27.6">
      <c r="A221" s="8" t="str">
        <f>'Magic Number Crunch'!A220</f>
        <v>Figurine of Wondrous Power (Ivory Goats - Travail)</v>
      </c>
      <c r="B221" s="12">
        <f>'Magic Number Crunch'!L220</f>
        <v>2700</v>
      </c>
      <c r="C221" s="13">
        <f t="shared" si="12"/>
        <v>2700</v>
      </c>
      <c r="D221" s="8" t="s">
        <v>206</v>
      </c>
      <c r="E221" s="14">
        <f t="shared" si="13"/>
        <v>2700</v>
      </c>
      <c r="F221" s="8" t="s">
        <v>202</v>
      </c>
      <c r="G221" s="14">
        <f t="shared" si="14"/>
        <v>0</v>
      </c>
      <c r="H221" s="8" t="s">
        <v>203</v>
      </c>
      <c r="I221" s="14">
        <f t="shared" si="15"/>
        <v>0</v>
      </c>
      <c r="J221" s="8" t="s">
        <v>204</v>
      </c>
      <c r="K221" s="13">
        <f>_xlfn.FLOOR.MATH(C221/'Mark Conv'!$E$5,0.01)</f>
        <v>108</v>
      </c>
      <c r="L221" s="21"/>
      <c r="M221" s="21"/>
      <c r="N221" s="21"/>
      <c r="O221" s="21"/>
      <c r="P221" s="21"/>
      <c r="Q221" s="21"/>
      <c r="R221" s="21"/>
      <c r="S221" s="21"/>
      <c r="T221" s="21"/>
    </row>
    <row r="222" spans="1:20" ht="27.6">
      <c r="A222" s="8" t="str">
        <f>'Magic Number Crunch'!A221</f>
        <v>Figurine of Wondrous Power (Ivory Goats - Travelling)</v>
      </c>
      <c r="B222" s="12">
        <f>'Magic Number Crunch'!L221</f>
        <v>3000</v>
      </c>
      <c r="C222" s="13">
        <f t="shared" si="12"/>
        <v>3000</v>
      </c>
      <c r="D222" s="8" t="s">
        <v>206</v>
      </c>
      <c r="E222" s="14">
        <f t="shared" si="13"/>
        <v>3000</v>
      </c>
      <c r="F222" s="8" t="s">
        <v>202</v>
      </c>
      <c r="G222" s="14">
        <f t="shared" si="14"/>
        <v>0</v>
      </c>
      <c r="H222" s="8" t="s">
        <v>203</v>
      </c>
      <c r="I222" s="14">
        <f t="shared" si="15"/>
        <v>0</v>
      </c>
      <c r="J222" s="8" t="s">
        <v>204</v>
      </c>
      <c r="K222" s="13">
        <f>_xlfn.FLOOR.MATH(C222/'Mark Conv'!$E$5,0.01)</f>
        <v>120</v>
      </c>
      <c r="L222" s="21"/>
      <c r="M222" s="21"/>
      <c r="N222" s="21"/>
      <c r="O222" s="21"/>
      <c r="P222" s="21"/>
      <c r="Q222" s="21"/>
      <c r="R222" s="21"/>
      <c r="S222" s="21"/>
      <c r="T222" s="21"/>
    </row>
    <row r="223" spans="1:20" ht="27.6">
      <c r="A223" s="8" t="str">
        <f>'Magic Number Crunch'!A222</f>
        <v>Figurine of Wondrous Power (Marble Elephant)</v>
      </c>
      <c r="B223" s="12">
        <f>'Magic Number Crunch'!L222</f>
        <v>5500</v>
      </c>
      <c r="C223" s="13">
        <f t="shared" si="12"/>
        <v>5500</v>
      </c>
      <c r="D223" s="8" t="s">
        <v>206</v>
      </c>
      <c r="E223" s="14">
        <f t="shared" si="13"/>
        <v>5500</v>
      </c>
      <c r="F223" s="8" t="s">
        <v>202</v>
      </c>
      <c r="G223" s="14">
        <f t="shared" si="14"/>
        <v>0</v>
      </c>
      <c r="H223" s="8" t="s">
        <v>203</v>
      </c>
      <c r="I223" s="14">
        <f t="shared" si="15"/>
        <v>0</v>
      </c>
      <c r="J223" s="8" t="s">
        <v>204</v>
      </c>
      <c r="K223" s="13">
        <f>_xlfn.FLOOR.MATH(C223/'Mark Conv'!$E$5,0.01)</f>
        <v>220</v>
      </c>
      <c r="L223" s="21"/>
      <c r="M223" s="21"/>
      <c r="N223" s="21"/>
      <c r="O223" s="21"/>
      <c r="P223" s="21"/>
      <c r="Q223" s="21"/>
      <c r="R223" s="21"/>
      <c r="S223" s="21"/>
      <c r="T223" s="21"/>
    </row>
    <row r="224" spans="1:20" ht="27.6">
      <c r="A224" s="8" t="str">
        <f>'Magic Number Crunch'!A223</f>
        <v>Figurine of Wondrous Power (Obsidian Steed)</v>
      </c>
      <c r="B224" s="12">
        <f>'Magic Number Crunch'!L223</f>
        <v>78250</v>
      </c>
      <c r="C224" s="13">
        <f t="shared" si="12"/>
        <v>78250</v>
      </c>
      <c r="D224" s="8" t="s">
        <v>206</v>
      </c>
      <c r="E224" s="14">
        <f t="shared" si="13"/>
        <v>78250</v>
      </c>
      <c r="F224" s="8" t="s">
        <v>202</v>
      </c>
      <c r="G224" s="14">
        <f t="shared" si="14"/>
        <v>0</v>
      </c>
      <c r="H224" s="8" t="s">
        <v>203</v>
      </c>
      <c r="I224" s="14">
        <f t="shared" si="15"/>
        <v>0</v>
      </c>
      <c r="J224" s="8" t="s">
        <v>204</v>
      </c>
      <c r="K224" s="13">
        <f>_xlfn.FLOOR.MATH(C224/'Mark Conv'!$E$5,0.01)</f>
        <v>3130</v>
      </c>
      <c r="L224" s="21"/>
      <c r="M224" s="21"/>
      <c r="N224" s="21"/>
      <c r="O224" s="21"/>
      <c r="P224" s="21"/>
      <c r="Q224" s="21"/>
      <c r="R224" s="21"/>
      <c r="S224" s="21"/>
      <c r="T224" s="21"/>
    </row>
    <row r="225" spans="1:20" ht="27.6">
      <c r="A225" s="8" t="str">
        <f>'Magic Number Crunch'!A224</f>
        <v>Figurine of Wondrous Power (Onyx Dog)</v>
      </c>
      <c r="B225" s="12">
        <f>'Magic Number Crunch'!L224</f>
        <v>3100</v>
      </c>
      <c r="C225" s="13">
        <f t="shared" si="12"/>
        <v>3100</v>
      </c>
      <c r="D225" s="8" t="s">
        <v>206</v>
      </c>
      <c r="E225" s="14">
        <f t="shared" si="13"/>
        <v>3100</v>
      </c>
      <c r="F225" s="8" t="s">
        <v>202</v>
      </c>
      <c r="G225" s="14">
        <f t="shared" si="14"/>
        <v>0</v>
      </c>
      <c r="H225" s="8" t="s">
        <v>203</v>
      </c>
      <c r="I225" s="14">
        <f t="shared" si="15"/>
        <v>0</v>
      </c>
      <c r="J225" s="8" t="s">
        <v>204</v>
      </c>
      <c r="K225" s="13">
        <f>_xlfn.FLOOR.MATH(C225/'Mark Conv'!$E$5,0.01)</f>
        <v>124</v>
      </c>
      <c r="L225" s="21"/>
      <c r="M225" s="21"/>
      <c r="N225" s="21"/>
      <c r="O225" s="21"/>
      <c r="P225" s="21"/>
      <c r="Q225" s="21"/>
      <c r="R225" s="21"/>
      <c r="S225" s="21"/>
      <c r="T225" s="21"/>
    </row>
    <row r="226" spans="1:20" ht="27.6">
      <c r="A226" s="8" t="str">
        <f>'Magic Number Crunch'!A225</f>
        <v>Figurine of Wondrous Power (Serpentine Owl)</v>
      </c>
      <c r="B226" s="12">
        <f>'Magic Number Crunch'!L225</f>
        <v>5500</v>
      </c>
      <c r="C226" s="13">
        <f t="shared" si="12"/>
        <v>5500</v>
      </c>
      <c r="D226" s="8" t="s">
        <v>206</v>
      </c>
      <c r="E226" s="14">
        <f t="shared" si="13"/>
        <v>5500</v>
      </c>
      <c r="F226" s="8" t="s">
        <v>202</v>
      </c>
      <c r="G226" s="14">
        <f t="shared" si="14"/>
        <v>0</v>
      </c>
      <c r="H226" s="8" t="s">
        <v>203</v>
      </c>
      <c r="I226" s="14">
        <f t="shared" si="15"/>
        <v>0</v>
      </c>
      <c r="J226" s="8" t="s">
        <v>204</v>
      </c>
      <c r="K226" s="13">
        <f>_xlfn.FLOOR.MATH(C226/'Mark Conv'!$E$5,0.01)</f>
        <v>220</v>
      </c>
      <c r="L226" s="21"/>
      <c r="M226" s="21"/>
      <c r="N226" s="21"/>
      <c r="O226" s="21"/>
      <c r="P226" s="21"/>
      <c r="Q226" s="21"/>
      <c r="R226" s="21"/>
      <c r="S226" s="21"/>
      <c r="T226" s="21"/>
    </row>
    <row r="227" spans="1:20" ht="27.6">
      <c r="A227" s="8" t="str">
        <f>'Magic Number Crunch'!A226</f>
        <v>Figurine of Wondrous Power (Silver Raven)</v>
      </c>
      <c r="B227" s="12">
        <f>'Magic Number Crunch'!L226</f>
        <v>2690</v>
      </c>
      <c r="C227" s="13">
        <f t="shared" si="12"/>
        <v>2690</v>
      </c>
      <c r="D227" s="8" t="s">
        <v>206</v>
      </c>
      <c r="E227" s="14">
        <f t="shared" si="13"/>
        <v>2690</v>
      </c>
      <c r="F227" s="8" t="s">
        <v>202</v>
      </c>
      <c r="G227" s="14">
        <f t="shared" si="14"/>
        <v>0</v>
      </c>
      <c r="H227" s="8" t="s">
        <v>203</v>
      </c>
      <c r="I227" s="14">
        <f t="shared" si="15"/>
        <v>0</v>
      </c>
      <c r="J227" s="8" t="s">
        <v>204</v>
      </c>
      <c r="K227" s="13">
        <f>_xlfn.FLOOR.MATH(C227/'Mark Conv'!$E$5,0.01)</f>
        <v>107.60000000000001</v>
      </c>
      <c r="L227" s="21"/>
      <c r="M227" s="21"/>
      <c r="N227" s="21"/>
      <c r="O227" s="21"/>
      <c r="P227" s="21"/>
      <c r="Q227" s="21"/>
      <c r="R227" s="21"/>
      <c r="S227" s="21"/>
      <c r="T227" s="21"/>
    </row>
    <row r="228" spans="1:20" ht="27.6">
      <c r="A228" s="8" t="str">
        <f>'Magic Number Crunch'!A227</f>
        <v>Finders Goggles</v>
      </c>
      <c r="B228" s="12">
        <f>'Magic Number Crunch'!L227</f>
        <v>412.625</v>
      </c>
      <c r="C228" s="13">
        <f t="shared" si="12"/>
        <v>412.625</v>
      </c>
      <c r="D228" s="8" t="s">
        <v>206</v>
      </c>
      <c r="E228" s="14">
        <f t="shared" si="13"/>
        <v>412</v>
      </c>
      <c r="F228" s="8" t="s">
        <v>202</v>
      </c>
      <c r="G228" s="14">
        <f t="shared" si="14"/>
        <v>6</v>
      </c>
      <c r="H228" s="8" t="s">
        <v>203</v>
      </c>
      <c r="I228" s="14">
        <f t="shared" si="15"/>
        <v>2.5</v>
      </c>
      <c r="J228" s="8" t="s">
        <v>204</v>
      </c>
      <c r="K228" s="13">
        <f>_xlfn.FLOOR.MATH(C228/'Mark Conv'!$E$5,0.01)</f>
        <v>16.5</v>
      </c>
      <c r="L228" s="21"/>
      <c r="M228" s="21"/>
      <c r="N228" s="21"/>
      <c r="O228" s="21"/>
      <c r="P228" s="21"/>
      <c r="Q228" s="21"/>
      <c r="R228" s="21"/>
      <c r="S228" s="21"/>
      <c r="T228" s="21"/>
    </row>
    <row r="229" spans="1:20" ht="27.6">
      <c r="A229" s="8" t="str">
        <f>'Magic Number Crunch'!A228</f>
        <v>Flame Tongue</v>
      </c>
      <c r="B229" s="12">
        <f>'Magic Number Crunch'!L228</f>
        <v>5000</v>
      </c>
      <c r="C229" s="13">
        <f t="shared" si="12"/>
        <v>5000</v>
      </c>
      <c r="D229" s="8" t="s">
        <v>206</v>
      </c>
      <c r="E229" s="14">
        <f t="shared" si="13"/>
        <v>5000</v>
      </c>
      <c r="F229" s="8" t="s">
        <v>202</v>
      </c>
      <c r="G229" s="14">
        <f t="shared" si="14"/>
        <v>0</v>
      </c>
      <c r="H229" s="8" t="s">
        <v>203</v>
      </c>
      <c r="I229" s="14">
        <f t="shared" si="15"/>
        <v>0</v>
      </c>
      <c r="J229" s="8" t="s">
        <v>204</v>
      </c>
      <c r="K229" s="13">
        <f>_xlfn.FLOOR.MATH(C229/'Mark Conv'!$E$5,0.01)</f>
        <v>200</v>
      </c>
      <c r="L229" s="21"/>
      <c r="M229" s="21"/>
      <c r="N229" s="21"/>
      <c r="O229" s="21"/>
      <c r="P229" s="21"/>
      <c r="Q229" s="21"/>
      <c r="R229" s="21"/>
      <c r="S229" s="21"/>
      <c r="T229" s="21"/>
    </row>
    <row r="230" spans="1:20" ht="27.6">
      <c r="A230" s="8" t="str">
        <f>'Magic Number Crunch'!A229</f>
        <v>Flying Chariot</v>
      </c>
      <c r="B230" s="12">
        <f>'Magic Number Crunch'!L229</f>
        <v>5812.625</v>
      </c>
      <c r="C230" s="13">
        <f t="shared" si="12"/>
        <v>5812.625</v>
      </c>
      <c r="D230" s="8" t="s">
        <v>206</v>
      </c>
      <c r="E230" s="14">
        <f t="shared" si="13"/>
        <v>5812</v>
      </c>
      <c r="F230" s="8" t="s">
        <v>202</v>
      </c>
      <c r="G230" s="14">
        <f t="shared" si="14"/>
        <v>6</v>
      </c>
      <c r="H230" s="8" t="s">
        <v>203</v>
      </c>
      <c r="I230" s="14">
        <f t="shared" si="15"/>
        <v>2.5</v>
      </c>
      <c r="J230" s="8" t="s">
        <v>204</v>
      </c>
      <c r="K230" s="13">
        <f>_xlfn.FLOOR.MATH(C230/'Mark Conv'!$E$5,0.01)</f>
        <v>232.5</v>
      </c>
      <c r="L230" s="21"/>
      <c r="M230" s="21"/>
      <c r="N230" s="21"/>
      <c r="O230" s="21"/>
      <c r="P230" s="21"/>
      <c r="Q230" s="21"/>
      <c r="R230" s="21"/>
      <c r="S230" s="21"/>
      <c r="T230" s="21"/>
    </row>
    <row r="231" spans="1:20" ht="27.6">
      <c r="A231" s="8" t="str">
        <f>'Magic Number Crunch'!A230</f>
        <v>Folding Boat</v>
      </c>
      <c r="B231" s="12">
        <f>'Magic Number Crunch'!L230</f>
        <v>7375</v>
      </c>
      <c r="C231" s="13">
        <f t="shared" si="12"/>
        <v>7375</v>
      </c>
      <c r="D231" s="8" t="s">
        <v>206</v>
      </c>
      <c r="E231" s="14">
        <f t="shared" si="13"/>
        <v>7375</v>
      </c>
      <c r="F231" s="8" t="s">
        <v>202</v>
      </c>
      <c r="G231" s="14">
        <f t="shared" si="14"/>
        <v>0</v>
      </c>
      <c r="H231" s="8" t="s">
        <v>203</v>
      </c>
      <c r="I231" s="14">
        <f t="shared" si="15"/>
        <v>0</v>
      </c>
      <c r="J231" s="8" t="s">
        <v>204</v>
      </c>
      <c r="K231" s="13">
        <f>_xlfn.FLOOR.MATH(C231/'Mark Conv'!$E$5,0.01)</f>
        <v>295</v>
      </c>
      <c r="L231" s="21"/>
      <c r="M231" s="21"/>
      <c r="N231" s="21"/>
      <c r="O231" s="21"/>
      <c r="P231" s="21"/>
      <c r="Q231" s="21"/>
      <c r="R231" s="21"/>
      <c r="S231" s="21"/>
      <c r="T231" s="21"/>
    </row>
    <row r="232" spans="1:20" ht="27.6">
      <c r="A232" s="8" t="str">
        <f>'Magic Number Crunch'!A231</f>
        <v>Frost Brand (any sword)</v>
      </c>
      <c r="B232" s="12">
        <f>'Magic Number Crunch'!L231</f>
        <v>6600</v>
      </c>
      <c r="C232" s="13">
        <f t="shared" si="12"/>
        <v>6600</v>
      </c>
      <c r="D232" s="8" t="s">
        <v>206</v>
      </c>
      <c r="E232" s="14">
        <f t="shared" si="13"/>
        <v>6600</v>
      </c>
      <c r="F232" s="8" t="s">
        <v>202</v>
      </c>
      <c r="G232" s="14">
        <f t="shared" si="14"/>
        <v>0</v>
      </c>
      <c r="H232" s="8" t="s">
        <v>203</v>
      </c>
      <c r="I232" s="14">
        <f t="shared" si="15"/>
        <v>0</v>
      </c>
      <c r="J232" s="8" t="s">
        <v>204</v>
      </c>
      <c r="K232" s="13">
        <f>_xlfn.FLOOR.MATH(C232/'Mark Conv'!$E$5,0.01)</f>
        <v>264</v>
      </c>
      <c r="L232" s="21"/>
      <c r="M232" s="21"/>
      <c r="N232" s="21"/>
      <c r="O232" s="21"/>
      <c r="P232" s="21"/>
      <c r="Q232" s="21"/>
      <c r="R232" s="21"/>
      <c r="S232" s="21"/>
      <c r="T232" s="21"/>
    </row>
    <row r="233" spans="1:20" ht="27.6">
      <c r="A233" s="8" t="str">
        <f>'Magic Number Crunch'!A232</f>
        <v>Fulminating Treatise</v>
      </c>
      <c r="B233" s="12">
        <f>'Magic Number Crunch'!L232</f>
        <v>6875.25</v>
      </c>
      <c r="C233" s="13">
        <f t="shared" si="12"/>
        <v>6875.25</v>
      </c>
      <c r="D233" s="8" t="s">
        <v>206</v>
      </c>
      <c r="E233" s="14">
        <f t="shared" si="13"/>
        <v>6875</v>
      </c>
      <c r="F233" s="8" t="s">
        <v>202</v>
      </c>
      <c r="G233" s="14">
        <f t="shared" si="14"/>
        <v>2</v>
      </c>
      <c r="H233" s="8" t="s">
        <v>203</v>
      </c>
      <c r="I233" s="14">
        <f t="shared" si="15"/>
        <v>5</v>
      </c>
      <c r="J233" s="8" t="s">
        <v>204</v>
      </c>
      <c r="K233" s="13">
        <f>_xlfn.FLOOR.MATH(C233/'Mark Conv'!$E$5,0.01)</f>
        <v>275.01</v>
      </c>
      <c r="L233" s="21"/>
      <c r="M233" s="21"/>
      <c r="N233" s="21"/>
      <c r="O233" s="21"/>
      <c r="P233" s="21"/>
      <c r="Q233" s="21"/>
      <c r="R233" s="21"/>
      <c r="S233" s="21"/>
      <c r="T233" s="21"/>
    </row>
    <row r="234" spans="1:20" ht="27.6">
      <c r="A234" s="8" t="str">
        <f>'Magic Number Crunch'!A233</f>
        <v>Galder's Bubble Pipe</v>
      </c>
      <c r="B234" s="12">
        <f>'Magic Number Crunch'!L233</f>
        <v>6875.25</v>
      </c>
      <c r="C234" s="13">
        <f t="shared" si="12"/>
        <v>6875.25</v>
      </c>
      <c r="D234" s="8" t="s">
        <v>206</v>
      </c>
      <c r="E234" s="14">
        <f t="shared" si="13"/>
        <v>6875</v>
      </c>
      <c r="F234" s="8" t="s">
        <v>202</v>
      </c>
      <c r="G234" s="14">
        <f t="shared" si="14"/>
        <v>2</v>
      </c>
      <c r="H234" s="8" t="s">
        <v>203</v>
      </c>
      <c r="I234" s="14">
        <f t="shared" si="15"/>
        <v>5</v>
      </c>
      <c r="J234" s="8" t="s">
        <v>204</v>
      </c>
      <c r="K234" s="13">
        <f>_xlfn.FLOOR.MATH(C234/'Mark Conv'!$E$5,0.01)</f>
        <v>275.01</v>
      </c>
      <c r="L234" s="21"/>
      <c r="M234" s="21"/>
      <c r="N234" s="21"/>
      <c r="O234" s="21"/>
      <c r="P234" s="21"/>
      <c r="Q234" s="21"/>
      <c r="R234" s="21"/>
      <c r="S234" s="21"/>
      <c r="T234" s="21"/>
    </row>
    <row r="235" spans="1:20" ht="27.6">
      <c r="A235" s="8" t="str">
        <f>'Magic Number Crunch'!A234</f>
        <v>Gamblers Blade</v>
      </c>
      <c r="B235" s="12">
        <f>'Magic Number Crunch'!L234</f>
        <v>6875.25</v>
      </c>
      <c r="C235" s="13">
        <f t="shared" si="12"/>
        <v>6875.25</v>
      </c>
      <c r="D235" s="8" t="s">
        <v>206</v>
      </c>
      <c r="E235" s="14">
        <f t="shared" si="13"/>
        <v>6875</v>
      </c>
      <c r="F235" s="8" t="s">
        <v>202</v>
      </c>
      <c r="G235" s="14">
        <f t="shared" si="14"/>
        <v>2</v>
      </c>
      <c r="H235" s="8" t="s">
        <v>203</v>
      </c>
      <c r="I235" s="14">
        <f t="shared" si="15"/>
        <v>5</v>
      </c>
      <c r="J235" s="8" t="s">
        <v>204</v>
      </c>
      <c r="K235" s="13">
        <f>_xlfn.FLOOR.MATH(C235/'Mark Conv'!$E$5,0.01)</f>
        <v>275.01</v>
      </c>
      <c r="L235" s="21"/>
      <c r="M235" s="21"/>
      <c r="N235" s="21"/>
      <c r="O235" s="21"/>
      <c r="P235" s="21"/>
      <c r="Q235" s="21"/>
      <c r="R235" s="21"/>
      <c r="S235" s="21"/>
      <c r="T235" s="21"/>
    </row>
    <row r="236" spans="1:20" ht="27.6">
      <c r="A236" s="8" t="str">
        <f>'Magic Number Crunch'!A235</f>
        <v>Gauntlets Of Flaming Fury</v>
      </c>
      <c r="B236" s="12">
        <f>'Magic Number Crunch'!L235</f>
        <v>4437.625</v>
      </c>
      <c r="C236" s="13">
        <f t="shared" si="12"/>
        <v>4437.625</v>
      </c>
      <c r="D236" s="8" t="s">
        <v>206</v>
      </c>
      <c r="E236" s="14">
        <f t="shared" si="13"/>
        <v>4437</v>
      </c>
      <c r="F236" s="8" t="s">
        <v>202</v>
      </c>
      <c r="G236" s="14">
        <f t="shared" si="14"/>
        <v>6</v>
      </c>
      <c r="H236" s="8" t="s">
        <v>203</v>
      </c>
      <c r="I236" s="14">
        <f t="shared" si="15"/>
        <v>2.5</v>
      </c>
      <c r="J236" s="8" t="s">
        <v>204</v>
      </c>
      <c r="K236" s="13">
        <f>_xlfn.FLOOR.MATH(C236/'Mark Conv'!$E$5,0.01)</f>
        <v>177.5</v>
      </c>
      <c r="L236" s="21"/>
      <c r="M236" s="21"/>
      <c r="N236" s="21"/>
      <c r="O236" s="21"/>
      <c r="P236" s="21"/>
      <c r="Q236" s="21"/>
      <c r="R236" s="21"/>
      <c r="S236" s="21"/>
      <c r="T236" s="21"/>
    </row>
    <row r="237" spans="1:20" ht="27.6">
      <c r="A237" s="8" t="str">
        <f>'Magic Number Crunch'!A236</f>
        <v>Gauntlets Of Ogre Power</v>
      </c>
      <c r="B237" s="12">
        <f>'Magic Number Crunch'!L236</f>
        <v>4225</v>
      </c>
      <c r="C237" s="13">
        <f t="shared" si="12"/>
        <v>4225</v>
      </c>
      <c r="D237" s="8" t="s">
        <v>206</v>
      </c>
      <c r="E237" s="14">
        <f t="shared" si="13"/>
        <v>4225</v>
      </c>
      <c r="F237" s="8" t="s">
        <v>202</v>
      </c>
      <c r="G237" s="14">
        <f t="shared" si="14"/>
        <v>0</v>
      </c>
      <c r="H237" s="8" t="s">
        <v>203</v>
      </c>
      <c r="I237" s="14">
        <f t="shared" si="15"/>
        <v>0</v>
      </c>
      <c r="J237" s="8" t="s">
        <v>204</v>
      </c>
      <c r="K237" s="13">
        <f>_xlfn.FLOOR.MATH(C237/'Mark Conv'!$E$5,0.01)</f>
        <v>169</v>
      </c>
      <c r="L237" s="21"/>
      <c r="M237" s="21"/>
      <c r="N237" s="21"/>
      <c r="O237" s="21"/>
      <c r="P237" s="21"/>
      <c r="Q237" s="21"/>
      <c r="R237" s="21"/>
      <c r="S237" s="21"/>
      <c r="T237" s="21"/>
    </row>
    <row r="238" spans="1:20" ht="27.6">
      <c r="A238" s="8" t="str">
        <f>'Magic Number Crunch'!A237</f>
        <v>Gavel Of The Venn Rune</v>
      </c>
      <c r="B238" s="12">
        <f>'Magic Number Crunch'!L237</f>
        <v>4837.625</v>
      </c>
      <c r="C238" s="13">
        <f t="shared" si="12"/>
        <v>4837.625</v>
      </c>
      <c r="D238" s="8" t="s">
        <v>206</v>
      </c>
      <c r="E238" s="14">
        <f t="shared" si="13"/>
        <v>4837</v>
      </c>
      <c r="F238" s="8" t="s">
        <v>202</v>
      </c>
      <c r="G238" s="14">
        <f t="shared" si="14"/>
        <v>6</v>
      </c>
      <c r="H238" s="8" t="s">
        <v>203</v>
      </c>
      <c r="I238" s="14">
        <f t="shared" si="15"/>
        <v>2.5</v>
      </c>
      <c r="J238" s="8" t="s">
        <v>204</v>
      </c>
      <c r="K238" s="13">
        <f>_xlfn.FLOOR.MATH(C238/'Mark Conv'!$E$5,0.01)</f>
        <v>193.5</v>
      </c>
      <c r="L238" s="21"/>
      <c r="M238" s="21"/>
      <c r="N238" s="21"/>
      <c r="O238" s="21"/>
      <c r="P238" s="21"/>
      <c r="Q238" s="21"/>
      <c r="R238" s="21"/>
      <c r="S238" s="21"/>
      <c r="T238" s="21"/>
    </row>
    <row r="239" spans="1:20" ht="27.6">
      <c r="A239" s="8" t="str">
        <f>'Magic Number Crunch'!A238</f>
        <v>Gem Of Brightness</v>
      </c>
      <c r="B239" s="12">
        <f>'Magic Number Crunch'!L238</f>
        <v>2625</v>
      </c>
      <c r="C239" s="13">
        <f t="shared" si="12"/>
        <v>2625</v>
      </c>
      <c r="D239" s="8" t="s">
        <v>206</v>
      </c>
      <c r="E239" s="14">
        <f t="shared" si="13"/>
        <v>2625</v>
      </c>
      <c r="F239" s="8" t="s">
        <v>202</v>
      </c>
      <c r="G239" s="14">
        <f t="shared" si="14"/>
        <v>0</v>
      </c>
      <c r="H239" s="8" t="s">
        <v>203</v>
      </c>
      <c r="I239" s="14">
        <f t="shared" si="15"/>
        <v>0</v>
      </c>
      <c r="J239" s="8" t="s">
        <v>204</v>
      </c>
      <c r="K239" s="13">
        <f>_xlfn.FLOOR.MATH(C239/'Mark Conv'!$E$5,0.01)</f>
        <v>105</v>
      </c>
      <c r="L239" s="21"/>
      <c r="M239" s="21"/>
      <c r="N239" s="21"/>
      <c r="O239" s="21"/>
      <c r="P239" s="21"/>
      <c r="Q239" s="21"/>
      <c r="R239" s="21"/>
      <c r="S239" s="21"/>
      <c r="T239" s="21"/>
    </row>
    <row r="240" spans="1:20" ht="27.6">
      <c r="A240" s="8" t="str">
        <f>'Magic Number Crunch'!A239</f>
        <v>Gem Of Seeing</v>
      </c>
      <c r="B240" s="12">
        <f>'Magic Number Crunch'!L239</f>
        <v>18500</v>
      </c>
      <c r="C240" s="13">
        <f t="shared" si="12"/>
        <v>18500</v>
      </c>
      <c r="D240" s="8" t="s">
        <v>206</v>
      </c>
      <c r="E240" s="14">
        <f t="shared" si="13"/>
        <v>18500</v>
      </c>
      <c r="F240" s="8" t="s">
        <v>202</v>
      </c>
      <c r="G240" s="14">
        <f t="shared" si="14"/>
        <v>0</v>
      </c>
      <c r="H240" s="8" t="s">
        <v>203</v>
      </c>
      <c r="I240" s="14">
        <f t="shared" si="15"/>
        <v>0</v>
      </c>
      <c r="J240" s="8" t="s">
        <v>204</v>
      </c>
      <c r="K240" s="13">
        <f>_xlfn.FLOOR.MATH(C240/'Mark Conv'!$E$5,0.01)</f>
        <v>740</v>
      </c>
      <c r="L240" s="21"/>
      <c r="M240" s="21"/>
      <c r="N240" s="21"/>
      <c r="O240" s="21"/>
      <c r="P240" s="21"/>
      <c r="Q240" s="21"/>
      <c r="R240" s="21"/>
      <c r="S240" s="21"/>
      <c r="T240" s="21"/>
    </row>
    <row r="241" spans="1:20" ht="27.6">
      <c r="A241" s="8" t="str">
        <f>'Magic Number Crunch'!A240</f>
        <v>Ghost Lantern</v>
      </c>
      <c r="B241" s="12">
        <f>'Magic Number Crunch'!L240</f>
        <v>4312.625</v>
      </c>
      <c r="C241" s="13">
        <f t="shared" si="12"/>
        <v>4312.625</v>
      </c>
      <c r="D241" s="8" t="s">
        <v>206</v>
      </c>
      <c r="E241" s="14">
        <f t="shared" si="13"/>
        <v>4312</v>
      </c>
      <c r="F241" s="8" t="s">
        <v>202</v>
      </c>
      <c r="G241" s="14">
        <f t="shared" si="14"/>
        <v>6</v>
      </c>
      <c r="H241" s="8" t="s">
        <v>203</v>
      </c>
      <c r="I241" s="14">
        <f t="shared" si="15"/>
        <v>2.5</v>
      </c>
      <c r="J241" s="8" t="s">
        <v>204</v>
      </c>
      <c r="K241" s="13">
        <f>_xlfn.FLOOR.MATH(C241/'Mark Conv'!$E$5,0.01)</f>
        <v>172.5</v>
      </c>
      <c r="L241" s="21"/>
      <c r="M241" s="21"/>
      <c r="N241" s="21"/>
      <c r="O241" s="21"/>
      <c r="P241" s="21"/>
      <c r="Q241" s="21"/>
      <c r="R241" s="21"/>
      <c r="S241" s="21"/>
      <c r="T241" s="21"/>
    </row>
    <row r="242" spans="1:20" ht="27.6">
      <c r="A242" s="8" t="str">
        <f>'Magic Number Crunch'!A241</f>
        <v>Ghost Step Tattoo</v>
      </c>
      <c r="B242" s="12">
        <f>'Magic Number Crunch'!L241</f>
        <v>6875.25</v>
      </c>
      <c r="C242" s="13">
        <f t="shared" si="12"/>
        <v>6875.25</v>
      </c>
      <c r="D242" s="8" t="s">
        <v>206</v>
      </c>
      <c r="E242" s="14">
        <f t="shared" si="13"/>
        <v>6875</v>
      </c>
      <c r="F242" s="8" t="s">
        <v>202</v>
      </c>
      <c r="G242" s="14">
        <f t="shared" si="14"/>
        <v>2</v>
      </c>
      <c r="H242" s="8" t="s">
        <v>203</v>
      </c>
      <c r="I242" s="14">
        <f t="shared" si="15"/>
        <v>5</v>
      </c>
      <c r="J242" s="8" t="s">
        <v>204</v>
      </c>
      <c r="K242" s="13">
        <f>_xlfn.FLOOR.MATH(C242/'Mark Conv'!$E$5,0.01)</f>
        <v>275.01</v>
      </c>
      <c r="L242" s="21"/>
      <c r="M242" s="21"/>
      <c r="N242" s="21"/>
      <c r="O242" s="21"/>
      <c r="P242" s="21"/>
      <c r="Q242" s="21"/>
      <c r="R242" s="21"/>
      <c r="S242" s="21"/>
      <c r="T242" s="21"/>
    </row>
    <row r="243" spans="1:20" ht="27.6">
      <c r="A243" s="8" t="str">
        <f>'Magic Number Crunch'!A242</f>
        <v>Giant Slayer (any sword or axe)</v>
      </c>
      <c r="B243" s="12">
        <f>'Magic Number Crunch'!L242</f>
        <v>5800</v>
      </c>
      <c r="C243" s="13">
        <f t="shared" si="12"/>
        <v>5800</v>
      </c>
      <c r="D243" s="8" t="s">
        <v>206</v>
      </c>
      <c r="E243" s="14">
        <f t="shared" si="13"/>
        <v>5800</v>
      </c>
      <c r="F243" s="8" t="s">
        <v>202</v>
      </c>
      <c r="G243" s="14">
        <f t="shared" si="14"/>
        <v>0</v>
      </c>
      <c r="H243" s="8" t="s">
        <v>203</v>
      </c>
      <c r="I243" s="14">
        <f t="shared" si="15"/>
        <v>0</v>
      </c>
      <c r="J243" s="8" t="s">
        <v>204</v>
      </c>
      <c r="K243" s="13">
        <f>_xlfn.FLOOR.MATH(C243/'Mark Conv'!$E$5,0.01)</f>
        <v>232</v>
      </c>
      <c r="L243" s="21"/>
      <c r="M243" s="21"/>
      <c r="N243" s="21"/>
      <c r="O243" s="21"/>
      <c r="P243" s="21"/>
      <c r="Q243" s="21"/>
      <c r="R243" s="21"/>
      <c r="S243" s="21"/>
      <c r="T243" s="21"/>
    </row>
    <row r="244" spans="1:20" ht="27.6">
      <c r="A244" s="8" t="str">
        <f>'Magic Number Crunch'!A243</f>
        <v>Glamerweave (Common)</v>
      </c>
      <c r="B244" s="12">
        <f>'Magic Number Crunch'!L243</f>
        <v>55</v>
      </c>
      <c r="C244" s="13">
        <f t="shared" si="12"/>
        <v>55</v>
      </c>
      <c r="D244" s="8" t="s">
        <v>206</v>
      </c>
      <c r="E244" s="14">
        <f t="shared" si="13"/>
        <v>55</v>
      </c>
      <c r="F244" s="8" t="s">
        <v>202</v>
      </c>
      <c r="G244" s="14">
        <f t="shared" si="14"/>
        <v>0</v>
      </c>
      <c r="H244" s="8" t="s">
        <v>203</v>
      </c>
      <c r="I244" s="14">
        <f t="shared" si="15"/>
        <v>0</v>
      </c>
      <c r="J244" s="8" t="s">
        <v>204</v>
      </c>
      <c r="K244" s="13">
        <f>_xlfn.FLOOR.MATH(C244/'Mark Conv'!$E$5,0.01)</f>
        <v>2.2000000000000002</v>
      </c>
      <c r="L244" s="21"/>
      <c r="M244" s="21"/>
      <c r="N244" s="21"/>
      <c r="O244" s="21"/>
      <c r="P244" s="21"/>
      <c r="Q244" s="21"/>
      <c r="R244" s="21"/>
      <c r="S244" s="21"/>
      <c r="T244" s="21"/>
    </row>
    <row r="245" spans="1:20" ht="27.6">
      <c r="A245" s="8" t="str">
        <f>'Magic Number Crunch'!A244</f>
        <v>Glamerweave (Uncommon)</v>
      </c>
      <c r="B245" s="12">
        <f>'Magic Number Crunch'!L244</f>
        <v>237.625</v>
      </c>
      <c r="C245" s="13">
        <f t="shared" si="12"/>
        <v>237.625</v>
      </c>
      <c r="D245" s="8" t="s">
        <v>206</v>
      </c>
      <c r="E245" s="14">
        <f t="shared" si="13"/>
        <v>237</v>
      </c>
      <c r="F245" s="8" t="s">
        <v>202</v>
      </c>
      <c r="G245" s="14">
        <f t="shared" si="14"/>
        <v>6</v>
      </c>
      <c r="H245" s="8" t="s">
        <v>203</v>
      </c>
      <c r="I245" s="14">
        <f t="shared" si="15"/>
        <v>2.5</v>
      </c>
      <c r="J245" s="8" t="s">
        <v>204</v>
      </c>
      <c r="K245" s="13">
        <f>_xlfn.FLOOR.MATH(C245/'Mark Conv'!$E$5,0.01)</f>
        <v>9.5</v>
      </c>
      <c r="L245" s="21"/>
      <c r="M245" s="21"/>
      <c r="N245" s="21"/>
      <c r="O245" s="21"/>
      <c r="P245" s="21"/>
      <c r="Q245" s="21"/>
      <c r="R245" s="21"/>
      <c r="S245" s="21"/>
      <c r="T245" s="21"/>
    </row>
    <row r="246" spans="1:20" ht="27.6">
      <c r="A246" s="8" t="str">
        <f>'Magic Number Crunch'!A245</f>
        <v>Glamoured Studded Leather</v>
      </c>
      <c r="B246" s="12">
        <f>'Magic Number Crunch'!L245</f>
        <v>3400</v>
      </c>
      <c r="C246" s="13">
        <f t="shared" si="12"/>
        <v>3400</v>
      </c>
      <c r="D246" s="8" t="s">
        <v>206</v>
      </c>
      <c r="E246" s="14">
        <f t="shared" si="13"/>
        <v>3400</v>
      </c>
      <c r="F246" s="8" t="s">
        <v>202</v>
      </c>
      <c r="G246" s="14">
        <f t="shared" si="14"/>
        <v>0</v>
      </c>
      <c r="H246" s="8" t="s">
        <v>203</v>
      </c>
      <c r="I246" s="14">
        <f t="shared" si="15"/>
        <v>0</v>
      </c>
      <c r="J246" s="8" t="s">
        <v>204</v>
      </c>
      <c r="K246" s="13">
        <f>_xlfn.FLOOR.MATH(C246/'Mark Conv'!$E$5,0.01)</f>
        <v>136</v>
      </c>
      <c r="L246" s="21"/>
      <c r="M246" s="21"/>
      <c r="N246" s="21"/>
      <c r="O246" s="21"/>
      <c r="P246" s="21"/>
      <c r="Q246" s="21"/>
      <c r="R246" s="21"/>
      <c r="S246" s="21"/>
      <c r="T246" s="21"/>
    </row>
    <row r="247" spans="1:20" ht="27.6">
      <c r="A247" s="8" t="str">
        <f>'Magic Number Crunch'!A246</f>
        <v>Gloves Of Missile Snaring</v>
      </c>
      <c r="B247" s="12">
        <f>'Magic Number Crunch'!L246</f>
        <v>1662.5</v>
      </c>
      <c r="C247" s="13">
        <f t="shared" si="12"/>
        <v>1662.5</v>
      </c>
      <c r="D247" s="8" t="s">
        <v>206</v>
      </c>
      <c r="E247" s="14">
        <f t="shared" si="13"/>
        <v>1662</v>
      </c>
      <c r="F247" s="8" t="s">
        <v>202</v>
      </c>
      <c r="G247" s="14">
        <f t="shared" si="14"/>
        <v>5</v>
      </c>
      <c r="H247" s="8" t="s">
        <v>203</v>
      </c>
      <c r="I247" s="14">
        <f t="shared" si="15"/>
        <v>0</v>
      </c>
      <c r="J247" s="8" t="s">
        <v>204</v>
      </c>
      <c r="K247" s="13">
        <f>_xlfn.FLOOR.MATH(C247/'Mark Conv'!$E$5,0.01)</f>
        <v>66.5</v>
      </c>
      <c r="L247" s="21"/>
      <c r="M247" s="21"/>
      <c r="N247" s="21"/>
      <c r="O247" s="21"/>
      <c r="P247" s="21"/>
      <c r="Q247" s="21"/>
      <c r="R247" s="21"/>
      <c r="S247" s="21"/>
      <c r="T247" s="21"/>
    </row>
    <row r="248" spans="1:20" ht="27.6">
      <c r="A248" s="8" t="str">
        <f>'Magic Number Crunch'!A247</f>
        <v>Gloves Of Swimming And Climbing</v>
      </c>
      <c r="B248" s="12">
        <f>'Magic Number Crunch'!L247</f>
        <v>1125</v>
      </c>
      <c r="C248" s="13">
        <f t="shared" si="12"/>
        <v>1125</v>
      </c>
      <c r="D248" s="8" t="s">
        <v>206</v>
      </c>
      <c r="E248" s="14">
        <f t="shared" si="13"/>
        <v>1125</v>
      </c>
      <c r="F248" s="8" t="s">
        <v>202</v>
      </c>
      <c r="G248" s="14">
        <f t="shared" si="14"/>
        <v>0</v>
      </c>
      <c r="H248" s="8" t="s">
        <v>203</v>
      </c>
      <c r="I248" s="14">
        <f t="shared" si="15"/>
        <v>0</v>
      </c>
      <c r="J248" s="8" t="s">
        <v>204</v>
      </c>
      <c r="K248" s="13">
        <f>_xlfn.FLOOR.MATH(C248/'Mark Conv'!$E$5,0.01)</f>
        <v>45</v>
      </c>
      <c r="L248" s="21"/>
      <c r="M248" s="21"/>
      <c r="N248" s="21"/>
      <c r="O248" s="21"/>
      <c r="P248" s="21"/>
      <c r="Q248" s="21"/>
      <c r="R248" s="21"/>
      <c r="S248" s="21"/>
      <c r="T248" s="21"/>
    </row>
    <row r="249" spans="1:20" ht="27.6">
      <c r="A249" s="8" t="str">
        <f>'Magic Number Crunch'!A248</f>
        <v>Gloves Of Thievery</v>
      </c>
      <c r="B249" s="12">
        <f>'Magic Number Crunch'!L248</f>
        <v>2650</v>
      </c>
      <c r="C249" s="13">
        <f t="shared" si="12"/>
        <v>2650</v>
      </c>
      <c r="D249" s="8" t="s">
        <v>206</v>
      </c>
      <c r="E249" s="14">
        <f t="shared" si="13"/>
        <v>2650</v>
      </c>
      <c r="F249" s="8" t="s">
        <v>202</v>
      </c>
      <c r="G249" s="14">
        <f t="shared" si="14"/>
        <v>0</v>
      </c>
      <c r="H249" s="8" t="s">
        <v>203</v>
      </c>
      <c r="I249" s="14">
        <f t="shared" si="15"/>
        <v>0</v>
      </c>
      <c r="J249" s="8" t="s">
        <v>204</v>
      </c>
      <c r="K249" s="13">
        <f>_xlfn.FLOOR.MATH(C249/'Mark Conv'!$E$5,0.01)</f>
        <v>106</v>
      </c>
      <c r="L249" s="21"/>
      <c r="M249" s="21"/>
      <c r="N249" s="21"/>
      <c r="O249" s="21"/>
      <c r="P249" s="21"/>
      <c r="Q249" s="21"/>
      <c r="R249" s="21"/>
      <c r="S249" s="21"/>
      <c r="T249" s="21"/>
    </row>
    <row r="250" spans="1:20" ht="27.6">
      <c r="A250" s="8" t="str">
        <f>'Magic Number Crunch'!A249</f>
        <v>Goggles Of Night</v>
      </c>
      <c r="B250" s="12">
        <f>'Magic Number Crunch'!L249</f>
        <v>900</v>
      </c>
      <c r="C250" s="13">
        <f t="shared" si="12"/>
        <v>900</v>
      </c>
      <c r="D250" s="8" t="s">
        <v>206</v>
      </c>
      <c r="E250" s="14">
        <f t="shared" si="13"/>
        <v>900</v>
      </c>
      <c r="F250" s="8" t="s">
        <v>202</v>
      </c>
      <c r="G250" s="14">
        <f t="shared" si="14"/>
        <v>0</v>
      </c>
      <c r="H250" s="8" t="s">
        <v>203</v>
      </c>
      <c r="I250" s="14">
        <f t="shared" si="15"/>
        <v>0</v>
      </c>
      <c r="J250" s="8" t="s">
        <v>204</v>
      </c>
      <c r="K250" s="13">
        <f>_xlfn.FLOOR.MATH(C250/'Mark Conv'!$E$5,0.01)</f>
        <v>36</v>
      </c>
      <c r="L250" s="21"/>
      <c r="M250" s="21"/>
      <c r="N250" s="21"/>
      <c r="O250" s="21"/>
      <c r="P250" s="21"/>
      <c r="Q250" s="21"/>
      <c r="R250" s="21"/>
      <c r="S250" s="21"/>
      <c r="T250" s="21"/>
    </row>
    <row r="251" spans="1:20" ht="27.6">
      <c r="A251" s="8" t="str">
        <f>'Magic Number Crunch'!A250</f>
        <v>Goggles of Object Reading</v>
      </c>
      <c r="B251" s="12">
        <f>'Magic Number Crunch'!L250</f>
        <v>337.625</v>
      </c>
      <c r="C251" s="13">
        <f t="shared" si="12"/>
        <v>337.625</v>
      </c>
      <c r="D251" s="8" t="s">
        <v>206</v>
      </c>
      <c r="E251" s="14">
        <f t="shared" si="13"/>
        <v>337</v>
      </c>
      <c r="F251" s="8" t="s">
        <v>202</v>
      </c>
      <c r="G251" s="14">
        <f t="shared" si="14"/>
        <v>6</v>
      </c>
      <c r="H251" s="8" t="s">
        <v>203</v>
      </c>
      <c r="I251" s="14">
        <f t="shared" si="15"/>
        <v>2.5</v>
      </c>
      <c r="J251" s="8" t="s">
        <v>204</v>
      </c>
      <c r="K251" s="13">
        <f>_xlfn.FLOOR.MATH(C251/'Mark Conv'!$E$5,0.01)</f>
        <v>13.5</v>
      </c>
      <c r="L251" s="21"/>
      <c r="M251" s="21"/>
      <c r="N251" s="21"/>
      <c r="O251" s="21"/>
      <c r="P251" s="21"/>
      <c r="Q251" s="21"/>
      <c r="R251" s="21"/>
      <c r="S251" s="21"/>
      <c r="T251" s="21"/>
    </row>
    <row r="252" spans="1:20" ht="27.6">
      <c r="A252" s="8" t="str">
        <f>'Magic Number Crunch'!A251</f>
        <v>Greater Silver Sword</v>
      </c>
      <c r="B252" s="12">
        <f>'Magic Number Crunch'!L251</f>
        <v>112500.5</v>
      </c>
      <c r="C252" s="13">
        <f t="shared" si="12"/>
        <v>112500.5</v>
      </c>
      <c r="D252" s="8" t="s">
        <v>206</v>
      </c>
      <c r="E252" s="14">
        <f t="shared" si="13"/>
        <v>112500</v>
      </c>
      <c r="F252" s="8" t="s">
        <v>202</v>
      </c>
      <c r="G252" s="14">
        <f t="shared" si="14"/>
        <v>5</v>
      </c>
      <c r="H252" s="8" t="s">
        <v>203</v>
      </c>
      <c r="I252" s="14">
        <f t="shared" si="15"/>
        <v>0</v>
      </c>
      <c r="J252" s="8" t="s">
        <v>204</v>
      </c>
      <c r="K252" s="13">
        <f>_xlfn.FLOOR.MATH(C252/'Mark Conv'!$E$5,0.01)</f>
        <v>4500.0200000000004</v>
      </c>
      <c r="L252" s="21"/>
      <c r="M252" s="21"/>
      <c r="N252" s="21"/>
      <c r="O252" s="21"/>
      <c r="P252" s="21"/>
      <c r="Q252" s="21"/>
      <c r="R252" s="21"/>
      <c r="S252" s="21"/>
      <c r="T252" s="21"/>
    </row>
    <row r="253" spans="1:20" ht="27.6">
      <c r="A253" s="8" t="str">
        <f>'Magic Number Crunch'!A252</f>
        <v>Green Dragon Mask</v>
      </c>
      <c r="B253" s="12">
        <f>'Magic Number Crunch'!L252</f>
        <v>112500.5</v>
      </c>
      <c r="C253" s="13">
        <f t="shared" si="12"/>
        <v>112500.5</v>
      </c>
      <c r="D253" s="8" t="s">
        <v>206</v>
      </c>
      <c r="E253" s="14">
        <f t="shared" si="13"/>
        <v>112500</v>
      </c>
      <c r="F253" s="8" t="s">
        <v>202</v>
      </c>
      <c r="G253" s="14">
        <f t="shared" si="14"/>
        <v>5</v>
      </c>
      <c r="H253" s="8" t="s">
        <v>203</v>
      </c>
      <c r="I253" s="14">
        <f t="shared" si="15"/>
        <v>0</v>
      </c>
      <c r="J253" s="8" t="s">
        <v>204</v>
      </c>
      <c r="K253" s="13">
        <f>_xlfn.FLOOR.MATH(C253/'Mark Conv'!$E$5,0.01)</f>
        <v>4500.0200000000004</v>
      </c>
      <c r="L253" s="21"/>
      <c r="M253" s="21"/>
      <c r="N253" s="21"/>
      <c r="O253" s="21"/>
      <c r="P253" s="21"/>
      <c r="Q253" s="21"/>
      <c r="R253" s="21"/>
      <c r="S253" s="21"/>
      <c r="T253" s="21"/>
    </row>
    <row r="254" spans="1:20" ht="27.6">
      <c r="A254" s="8" t="str">
        <f>'Magic Number Crunch'!A253</f>
        <v>Grimoire Infinitus</v>
      </c>
      <c r="B254" s="12">
        <f>'Magic Number Crunch'!L253</f>
        <v>112500.5</v>
      </c>
      <c r="C254" s="13">
        <f t="shared" si="12"/>
        <v>112500.5</v>
      </c>
      <c r="D254" s="8" t="s">
        <v>206</v>
      </c>
      <c r="E254" s="14">
        <f t="shared" si="13"/>
        <v>112500</v>
      </c>
      <c r="F254" s="8" t="s">
        <v>202</v>
      </c>
      <c r="G254" s="14">
        <f t="shared" si="14"/>
        <v>5</v>
      </c>
      <c r="H254" s="8" t="s">
        <v>203</v>
      </c>
      <c r="I254" s="14">
        <f t="shared" si="15"/>
        <v>0</v>
      </c>
      <c r="J254" s="8" t="s">
        <v>204</v>
      </c>
      <c r="K254" s="13">
        <f>_xlfn.FLOOR.MATH(C254/'Mark Conv'!$E$5,0.01)</f>
        <v>4500.0200000000004</v>
      </c>
      <c r="L254" s="21"/>
      <c r="M254" s="21"/>
      <c r="N254" s="21"/>
      <c r="O254" s="21"/>
      <c r="P254" s="21"/>
      <c r="Q254" s="21"/>
      <c r="R254" s="21"/>
      <c r="S254" s="21"/>
      <c r="T254" s="21"/>
    </row>
    <row r="255" spans="1:20" ht="27.6">
      <c r="A255" s="8" t="str">
        <f>'Magic Number Crunch'!A254</f>
        <v>Guardian Emblem</v>
      </c>
      <c r="B255" s="12">
        <f>'Magic Number Crunch'!L254</f>
        <v>325.25</v>
      </c>
      <c r="C255" s="13">
        <f t="shared" si="12"/>
        <v>325.25</v>
      </c>
      <c r="D255" s="8" t="s">
        <v>206</v>
      </c>
      <c r="E255" s="14">
        <f t="shared" si="13"/>
        <v>325</v>
      </c>
      <c r="F255" s="8" t="s">
        <v>202</v>
      </c>
      <c r="G255" s="14">
        <f t="shared" si="14"/>
        <v>2</v>
      </c>
      <c r="H255" s="8" t="s">
        <v>203</v>
      </c>
      <c r="I255" s="14">
        <f t="shared" si="15"/>
        <v>5</v>
      </c>
      <c r="J255" s="8" t="s">
        <v>204</v>
      </c>
      <c r="K255" s="13">
        <f>_xlfn.FLOOR.MATH(C255/'Mark Conv'!$E$5,0.01)</f>
        <v>13.01</v>
      </c>
      <c r="L255" s="21"/>
      <c r="M255" s="21"/>
      <c r="N255" s="21"/>
      <c r="O255" s="21"/>
      <c r="P255" s="21"/>
      <c r="Q255" s="21"/>
      <c r="R255" s="21"/>
      <c r="S255" s="21"/>
      <c r="T255" s="21"/>
    </row>
    <row r="256" spans="1:20" ht="27.6">
      <c r="A256" s="8" t="str">
        <f>'Magic Number Crunch'!A255</f>
        <v>Guild Charms</v>
      </c>
      <c r="B256" s="12">
        <f>'Magic Number Crunch'!L255</f>
        <v>387.625</v>
      </c>
      <c r="C256" s="13">
        <f t="shared" si="12"/>
        <v>387.625</v>
      </c>
      <c r="D256" s="8" t="s">
        <v>206</v>
      </c>
      <c r="E256" s="14">
        <f t="shared" si="13"/>
        <v>387</v>
      </c>
      <c r="F256" s="8" t="s">
        <v>202</v>
      </c>
      <c r="G256" s="14">
        <f t="shared" si="14"/>
        <v>6</v>
      </c>
      <c r="H256" s="8" t="s">
        <v>203</v>
      </c>
      <c r="I256" s="14">
        <f t="shared" si="15"/>
        <v>2.5</v>
      </c>
      <c r="J256" s="8" t="s">
        <v>204</v>
      </c>
      <c r="K256" s="13">
        <f>_xlfn.FLOOR.MATH(C256/'Mark Conv'!$E$5,0.01)</f>
        <v>15.5</v>
      </c>
      <c r="L256" s="21"/>
      <c r="M256" s="21"/>
      <c r="N256" s="21"/>
      <c r="O256" s="21"/>
      <c r="P256" s="21"/>
      <c r="Q256" s="21"/>
      <c r="R256" s="21"/>
      <c r="S256" s="21"/>
      <c r="T256" s="21"/>
    </row>
    <row r="257" spans="1:20" ht="27.6">
      <c r="A257" s="8" t="str">
        <f>'Magic Number Crunch'!A256</f>
        <v>Guild Keyrune (Azorius)</v>
      </c>
      <c r="B257" s="12">
        <f>'Magic Number Crunch'!L256</f>
        <v>3937.625</v>
      </c>
      <c r="C257" s="13">
        <f t="shared" si="12"/>
        <v>3937.625</v>
      </c>
      <c r="D257" s="8" t="s">
        <v>206</v>
      </c>
      <c r="E257" s="14">
        <f t="shared" si="13"/>
        <v>3937</v>
      </c>
      <c r="F257" s="8" t="s">
        <v>202</v>
      </c>
      <c r="G257" s="14">
        <f t="shared" si="14"/>
        <v>6</v>
      </c>
      <c r="H257" s="8" t="s">
        <v>203</v>
      </c>
      <c r="I257" s="14">
        <f t="shared" si="15"/>
        <v>2.5</v>
      </c>
      <c r="J257" s="8" t="s">
        <v>204</v>
      </c>
      <c r="K257" s="13">
        <f>_xlfn.FLOOR.MATH(C257/'Mark Conv'!$E$5,0.01)</f>
        <v>157.5</v>
      </c>
      <c r="L257" s="21"/>
      <c r="M257" s="21"/>
      <c r="N257" s="21"/>
      <c r="O257" s="21"/>
      <c r="P257" s="21"/>
      <c r="Q257" s="21"/>
      <c r="R257" s="21"/>
      <c r="S257" s="21"/>
      <c r="T257" s="21"/>
    </row>
    <row r="258" spans="1:20" ht="27.6">
      <c r="A258" s="8" t="str">
        <f>'Magic Number Crunch'!A257</f>
        <v>Guild Keyrune (Boros)</v>
      </c>
      <c r="B258" s="12">
        <f>'Magic Number Crunch'!L257</f>
        <v>5187.625</v>
      </c>
      <c r="C258" s="13">
        <f t="shared" si="12"/>
        <v>5187.625</v>
      </c>
      <c r="D258" s="8" t="s">
        <v>206</v>
      </c>
      <c r="E258" s="14">
        <f t="shared" si="13"/>
        <v>5187</v>
      </c>
      <c r="F258" s="8" t="s">
        <v>202</v>
      </c>
      <c r="G258" s="14">
        <f t="shared" si="14"/>
        <v>6</v>
      </c>
      <c r="H258" s="8" t="s">
        <v>203</v>
      </c>
      <c r="I258" s="14">
        <f t="shared" si="15"/>
        <v>2.5</v>
      </c>
      <c r="J258" s="8" t="s">
        <v>204</v>
      </c>
      <c r="K258" s="13">
        <f>_xlfn.FLOOR.MATH(C258/'Mark Conv'!$E$5,0.01)</f>
        <v>207.5</v>
      </c>
      <c r="L258" s="21"/>
      <c r="M258" s="21"/>
      <c r="N258" s="21"/>
      <c r="O258" s="21"/>
      <c r="P258" s="21"/>
      <c r="Q258" s="21"/>
      <c r="R258" s="21"/>
      <c r="S258" s="21"/>
      <c r="T258" s="21"/>
    </row>
    <row r="259" spans="1:20" ht="27.6">
      <c r="A259" s="8" t="str">
        <f>'Magic Number Crunch'!A258</f>
        <v>Guild Keyrune (Dimir)</v>
      </c>
      <c r="B259" s="12">
        <f>'Magic Number Crunch'!L258</f>
        <v>28625.125</v>
      </c>
      <c r="C259" s="13">
        <f t="shared" ref="C259:C322" si="16">B259*$N$6*$N$11</f>
        <v>28625.125</v>
      </c>
      <c r="D259" s="8" t="s">
        <v>206</v>
      </c>
      <c r="E259" s="14">
        <f t="shared" ref="E259:E322" si="17">_xlfn.FLOOR.MATH(C259,1)</f>
        <v>28625</v>
      </c>
      <c r="F259" s="8" t="s">
        <v>202</v>
      </c>
      <c r="G259" s="14">
        <f t="shared" ref="G259:G322" si="18">_xlfn.FLOOR.MATH(((C259-E259)*10), 1)</f>
        <v>1</v>
      </c>
      <c r="H259" s="8" t="s">
        <v>203</v>
      </c>
      <c r="I259" s="14">
        <f t="shared" ref="I259:I322" si="19">((C259-E259)*10-G259)*10</f>
        <v>2.5</v>
      </c>
      <c r="J259" s="8" t="s">
        <v>204</v>
      </c>
      <c r="K259" s="13">
        <f>_xlfn.FLOOR.MATH(C259/'Mark Conv'!$E$5,0.01)</f>
        <v>1145</v>
      </c>
      <c r="L259" s="21"/>
      <c r="M259" s="21"/>
      <c r="N259" s="21"/>
      <c r="O259" s="21"/>
      <c r="P259" s="21"/>
      <c r="Q259" s="21"/>
      <c r="R259" s="21"/>
      <c r="S259" s="21"/>
      <c r="T259" s="21"/>
    </row>
    <row r="260" spans="1:20" ht="27.6">
      <c r="A260" s="8" t="str">
        <f>'Magic Number Crunch'!A259</f>
        <v>Guild Keyrune (Golgari)</v>
      </c>
      <c r="B260" s="12">
        <f>'Magic Number Crunch'!L259</f>
        <v>19375.125</v>
      </c>
      <c r="C260" s="13">
        <f t="shared" si="16"/>
        <v>19375.125</v>
      </c>
      <c r="D260" s="8" t="s">
        <v>206</v>
      </c>
      <c r="E260" s="14">
        <f t="shared" si="17"/>
        <v>19375</v>
      </c>
      <c r="F260" s="8" t="s">
        <v>202</v>
      </c>
      <c r="G260" s="14">
        <f t="shared" si="18"/>
        <v>1</v>
      </c>
      <c r="H260" s="8" t="s">
        <v>203</v>
      </c>
      <c r="I260" s="14">
        <f t="shared" si="19"/>
        <v>2.5</v>
      </c>
      <c r="J260" s="8" t="s">
        <v>204</v>
      </c>
      <c r="K260" s="13">
        <f>_xlfn.FLOOR.MATH(C260/'Mark Conv'!$E$5,0.01)</f>
        <v>775</v>
      </c>
      <c r="L260" s="21"/>
      <c r="M260" s="21"/>
      <c r="N260" s="21"/>
      <c r="O260" s="21"/>
      <c r="P260" s="21"/>
      <c r="Q260" s="21"/>
      <c r="R260" s="21"/>
      <c r="S260" s="21"/>
      <c r="T260" s="21"/>
    </row>
    <row r="261" spans="1:20" ht="27.6">
      <c r="A261" s="8" t="str">
        <f>'Magic Number Crunch'!A260</f>
        <v>Guild Keyrune (Gruul)</v>
      </c>
      <c r="B261" s="12">
        <f>'Magic Number Crunch'!L260</f>
        <v>4837.625</v>
      </c>
      <c r="C261" s="13">
        <f t="shared" si="16"/>
        <v>4837.625</v>
      </c>
      <c r="D261" s="8" t="s">
        <v>206</v>
      </c>
      <c r="E261" s="14">
        <f t="shared" si="17"/>
        <v>4837</v>
      </c>
      <c r="F261" s="8" t="s">
        <v>202</v>
      </c>
      <c r="G261" s="14">
        <f t="shared" si="18"/>
        <v>6</v>
      </c>
      <c r="H261" s="8" t="s">
        <v>203</v>
      </c>
      <c r="I261" s="14">
        <f t="shared" si="19"/>
        <v>2.5</v>
      </c>
      <c r="J261" s="8" t="s">
        <v>204</v>
      </c>
      <c r="K261" s="13">
        <f>_xlfn.FLOOR.MATH(C261/'Mark Conv'!$E$5,0.01)</f>
        <v>193.5</v>
      </c>
      <c r="L261" s="21"/>
      <c r="M261" s="21"/>
      <c r="N261" s="21"/>
      <c r="O261" s="21"/>
      <c r="P261" s="21"/>
      <c r="Q261" s="21"/>
      <c r="R261" s="21"/>
      <c r="S261" s="21"/>
      <c r="T261" s="21"/>
    </row>
    <row r="262" spans="1:20" ht="27.6">
      <c r="A262" s="8" t="str">
        <f>'Magic Number Crunch'!A261</f>
        <v>Guild Keyrune (Izzet)</v>
      </c>
      <c r="B262" s="12">
        <f>'Magic Number Crunch'!L261</f>
        <v>4362.625</v>
      </c>
      <c r="C262" s="13">
        <f t="shared" si="16"/>
        <v>4362.625</v>
      </c>
      <c r="D262" s="8" t="s">
        <v>206</v>
      </c>
      <c r="E262" s="14">
        <f t="shared" si="17"/>
        <v>4362</v>
      </c>
      <c r="F262" s="8" t="s">
        <v>202</v>
      </c>
      <c r="G262" s="14">
        <f t="shared" si="18"/>
        <v>6</v>
      </c>
      <c r="H262" s="8" t="s">
        <v>203</v>
      </c>
      <c r="I262" s="14">
        <f t="shared" si="19"/>
        <v>2.5</v>
      </c>
      <c r="J262" s="8" t="s">
        <v>204</v>
      </c>
      <c r="K262" s="13">
        <f>_xlfn.FLOOR.MATH(C262/'Mark Conv'!$E$5,0.01)</f>
        <v>174.5</v>
      </c>
      <c r="L262" s="21"/>
      <c r="M262" s="21"/>
      <c r="N262" s="21"/>
      <c r="O262" s="21"/>
      <c r="P262" s="21"/>
      <c r="Q262" s="21"/>
      <c r="R262" s="21"/>
      <c r="S262" s="21"/>
      <c r="T262" s="21"/>
    </row>
    <row r="263" spans="1:20" ht="27.6">
      <c r="A263" s="8" t="str">
        <f>'Magic Number Crunch'!A262</f>
        <v>Guild Keyrune (Orzhov)</v>
      </c>
      <c r="B263" s="12">
        <f>'Magic Number Crunch'!L262</f>
        <v>3987.625</v>
      </c>
      <c r="C263" s="13">
        <f t="shared" si="16"/>
        <v>3987.625</v>
      </c>
      <c r="D263" s="8" t="s">
        <v>206</v>
      </c>
      <c r="E263" s="14">
        <f t="shared" si="17"/>
        <v>3987</v>
      </c>
      <c r="F263" s="8" t="s">
        <v>202</v>
      </c>
      <c r="G263" s="14">
        <f t="shared" si="18"/>
        <v>6</v>
      </c>
      <c r="H263" s="8" t="s">
        <v>203</v>
      </c>
      <c r="I263" s="14">
        <f t="shared" si="19"/>
        <v>2.5</v>
      </c>
      <c r="J263" s="8" t="s">
        <v>204</v>
      </c>
      <c r="K263" s="13">
        <f>_xlfn.FLOOR.MATH(C263/'Mark Conv'!$E$5,0.01)</f>
        <v>159.5</v>
      </c>
      <c r="L263" s="21"/>
      <c r="M263" s="21"/>
      <c r="N263" s="21"/>
      <c r="O263" s="21"/>
      <c r="P263" s="21"/>
      <c r="Q263" s="21"/>
      <c r="R263" s="21"/>
      <c r="S263" s="21"/>
      <c r="T263" s="21"/>
    </row>
    <row r="264" spans="1:20" ht="27.6">
      <c r="A264" s="8" t="str">
        <f>'Magic Number Crunch'!A263</f>
        <v>Guild Keyrune (Rakdos)</v>
      </c>
      <c r="B264" s="12">
        <f>'Magic Number Crunch'!L263</f>
        <v>362.625</v>
      </c>
      <c r="C264" s="13">
        <f t="shared" si="16"/>
        <v>362.625</v>
      </c>
      <c r="D264" s="8" t="s">
        <v>206</v>
      </c>
      <c r="E264" s="14">
        <f t="shared" si="17"/>
        <v>362</v>
      </c>
      <c r="F264" s="8" t="s">
        <v>202</v>
      </c>
      <c r="G264" s="14">
        <f t="shared" si="18"/>
        <v>6</v>
      </c>
      <c r="H264" s="8" t="s">
        <v>203</v>
      </c>
      <c r="I264" s="14">
        <f t="shared" si="19"/>
        <v>2.5</v>
      </c>
      <c r="J264" s="8" t="s">
        <v>204</v>
      </c>
      <c r="K264" s="13">
        <f>_xlfn.FLOOR.MATH(C264/'Mark Conv'!$E$5,0.01)</f>
        <v>14.5</v>
      </c>
      <c r="L264" s="21"/>
      <c r="M264" s="21"/>
      <c r="N264" s="21"/>
      <c r="O264" s="21"/>
      <c r="P264" s="21"/>
      <c r="Q264" s="21"/>
      <c r="R264" s="21"/>
      <c r="S264" s="21"/>
      <c r="T264" s="21"/>
    </row>
    <row r="265" spans="1:20" ht="27.6">
      <c r="A265" s="8" t="str">
        <f>'Magic Number Crunch'!A264</f>
        <v>Guild Keyrune (Selesnya)</v>
      </c>
      <c r="B265" s="12">
        <f>'Magic Number Crunch'!L264</f>
        <v>4187.625</v>
      </c>
      <c r="C265" s="13">
        <f t="shared" si="16"/>
        <v>4187.625</v>
      </c>
      <c r="D265" s="8" t="s">
        <v>206</v>
      </c>
      <c r="E265" s="14">
        <f t="shared" si="17"/>
        <v>4187</v>
      </c>
      <c r="F265" s="8" t="s">
        <v>202</v>
      </c>
      <c r="G265" s="14">
        <f t="shared" si="18"/>
        <v>6</v>
      </c>
      <c r="H265" s="8" t="s">
        <v>203</v>
      </c>
      <c r="I265" s="14">
        <f t="shared" si="19"/>
        <v>2.5</v>
      </c>
      <c r="J265" s="8" t="s">
        <v>204</v>
      </c>
      <c r="K265" s="13">
        <f>_xlfn.FLOOR.MATH(C265/'Mark Conv'!$E$5,0.01)</f>
        <v>167.5</v>
      </c>
      <c r="L265" s="21"/>
      <c r="M265" s="21"/>
      <c r="N265" s="21"/>
      <c r="O265" s="21"/>
      <c r="P265" s="21"/>
      <c r="Q265" s="21"/>
      <c r="R265" s="21"/>
      <c r="S265" s="21"/>
      <c r="T265" s="21"/>
    </row>
    <row r="266" spans="1:20" ht="27.6">
      <c r="A266" s="8" t="str">
        <f>'Magic Number Crunch'!A265</f>
        <v>Guild Keyrune (Simic)</v>
      </c>
      <c r="B266" s="12">
        <f>'Magic Number Crunch'!L265</f>
        <v>412.625</v>
      </c>
      <c r="C266" s="13">
        <f t="shared" si="16"/>
        <v>412.625</v>
      </c>
      <c r="D266" s="8" t="s">
        <v>206</v>
      </c>
      <c r="E266" s="14">
        <f t="shared" si="17"/>
        <v>412</v>
      </c>
      <c r="F266" s="8" t="s">
        <v>202</v>
      </c>
      <c r="G266" s="14">
        <f t="shared" si="18"/>
        <v>6</v>
      </c>
      <c r="H266" s="8" t="s">
        <v>203</v>
      </c>
      <c r="I266" s="14">
        <f t="shared" si="19"/>
        <v>2.5</v>
      </c>
      <c r="J266" s="8" t="s">
        <v>204</v>
      </c>
      <c r="K266" s="13">
        <f>_xlfn.FLOOR.MATH(C266/'Mark Conv'!$E$5,0.01)</f>
        <v>16.5</v>
      </c>
      <c r="L266" s="21"/>
      <c r="M266" s="21"/>
      <c r="N266" s="21"/>
      <c r="O266" s="21"/>
      <c r="P266" s="21"/>
      <c r="Q266" s="21"/>
      <c r="R266" s="21"/>
      <c r="S266" s="21"/>
      <c r="T266" s="21"/>
    </row>
    <row r="267" spans="1:20" ht="27.6">
      <c r="A267" s="8" t="str">
        <f>'Magic Number Crunch'!A266</f>
        <v>Guild Signet</v>
      </c>
      <c r="B267" s="12">
        <f>'Magic Number Crunch'!L266</f>
        <v>337.625</v>
      </c>
      <c r="C267" s="13">
        <f t="shared" si="16"/>
        <v>337.625</v>
      </c>
      <c r="D267" s="8" t="s">
        <v>206</v>
      </c>
      <c r="E267" s="14">
        <f t="shared" si="17"/>
        <v>337</v>
      </c>
      <c r="F267" s="8" t="s">
        <v>202</v>
      </c>
      <c r="G267" s="14">
        <f t="shared" si="18"/>
        <v>6</v>
      </c>
      <c r="H267" s="8" t="s">
        <v>203</v>
      </c>
      <c r="I267" s="14">
        <f t="shared" si="19"/>
        <v>2.5</v>
      </c>
      <c r="J267" s="8" t="s">
        <v>204</v>
      </c>
      <c r="K267" s="13">
        <f>_xlfn.FLOOR.MATH(C267/'Mark Conv'!$E$5,0.01)</f>
        <v>13.5</v>
      </c>
      <c r="L267" s="21"/>
      <c r="M267" s="21"/>
      <c r="N267" s="21"/>
      <c r="O267" s="21"/>
      <c r="P267" s="21"/>
      <c r="Q267" s="21"/>
      <c r="R267" s="21"/>
      <c r="S267" s="21"/>
      <c r="T267" s="21"/>
    </row>
    <row r="268" spans="1:20" ht="27.6">
      <c r="A268" s="8" t="str">
        <f>'Magic Number Crunch'!A267</f>
        <v>Gulthias Staff</v>
      </c>
      <c r="B268" s="12">
        <f>'Magic Number Crunch'!L267</f>
        <v>4537.625</v>
      </c>
      <c r="C268" s="13">
        <f t="shared" si="16"/>
        <v>4537.625</v>
      </c>
      <c r="D268" s="8" t="s">
        <v>206</v>
      </c>
      <c r="E268" s="14">
        <f t="shared" si="17"/>
        <v>4537</v>
      </c>
      <c r="F268" s="8" t="s">
        <v>202</v>
      </c>
      <c r="G268" s="14">
        <f t="shared" si="18"/>
        <v>6</v>
      </c>
      <c r="H268" s="8" t="s">
        <v>203</v>
      </c>
      <c r="I268" s="14">
        <f t="shared" si="19"/>
        <v>2.5</v>
      </c>
      <c r="J268" s="8" t="s">
        <v>204</v>
      </c>
      <c r="K268" s="13">
        <f>_xlfn.FLOOR.MATH(C268/'Mark Conv'!$E$5,0.01)</f>
        <v>181.5</v>
      </c>
      <c r="L268" s="21"/>
      <c r="M268" s="21"/>
      <c r="N268" s="21"/>
      <c r="O268" s="21"/>
      <c r="P268" s="21"/>
      <c r="Q268" s="21"/>
      <c r="R268" s="21"/>
      <c r="S268" s="21"/>
      <c r="T268" s="21"/>
    </row>
    <row r="269" spans="1:20" ht="27.6">
      <c r="A269" s="8" t="str">
        <f>'Magic Number Crunch'!A268</f>
        <v>Gurt's Greataxe</v>
      </c>
      <c r="B269" s="12">
        <f>'Magic Number Crunch'!L268</f>
        <v>89750.25</v>
      </c>
      <c r="C269" s="13">
        <f t="shared" si="16"/>
        <v>89750.25</v>
      </c>
      <c r="D269" s="8" t="s">
        <v>206</v>
      </c>
      <c r="E269" s="14">
        <f t="shared" si="17"/>
        <v>89750</v>
      </c>
      <c r="F269" s="8" t="s">
        <v>202</v>
      </c>
      <c r="G269" s="14">
        <f t="shared" si="18"/>
        <v>2</v>
      </c>
      <c r="H269" s="8" t="s">
        <v>203</v>
      </c>
      <c r="I269" s="14">
        <f t="shared" si="19"/>
        <v>5</v>
      </c>
      <c r="J269" s="8" t="s">
        <v>204</v>
      </c>
      <c r="K269" s="13">
        <f>_xlfn.FLOOR.MATH(C269/'Mark Conv'!$E$5,0.01)</f>
        <v>3590.01</v>
      </c>
      <c r="L269" s="21"/>
      <c r="M269" s="21"/>
      <c r="N269" s="21"/>
      <c r="O269" s="21"/>
      <c r="P269" s="21"/>
      <c r="Q269" s="21"/>
      <c r="R269" s="21"/>
      <c r="S269" s="21"/>
      <c r="T269" s="21"/>
    </row>
    <row r="270" spans="1:20" ht="27.6">
      <c r="A270" s="8" t="str">
        <f>'Magic Number Crunch'!A269</f>
        <v>Hammer Of Thunderbolts (maul)</v>
      </c>
      <c r="B270" s="12">
        <f>'Magic Number Crunch'!L269</f>
        <v>33500</v>
      </c>
      <c r="C270" s="13">
        <f t="shared" si="16"/>
        <v>33500</v>
      </c>
      <c r="D270" s="8" t="s">
        <v>206</v>
      </c>
      <c r="E270" s="14">
        <f t="shared" si="17"/>
        <v>33500</v>
      </c>
      <c r="F270" s="8" t="s">
        <v>202</v>
      </c>
      <c r="G270" s="14">
        <f t="shared" si="18"/>
        <v>0</v>
      </c>
      <c r="H270" s="8" t="s">
        <v>203</v>
      </c>
      <c r="I270" s="14">
        <f t="shared" si="19"/>
        <v>0</v>
      </c>
      <c r="J270" s="8" t="s">
        <v>204</v>
      </c>
      <c r="K270" s="13">
        <f>_xlfn.FLOOR.MATH(C270/'Mark Conv'!$E$5,0.01)</f>
        <v>1340</v>
      </c>
      <c r="L270" s="21"/>
      <c r="M270" s="21"/>
      <c r="N270" s="21"/>
      <c r="O270" s="21"/>
      <c r="P270" s="21"/>
      <c r="Q270" s="21"/>
      <c r="R270" s="21"/>
      <c r="S270" s="21"/>
      <c r="T270" s="21"/>
    </row>
    <row r="271" spans="1:20" ht="27.6">
      <c r="A271" s="8" t="str">
        <f>'Magic Number Crunch'!A270</f>
        <v>Handy Haversack</v>
      </c>
      <c r="B271" s="12">
        <f>'Magic Number Crunch'!L270</f>
        <v>2000</v>
      </c>
      <c r="C271" s="13">
        <f t="shared" si="16"/>
        <v>2000</v>
      </c>
      <c r="D271" s="8" t="s">
        <v>206</v>
      </c>
      <c r="E271" s="14">
        <f t="shared" si="17"/>
        <v>2000</v>
      </c>
      <c r="F271" s="8" t="s">
        <v>202</v>
      </c>
      <c r="G271" s="14">
        <f t="shared" si="18"/>
        <v>0</v>
      </c>
      <c r="H271" s="8" t="s">
        <v>203</v>
      </c>
      <c r="I271" s="14">
        <f t="shared" si="19"/>
        <v>0</v>
      </c>
      <c r="J271" s="8" t="s">
        <v>204</v>
      </c>
      <c r="K271" s="13">
        <f>_xlfn.FLOOR.MATH(C271/'Mark Conv'!$E$5,0.01)</f>
        <v>80</v>
      </c>
      <c r="L271" s="21"/>
      <c r="M271" s="21"/>
      <c r="N271" s="21"/>
      <c r="O271" s="21"/>
      <c r="P271" s="21"/>
      <c r="Q271" s="21"/>
      <c r="R271" s="21"/>
      <c r="S271" s="21"/>
      <c r="T271" s="21"/>
    </row>
    <row r="272" spans="1:20" ht="27.6">
      <c r="A272" s="8" t="str">
        <f>'Magic Number Crunch'!A271</f>
        <v>Hat Of Disguise</v>
      </c>
      <c r="B272" s="12">
        <f>'Magic Number Crunch'!L271</f>
        <v>2737.5</v>
      </c>
      <c r="C272" s="13">
        <f t="shared" si="16"/>
        <v>2737.5</v>
      </c>
      <c r="D272" s="8" t="s">
        <v>206</v>
      </c>
      <c r="E272" s="14">
        <f t="shared" si="17"/>
        <v>2737</v>
      </c>
      <c r="F272" s="8" t="s">
        <v>202</v>
      </c>
      <c r="G272" s="14">
        <f t="shared" si="18"/>
        <v>5</v>
      </c>
      <c r="H272" s="8" t="s">
        <v>203</v>
      </c>
      <c r="I272" s="14">
        <f t="shared" si="19"/>
        <v>0</v>
      </c>
      <c r="J272" s="8" t="s">
        <v>204</v>
      </c>
      <c r="K272" s="13">
        <f>_xlfn.FLOOR.MATH(C272/'Mark Conv'!$E$5,0.01)</f>
        <v>109.5</v>
      </c>
      <c r="L272" s="21"/>
      <c r="M272" s="21"/>
      <c r="N272" s="21"/>
      <c r="O272" s="21"/>
      <c r="P272" s="21"/>
      <c r="Q272" s="21"/>
      <c r="R272" s="21"/>
      <c r="S272" s="21"/>
      <c r="T272" s="21"/>
    </row>
    <row r="273" spans="1:20" ht="27.6">
      <c r="A273" s="8" t="str">
        <f>'Magic Number Crunch'!A272</f>
        <v>Hat Of Vermin</v>
      </c>
      <c r="B273" s="12">
        <f>'Magic Number Crunch'!L272</f>
        <v>62.5</v>
      </c>
      <c r="C273" s="13">
        <f t="shared" si="16"/>
        <v>62.5</v>
      </c>
      <c r="D273" s="8" t="s">
        <v>206</v>
      </c>
      <c r="E273" s="14">
        <f t="shared" si="17"/>
        <v>62</v>
      </c>
      <c r="F273" s="8" t="s">
        <v>202</v>
      </c>
      <c r="G273" s="14">
        <f t="shared" si="18"/>
        <v>5</v>
      </c>
      <c r="H273" s="8" t="s">
        <v>203</v>
      </c>
      <c r="I273" s="14">
        <f t="shared" si="19"/>
        <v>0</v>
      </c>
      <c r="J273" s="8" t="s">
        <v>204</v>
      </c>
      <c r="K273" s="13">
        <f>_xlfn.FLOOR.MATH(C273/'Mark Conv'!$E$5,0.01)</f>
        <v>2.5</v>
      </c>
      <c r="L273" s="21"/>
      <c r="M273" s="21"/>
      <c r="N273" s="21"/>
      <c r="O273" s="21"/>
      <c r="P273" s="21"/>
      <c r="Q273" s="21"/>
      <c r="R273" s="21"/>
      <c r="S273" s="21"/>
      <c r="T273" s="21"/>
    </row>
    <row r="274" spans="1:20" ht="27.6">
      <c r="A274" s="8" t="str">
        <f>'Magic Number Crunch'!A273</f>
        <v>Hat Of Wizardry</v>
      </c>
      <c r="B274" s="12">
        <f>'Magic Number Crunch'!L273</f>
        <v>67.5</v>
      </c>
      <c r="C274" s="13">
        <f t="shared" si="16"/>
        <v>67.5</v>
      </c>
      <c r="D274" s="8" t="s">
        <v>206</v>
      </c>
      <c r="E274" s="14">
        <f t="shared" si="17"/>
        <v>67</v>
      </c>
      <c r="F274" s="8" t="s">
        <v>202</v>
      </c>
      <c r="G274" s="14">
        <f t="shared" si="18"/>
        <v>5</v>
      </c>
      <c r="H274" s="8" t="s">
        <v>203</v>
      </c>
      <c r="I274" s="14">
        <f t="shared" si="19"/>
        <v>0</v>
      </c>
      <c r="J274" s="8" t="s">
        <v>204</v>
      </c>
      <c r="K274" s="13">
        <f>_xlfn.FLOOR.MATH(C274/'Mark Conv'!$E$5,0.01)</f>
        <v>2.7</v>
      </c>
      <c r="L274" s="21"/>
      <c r="M274" s="21"/>
      <c r="N274" s="21"/>
      <c r="O274" s="21"/>
      <c r="P274" s="21"/>
      <c r="Q274" s="21"/>
      <c r="R274" s="21"/>
      <c r="S274" s="21"/>
      <c r="T274" s="21"/>
    </row>
    <row r="275" spans="1:20" ht="27.6">
      <c r="A275" s="8" t="str">
        <f>'Magic Number Crunch'!A274</f>
        <v>Hazirawn (greatsword)</v>
      </c>
      <c r="B275" s="12">
        <f>'Magic Number Crunch'!L274</f>
        <v>89250.25</v>
      </c>
      <c r="C275" s="13">
        <f t="shared" si="16"/>
        <v>89250.25</v>
      </c>
      <c r="D275" s="8" t="s">
        <v>206</v>
      </c>
      <c r="E275" s="14">
        <f t="shared" si="17"/>
        <v>89250</v>
      </c>
      <c r="F275" s="8" t="s">
        <v>202</v>
      </c>
      <c r="G275" s="14">
        <f t="shared" si="18"/>
        <v>2</v>
      </c>
      <c r="H275" s="8" t="s">
        <v>203</v>
      </c>
      <c r="I275" s="14">
        <f t="shared" si="19"/>
        <v>5</v>
      </c>
      <c r="J275" s="8" t="s">
        <v>204</v>
      </c>
      <c r="K275" s="13">
        <f>_xlfn.FLOOR.MATH(C275/'Mark Conv'!$E$5,0.01)</f>
        <v>3570.01</v>
      </c>
      <c r="L275" s="21"/>
      <c r="M275" s="21"/>
      <c r="N275" s="21"/>
      <c r="O275" s="21"/>
      <c r="P275" s="21"/>
      <c r="Q275" s="21"/>
      <c r="R275" s="21"/>
      <c r="S275" s="21"/>
      <c r="T275" s="21"/>
    </row>
    <row r="276" spans="1:20" ht="27.6">
      <c r="A276" s="8" t="str">
        <f>'Magic Number Crunch'!A275</f>
        <v>Headband Of Intellect</v>
      </c>
      <c r="B276" s="12">
        <f>'Magic Number Crunch'!L275</f>
        <v>4225</v>
      </c>
      <c r="C276" s="13">
        <f t="shared" si="16"/>
        <v>4225</v>
      </c>
      <c r="D276" s="8" t="s">
        <v>206</v>
      </c>
      <c r="E276" s="14">
        <f t="shared" si="17"/>
        <v>4225</v>
      </c>
      <c r="F276" s="8" t="s">
        <v>202</v>
      </c>
      <c r="G276" s="14">
        <f t="shared" si="18"/>
        <v>0</v>
      </c>
      <c r="H276" s="8" t="s">
        <v>203</v>
      </c>
      <c r="I276" s="14">
        <f t="shared" si="19"/>
        <v>0</v>
      </c>
      <c r="J276" s="8" t="s">
        <v>204</v>
      </c>
      <c r="K276" s="13">
        <f>_xlfn.FLOOR.MATH(C276/'Mark Conv'!$E$5,0.01)</f>
        <v>169</v>
      </c>
      <c r="L276" s="21"/>
      <c r="M276" s="21"/>
      <c r="N276" s="21"/>
      <c r="O276" s="21"/>
      <c r="P276" s="21"/>
      <c r="Q276" s="21"/>
      <c r="R276" s="21"/>
      <c r="S276" s="21"/>
      <c r="T276" s="21"/>
    </row>
    <row r="277" spans="1:20" ht="27.6">
      <c r="A277" s="8" t="str">
        <f>'Magic Number Crunch'!A276</f>
        <v>Heart Weaver's Primer</v>
      </c>
      <c r="B277" s="12">
        <f>'Magic Number Crunch'!L276</f>
        <v>6875.25</v>
      </c>
      <c r="C277" s="13">
        <f t="shared" si="16"/>
        <v>6875.25</v>
      </c>
      <c r="D277" s="8" t="s">
        <v>206</v>
      </c>
      <c r="E277" s="14">
        <f t="shared" si="17"/>
        <v>6875</v>
      </c>
      <c r="F277" s="8" t="s">
        <v>202</v>
      </c>
      <c r="G277" s="14">
        <f t="shared" si="18"/>
        <v>2</v>
      </c>
      <c r="H277" s="8" t="s">
        <v>203</v>
      </c>
      <c r="I277" s="14">
        <f t="shared" si="19"/>
        <v>5</v>
      </c>
      <c r="J277" s="8" t="s">
        <v>204</v>
      </c>
      <c r="K277" s="13">
        <f>_xlfn.FLOOR.MATH(C277/'Mark Conv'!$E$5,0.01)</f>
        <v>275.01</v>
      </c>
      <c r="L277" s="21"/>
      <c r="M277" s="21"/>
      <c r="N277" s="21"/>
      <c r="O277" s="21"/>
      <c r="P277" s="21"/>
      <c r="Q277" s="21"/>
      <c r="R277" s="21"/>
      <c r="S277" s="21"/>
      <c r="T277" s="21"/>
    </row>
    <row r="278" spans="1:20" ht="27.6">
      <c r="A278" s="8" t="str">
        <f>'Magic Number Crunch'!A277</f>
        <v>Hell Hound Cloak</v>
      </c>
      <c r="B278" s="12">
        <f>'Magic Number Crunch'!L277</f>
        <v>4287.625</v>
      </c>
      <c r="C278" s="13">
        <f t="shared" si="16"/>
        <v>4287.625</v>
      </c>
      <c r="D278" s="8" t="s">
        <v>206</v>
      </c>
      <c r="E278" s="14">
        <f t="shared" si="17"/>
        <v>4287</v>
      </c>
      <c r="F278" s="8" t="s">
        <v>202</v>
      </c>
      <c r="G278" s="14">
        <f t="shared" si="18"/>
        <v>6</v>
      </c>
      <c r="H278" s="8" t="s">
        <v>203</v>
      </c>
      <c r="I278" s="14">
        <f t="shared" si="19"/>
        <v>2.5</v>
      </c>
      <c r="J278" s="8" t="s">
        <v>204</v>
      </c>
      <c r="K278" s="13">
        <f>_xlfn.FLOOR.MATH(C278/'Mark Conv'!$E$5,0.01)</f>
        <v>171.5</v>
      </c>
      <c r="L278" s="21"/>
      <c r="M278" s="21"/>
      <c r="N278" s="21"/>
      <c r="O278" s="21"/>
      <c r="P278" s="21"/>
      <c r="Q278" s="21"/>
      <c r="R278" s="21"/>
      <c r="S278" s="21"/>
      <c r="T278" s="21"/>
    </row>
    <row r="279" spans="1:20" ht="27.6">
      <c r="A279" s="8" t="str">
        <f>'Magic Number Crunch'!A278</f>
        <v>Hellfire Weapon</v>
      </c>
      <c r="B279" s="12">
        <f>'Magic Number Crunch'!L278</f>
        <v>412.625</v>
      </c>
      <c r="C279" s="13">
        <f t="shared" si="16"/>
        <v>412.625</v>
      </c>
      <c r="D279" s="8" t="s">
        <v>206</v>
      </c>
      <c r="E279" s="14">
        <f t="shared" si="17"/>
        <v>412</v>
      </c>
      <c r="F279" s="8" t="s">
        <v>202</v>
      </c>
      <c r="G279" s="14">
        <f t="shared" si="18"/>
        <v>6</v>
      </c>
      <c r="H279" s="8" t="s">
        <v>203</v>
      </c>
      <c r="I279" s="14">
        <f t="shared" si="19"/>
        <v>2.5</v>
      </c>
      <c r="J279" s="8" t="s">
        <v>204</v>
      </c>
      <c r="K279" s="13">
        <f>_xlfn.FLOOR.MATH(C279/'Mark Conv'!$E$5,0.01)</f>
        <v>16.5</v>
      </c>
      <c r="L279" s="21"/>
      <c r="M279" s="21"/>
      <c r="N279" s="21"/>
      <c r="O279" s="21"/>
      <c r="P279" s="21"/>
      <c r="Q279" s="21"/>
      <c r="R279" s="21"/>
      <c r="S279" s="21"/>
      <c r="T279" s="21"/>
    </row>
    <row r="280" spans="1:20" ht="27.6">
      <c r="A280" s="8" t="str">
        <f>'Magic Number Crunch'!A279</f>
        <v>Helm Of Brilliance</v>
      </c>
      <c r="B280" s="12">
        <f>'Magic Number Crunch'!L279</f>
        <v>31625.125</v>
      </c>
      <c r="C280" s="13">
        <f t="shared" si="16"/>
        <v>31625.125</v>
      </c>
      <c r="D280" s="8" t="s">
        <v>206</v>
      </c>
      <c r="E280" s="14">
        <f t="shared" si="17"/>
        <v>31625</v>
      </c>
      <c r="F280" s="8" t="s">
        <v>202</v>
      </c>
      <c r="G280" s="14">
        <f t="shared" si="18"/>
        <v>1</v>
      </c>
      <c r="H280" s="8" t="s">
        <v>203</v>
      </c>
      <c r="I280" s="14">
        <f t="shared" si="19"/>
        <v>2.5</v>
      </c>
      <c r="J280" s="8" t="s">
        <v>204</v>
      </c>
      <c r="K280" s="13">
        <f>_xlfn.FLOOR.MATH(C280/'Mark Conv'!$E$5,0.01)</f>
        <v>1265</v>
      </c>
      <c r="L280" s="21"/>
      <c r="M280" s="21"/>
      <c r="N280" s="21"/>
      <c r="O280" s="21"/>
      <c r="P280" s="21"/>
      <c r="Q280" s="21"/>
      <c r="R280" s="21"/>
      <c r="S280" s="21"/>
      <c r="T280" s="21"/>
    </row>
    <row r="281" spans="1:20" ht="27.6">
      <c r="A281" s="8" t="str">
        <f>'Magic Number Crunch'!A280</f>
        <v>Helm Of Comprehending Languages</v>
      </c>
      <c r="B281" s="12">
        <f>'Magic Number Crunch'!L280</f>
        <v>350</v>
      </c>
      <c r="C281" s="13">
        <f t="shared" si="16"/>
        <v>350</v>
      </c>
      <c r="D281" s="8" t="s">
        <v>206</v>
      </c>
      <c r="E281" s="14">
        <f t="shared" si="17"/>
        <v>350</v>
      </c>
      <c r="F281" s="8" t="s">
        <v>202</v>
      </c>
      <c r="G281" s="14">
        <f t="shared" si="18"/>
        <v>0</v>
      </c>
      <c r="H281" s="8" t="s">
        <v>203</v>
      </c>
      <c r="I281" s="14">
        <f t="shared" si="19"/>
        <v>0</v>
      </c>
      <c r="J281" s="8" t="s">
        <v>204</v>
      </c>
      <c r="K281" s="13">
        <f>_xlfn.FLOOR.MATH(C281/'Mark Conv'!$E$5,0.01)</f>
        <v>14</v>
      </c>
      <c r="L281" s="21"/>
      <c r="M281" s="21"/>
      <c r="N281" s="21"/>
      <c r="O281" s="21"/>
      <c r="P281" s="21"/>
      <c r="Q281" s="21"/>
      <c r="R281" s="21"/>
      <c r="S281" s="21"/>
      <c r="T281" s="21"/>
    </row>
    <row r="282" spans="1:20" ht="27.6">
      <c r="A282" s="8" t="str">
        <f>'Magic Number Crunch'!A281</f>
        <v>Helm Of Devil Command</v>
      </c>
      <c r="B282" s="12">
        <f>'Magic Number Crunch'!L281</f>
        <v>26375.125</v>
      </c>
      <c r="C282" s="13">
        <f t="shared" si="16"/>
        <v>26375.125</v>
      </c>
      <c r="D282" s="8" t="s">
        <v>206</v>
      </c>
      <c r="E282" s="14">
        <f t="shared" si="17"/>
        <v>26375</v>
      </c>
      <c r="F282" s="8" t="s">
        <v>202</v>
      </c>
      <c r="G282" s="14">
        <f t="shared" si="18"/>
        <v>1</v>
      </c>
      <c r="H282" s="8" t="s">
        <v>203</v>
      </c>
      <c r="I282" s="14">
        <f t="shared" si="19"/>
        <v>2.5</v>
      </c>
      <c r="J282" s="8" t="s">
        <v>204</v>
      </c>
      <c r="K282" s="13">
        <f>_xlfn.FLOOR.MATH(C282/'Mark Conv'!$E$5,0.01)</f>
        <v>1055</v>
      </c>
      <c r="L282" s="21"/>
      <c r="M282" s="21"/>
      <c r="N282" s="21"/>
      <c r="O282" s="21"/>
      <c r="P282" s="21"/>
      <c r="Q282" s="21"/>
      <c r="R282" s="21"/>
      <c r="S282" s="21"/>
      <c r="T282" s="21"/>
    </row>
    <row r="283" spans="1:20" ht="27.6">
      <c r="A283" s="8" t="str">
        <f>'Magic Number Crunch'!A282</f>
        <v>Helm Of Telepathy</v>
      </c>
      <c r="B283" s="12">
        <f>'Magic Number Crunch'!L282</f>
        <v>6150</v>
      </c>
      <c r="C283" s="13">
        <f t="shared" si="16"/>
        <v>6150</v>
      </c>
      <c r="D283" s="8" t="s">
        <v>206</v>
      </c>
      <c r="E283" s="14">
        <f t="shared" si="17"/>
        <v>6150</v>
      </c>
      <c r="F283" s="8" t="s">
        <v>202</v>
      </c>
      <c r="G283" s="14">
        <f t="shared" si="18"/>
        <v>0</v>
      </c>
      <c r="H283" s="8" t="s">
        <v>203</v>
      </c>
      <c r="I283" s="14">
        <f t="shared" si="19"/>
        <v>0</v>
      </c>
      <c r="J283" s="8" t="s">
        <v>204</v>
      </c>
      <c r="K283" s="13">
        <f>_xlfn.FLOOR.MATH(C283/'Mark Conv'!$E$5,0.01)</f>
        <v>246</v>
      </c>
      <c r="L283" s="21"/>
      <c r="M283" s="21"/>
      <c r="N283" s="21"/>
      <c r="O283" s="21"/>
      <c r="P283" s="21"/>
      <c r="Q283" s="21"/>
      <c r="R283" s="21"/>
      <c r="S283" s="21"/>
      <c r="T283" s="21"/>
    </row>
    <row r="284" spans="1:20" ht="27.6">
      <c r="A284" s="8" t="str">
        <f>'Magic Number Crunch'!A283</f>
        <v>Helm Of Teleportation</v>
      </c>
      <c r="B284" s="12">
        <f>'Magic Number Crunch'!L283</f>
        <v>34125</v>
      </c>
      <c r="C284" s="13">
        <f t="shared" si="16"/>
        <v>34125</v>
      </c>
      <c r="D284" s="8" t="s">
        <v>206</v>
      </c>
      <c r="E284" s="14">
        <f t="shared" si="17"/>
        <v>34125</v>
      </c>
      <c r="F284" s="8" t="s">
        <v>202</v>
      </c>
      <c r="G284" s="14">
        <f t="shared" si="18"/>
        <v>0</v>
      </c>
      <c r="H284" s="8" t="s">
        <v>203</v>
      </c>
      <c r="I284" s="14">
        <f t="shared" si="19"/>
        <v>0</v>
      </c>
      <c r="J284" s="8" t="s">
        <v>204</v>
      </c>
      <c r="K284" s="13">
        <f>_xlfn.FLOOR.MATH(C284/'Mark Conv'!$E$5,0.01)</f>
        <v>1365</v>
      </c>
      <c r="L284" s="21"/>
      <c r="M284" s="21"/>
      <c r="N284" s="21"/>
      <c r="O284" s="21"/>
      <c r="P284" s="21"/>
      <c r="Q284" s="21"/>
      <c r="R284" s="21"/>
      <c r="S284" s="21"/>
      <c r="T284" s="21"/>
    </row>
    <row r="285" spans="1:20" ht="27.6">
      <c r="A285" s="8" t="str">
        <f>'Magic Number Crunch'!A284</f>
        <v>Helm of the Gods</v>
      </c>
      <c r="B285" s="12">
        <f>'Magic Number Crunch'!L284</f>
        <v>4037.625</v>
      </c>
      <c r="C285" s="13">
        <f t="shared" si="16"/>
        <v>4037.625</v>
      </c>
      <c r="D285" s="8" t="s">
        <v>206</v>
      </c>
      <c r="E285" s="14">
        <f t="shared" si="17"/>
        <v>4037</v>
      </c>
      <c r="F285" s="8" t="s">
        <v>202</v>
      </c>
      <c r="G285" s="14">
        <f t="shared" si="18"/>
        <v>6</v>
      </c>
      <c r="H285" s="8" t="s">
        <v>203</v>
      </c>
      <c r="I285" s="14">
        <f t="shared" si="19"/>
        <v>2.5</v>
      </c>
      <c r="J285" s="8" t="s">
        <v>204</v>
      </c>
      <c r="K285" s="13">
        <f>_xlfn.FLOOR.MATH(C285/'Mark Conv'!$E$5,0.01)</f>
        <v>161.5</v>
      </c>
      <c r="L285" s="21"/>
      <c r="M285" s="21"/>
      <c r="N285" s="21"/>
      <c r="O285" s="21"/>
      <c r="P285" s="21"/>
      <c r="Q285" s="21"/>
      <c r="R285" s="21"/>
      <c r="S285" s="21"/>
      <c r="T285" s="21"/>
    </row>
    <row r="286" spans="1:20" ht="27.6">
      <c r="A286" s="8" t="str">
        <f>'Magic Number Crunch'!A285</f>
        <v>Helm Of The Scavenger</v>
      </c>
      <c r="B286" s="12">
        <f>'Magic Number Crunch'!L285</f>
        <v>112500.5</v>
      </c>
      <c r="C286" s="13">
        <f t="shared" si="16"/>
        <v>112500.5</v>
      </c>
      <c r="D286" s="8" t="s">
        <v>206</v>
      </c>
      <c r="E286" s="14">
        <f t="shared" si="17"/>
        <v>112500</v>
      </c>
      <c r="F286" s="8" t="s">
        <v>202</v>
      </c>
      <c r="G286" s="14">
        <f t="shared" si="18"/>
        <v>5</v>
      </c>
      <c r="H286" s="8" t="s">
        <v>203</v>
      </c>
      <c r="I286" s="14">
        <f t="shared" si="19"/>
        <v>0</v>
      </c>
      <c r="J286" s="8" t="s">
        <v>204</v>
      </c>
      <c r="K286" s="13">
        <f>_xlfn.FLOOR.MATH(C286/'Mark Conv'!$E$5,0.01)</f>
        <v>4500.0200000000004</v>
      </c>
      <c r="L286" s="21"/>
      <c r="M286" s="21"/>
      <c r="N286" s="21"/>
      <c r="O286" s="21"/>
      <c r="P286" s="21"/>
      <c r="Q286" s="21"/>
      <c r="R286" s="21"/>
      <c r="S286" s="21"/>
      <c r="T286" s="21"/>
    </row>
    <row r="287" spans="1:20" ht="27.6">
      <c r="A287" s="8" t="str">
        <f>'Magic Number Crunch'!A286</f>
        <v>Helm Of Underwater Action</v>
      </c>
      <c r="B287" s="12">
        <f>'Magic Number Crunch'!L286</f>
        <v>412.625</v>
      </c>
      <c r="C287" s="13">
        <f t="shared" si="16"/>
        <v>412.625</v>
      </c>
      <c r="D287" s="8" t="s">
        <v>206</v>
      </c>
      <c r="E287" s="14">
        <f t="shared" si="17"/>
        <v>412</v>
      </c>
      <c r="F287" s="8" t="s">
        <v>202</v>
      </c>
      <c r="G287" s="14">
        <f t="shared" si="18"/>
        <v>6</v>
      </c>
      <c r="H287" s="8" t="s">
        <v>203</v>
      </c>
      <c r="I287" s="14">
        <f t="shared" si="19"/>
        <v>2.5</v>
      </c>
      <c r="J287" s="8" t="s">
        <v>204</v>
      </c>
      <c r="K287" s="13">
        <f>_xlfn.FLOOR.MATH(C287/'Mark Conv'!$E$5,0.01)</f>
        <v>16.5</v>
      </c>
      <c r="L287" s="21"/>
      <c r="M287" s="21"/>
      <c r="N287" s="21"/>
      <c r="O287" s="21"/>
      <c r="P287" s="21"/>
      <c r="Q287" s="21"/>
      <c r="R287" s="21"/>
      <c r="S287" s="21"/>
      <c r="T287" s="21"/>
    </row>
    <row r="288" spans="1:20" ht="27.6">
      <c r="A288" s="8" t="str">
        <f>'Magic Number Crunch'!A287</f>
        <v>Hew</v>
      </c>
      <c r="B288" s="12">
        <f>'Magic Number Crunch'!L287</f>
        <v>325.25</v>
      </c>
      <c r="C288" s="13">
        <f t="shared" si="16"/>
        <v>325.25</v>
      </c>
      <c r="D288" s="8" t="s">
        <v>206</v>
      </c>
      <c r="E288" s="14">
        <f t="shared" si="17"/>
        <v>325</v>
      </c>
      <c r="F288" s="8" t="s">
        <v>202</v>
      </c>
      <c r="G288" s="14">
        <f t="shared" si="18"/>
        <v>2</v>
      </c>
      <c r="H288" s="8" t="s">
        <v>203</v>
      </c>
      <c r="I288" s="14">
        <f t="shared" si="19"/>
        <v>5</v>
      </c>
      <c r="J288" s="8" t="s">
        <v>204</v>
      </c>
      <c r="K288" s="13">
        <f>_xlfn.FLOOR.MATH(C288/'Mark Conv'!$E$5,0.01)</f>
        <v>13.01</v>
      </c>
      <c r="L288" s="21"/>
      <c r="M288" s="21"/>
      <c r="N288" s="21"/>
      <c r="O288" s="21"/>
      <c r="P288" s="21"/>
      <c r="Q288" s="21"/>
      <c r="R288" s="21"/>
      <c r="S288" s="21"/>
      <c r="T288" s="21"/>
    </row>
    <row r="289" spans="1:20" ht="27.6">
      <c r="A289" s="8" t="str">
        <f>'Magic Number Crunch'!A288</f>
        <v>Heward's Handy Haversack</v>
      </c>
      <c r="B289" s="12">
        <f>'Magic Number Crunch'!L288</f>
        <v>2000</v>
      </c>
      <c r="C289" s="13">
        <f t="shared" si="16"/>
        <v>2000</v>
      </c>
      <c r="D289" s="8" t="s">
        <v>206</v>
      </c>
      <c r="E289" s="14">
        <f t="shared" si="17"/>
        <v>2000</v>
      </c>
      <c r="F289" s="8" t="s">
        <v>202</v>
      </c>
      <c r="G289" s="14">
        <f t="shared" si="18"/>
        <v>0</v>
      </c>
      <c r="H289" s="8" t="s">
        <v>203</v>
      </c>
      <c r="I289" s="14">
        <f t="shared" si="19"/>
        <v>0</v>
      </c>
      <c r="J289" s="8" t="s">
        <v>204</v>
      </c>
      <c r="K289" s="13">
        <f>_xlfn.FLOOR.MATH(C289/'Mark Conv'!$E$5,0.01)</f>
        <v>80</v>
      </c>
      <c r="L289" s="21"/>
      <c r="M289" s="21"/>
      <c r="N289" s="21"/>
      <c r="O289" s="21"/>
      <c r="P289" s="21"/>
      <c r="Q289" s="21"/>
      <c r="R289" s="21"/>
      <c r="S289" s="21"/>
      <c r="T289" s="21"/>
    </row>
    <row r="290" spans="1:20" ht="27.6">
      <c r="A290" s="8" t="str">
        <f>'Magic Number Crunch'!A289</f>
        <v>Heward's Handy Spice Pouch</v>
      </c>
      <c r="B290" s="12">
        <f>'Magic Number Crunch'!L289</f>
        <v>80</v>
      </c>
      <c r="C290" s="13">
        <f t="shared" si="16"/>
        <v>80</v>
      </c>
      <c r="D290" s="8" t="s">
        <v>206</v>
      </c>
      <c r="E290" s="14">
        <f t="shared" si="17"/>
        <v>80</v>
      </c>
      <c r="F290" s="8" t="s">
        <v>202</v>
      </c>
      <c r="G290" s="14">
        <f t="shared" si="18"/>
        <v>0</v>
      </c>
      <c r="H290" s="8" t="s">
        <v>203</v>
      </c>
      <c r="I290" s="14">
        <f t="shared" si="19"/>
        <v>0</v>
      </c>
      <c r="J290" s="8" t="s">
        <v>204</v>
      </c>
      <c r="K290" s="13">
        <f>_xlfn.FLOOR.MATH(C290/'Mark Conv'!$E$5,0.01)</f>
        <v>3.2</v>
      </c>
      <c r="L290" s="21"/>
      <c r="M290" s="21"/>
      <c r="N290" s="21"/>
      <c r="O290" s="21"/>
      <c r="P290" s="21"/>
      <c r="Q290" s="21"/>
      <c r="R290" s="21"/>
      <c r="S290" s="21"/>
      <c r="T290" s="21"/>
    </row>
    <row r="291" spans="1:20" ht="27.6">
      <c r="A291" s="8" t="str">
        <f>'Magic Number Crunch'!A290</f>
        <v>Heward's Hireling Armor</v>
      </c>
      <c r="B291" s="12">
        <f>'Magic Number Crunch'!L290</f>
        <v>31250.25</v>
      </c>
      <c r="C291" s="13">
        <f t="shared" si="16"/>
        <v>31250.25</v>
      </c>
      <c r="D291" s="8" t="s">
        <v>206</v>
      </c>
      <c r="E291" s="14">
        <f t="shared" si="17"/>
        <v>31250</v>
      </c>
      <c r="F291" s="8" t="s">
        <v>202</v>
      </c>
      <c r="G291" s="14">
        <f t="shared" si="18"/>
        <v>2</v>
      </c>
      <c r="H291" s="8" t="s">
        <v>203</v>
      </c>
      <c r="I291" s="14">
        <f t="shared" si="19"/>
        <v>5</v>
      </c>
      <c r="J291" s="8" t="s">
        <v>204</v>
      </c>
      <c r="K291" s="13">
        <f>_xlfn.FLOOR.MATH(C291/'Mark Conv'!$E$5,0.01)</f>
        <v>1250.01</v>
      </c>
      <c r="L291" s="21"/>
      <c r="M291" s="21"/>
      <c r="N291" s="21"/>
      <c r="O291" s="21"/>
      <c r="P291" s="21"/>
      <c r="Q291" s="21"/>
      <c r="R291" s="21"/>
      <c r="S291" s="21"/>
      <c r="T291" s="21"/>
    </row>
    <row r="292" spans="1:20" ht="27.6">
      <c r="A292" s="8" t="str">
        <f>'Magic Number Crunch'!A291</f>
        <v>Hide of the Feral Guardian</v>
      </c>
      <c r="B292" s="12">
        <f>'Magic Number Crunch'!L291</f>
        <v>112500.5</v>
      </c>
      <c r="C292" s="13">
        <f t="shared" si="16"/>
        <v>112500.5</v>
      </c>
      <c r="D292" s="8" t="s">
        <v>206</v>
      </c>
      <c r="E292" s="14">
        <f t="shared" si="17"/>
        <v>112500</v>
      </c>
      <c r="F292" s="8" t="s">
        <v>202</v>
      </c>
      <c r="G292" s="14">
        <f t="shared" si="18"/>
        <v>5</v>
      </c>
      <c r="H292" s="8" t="s">
        <v>203</v>
      </c>
      <c r="I292" s="14">
        <f t="shared" si="19"/>
        <v>0</v>
      </c>
      <c r="J292" s="8" t="s">
        <v>204</v>
      </c>
      <c r="K292" s="13">
        <f>_xlfn.FLOOR.MATH(C292/'Mark Conv'!$E$5,0.01)</f>
        <v>4500.0200000000004</v>
      </c>
      <c r="L292" s="21"/>
      <c r="M292" s="21"/>
      <c r="N292" s="21"/>
      <c r="O292" s="21"/>
      <c r="P292" s="21"/>
      <c r="Q292" s="21"/>
      <c r="R292" s="21"/>
      <c r="S292" s="21"/>
      <c r="T292" s="21"/>
    </row>
    <row r="293" spans="1:20" ht="27.6">
      <c r="A293" s="8" t="str">
        <f>'Magic Number Crunch'!A292</f>
        <v>Holy Avenger (any sword)</v>
      </c>
      <c r="B293" s="12">
        <f>'Magic Number Crunch'!L292</f>
        <v>115000</v>
      </c>
      <c r="C293" s="13">
        <f t="shared" si="16"/>
        <v>115000</v>
      </c>
      <c r="D293" s="8" t="s">
        <v>206</v>
      </c>
      <c r="E293" s="14">
        <f t="shared" si="17"/>
        <v>115000</v>
      </c>
      <c r="F293" s="8" t="s">
        <v>202</v>
      </c>
      <c r="G293" s="14">
        <f t="shared" si="18"/>
        <v>0</v>
      </c>
      <c r="H293" s="8" t="s">
        <v>203</v>
      </c>
      <c r="I293" s="14">
        <f t="shared" si="19"/>
        <v>0</v>
      </c>
      <c r="J293" s="8" t="s">
        <v>204</v>
      </c>
      <c r="K293" s="13">
        <f>_xlfn.FLOOR.MATH(C293/'Mark Conv'!$E$5,0.01)</f>
        <v>4600</v>
      </c>
      <c r="L293" s="21"/>
      <c r="M293" s="21"/>
      <c r="N293" s="21"/>
      <c r="O293" s="21"/>
      <c r="P293" s="21"/>
      <c r="Q293" s="21"/>
      <c r="R293" s="21"/>
      <c r="S293" s="21"/>
      <c r="T293" s="21"/>
    </row>
    <row r="294" spans="1:20" ht="27.6">
      <c r="A294" s="8" t="str">
        <f>'Magic Number Crunch'!A293</f>
        <v>Holy Symbol Of Ravenkind</v>
      </c>
      <c r="B294" s="12">
        <f>'Magic Number Crunch'!L293</f>
        <v>81750.25</v>
      </c>
      <c r="C294" s="13">
        <f t="shared" si="16"/>
        <v>81750.25</v>
      </c>
      <c r="D294" s="8" t="s">
        <v>206</v>
      </c>
      <c r="E294" s="14">
        <f t="shared" si="17"/>
        <v>81750</v>
      </c>
      <c r="F294" s="8" t="s">
        <v>202</v>
      </c>
      <c r="G294" s="14">
        <f t="shared" si="18"/>
        <v>2</v>
      </c>
      <c r="H294" s="8" t="s">
        <v>203</v>
      </c>
      <c r="I294" s="14">
        <f t="shared" si="19"/>
        <v>5</v>
      </c>
      <c r="J294" s="8" t="s">
        <v>204</v>
      </c>
      <c r="K294" s="13">
        <f>_xlfn.FLOOR.MATH(C294/'Mark Conv'!$E$5,0.01)</f>
        <v>3270.01</v>
      </c>
      <c r="L294" s="21"/>
      <c r="M294" s="21"/>
      <c r="N294" s="21"/>
      <c r="O294" s="21"/>
      <c r="P294" s="21"/>
      <c r="Q294" s="21"/>
      <c r="R294" s="21"/>
      <c r="S294" s="21"/>
      <c r="T294" s="21"/>
    </row>
    <row r="295" spans="1:20" ht="27.6">
      <c r="A295" s="8" t="str">
        <f>'Magic Number Crunch'!A294</f>
        <v>Hook of Fisher's Delight</v>
      </c>
      <c r="B295" s="12">
        <f>'Magic Number Crunch'!L294</f>
        <v>6875.25</v>
      </c>
      <c r="C295" s="13">
        <f t="shared" si="16"/>
        <v>6875.25</v>
      </c>
      <c r="D295" s="8" t="s">
        <v>206</v>
      </c>
      <c r="E295" s="14">
        <f t="shared" si="17"/>
        <v>6875</v>
      </c>
      <c r="F295" s="8" t="s">
        <v>202</v>
      </c>
      <c r="G295" s="14">
        <f t="shared" si="18"/>
        <v>2</v>
      </c>
      <c r="H295" s="8" t="s">
        <v>203</v>
      </c>
      <c r="I295" s="14">
        <f t="shared" si="19"/>
        <v>5</v>
      </c>
      <c r="J295" s="8" t="s">
        <v>204</v>
      </c>
      <c r="K295" s="13">
        <f>_xlfn.FLOOR.MATH(C295/'Mark Conv'!$E$5,0.01)</f>
        <v>275.01</v>
      </c>
      <c r="L295" s="21"/>
      <c r="M295" s="21"/>
      <c r="N295" s="21"/>
      <c r="O295" s="21"/>
      <c r="P295" s="21"/>
      <c r="Q295" s="21"/>
      <c r="R295" s="21"/>
      <c r="S295" s="21"/>
      <c r="T295" s="21"/>
    </row>
    <row r="296" spans="1:20" ht="27.6">
      <c r="A296" s="8" t="str">
        <f>'Magic Number Crunch'!A295</f>
        <v>Horn Of Blasting</v>
      </c>
      <c r="B296" s="12">
        <f>'Magic Number Crunch'!L295</f>
        <v>1475</v>
      </c>
      <c r="C296" s="13">
        <f t="shared" si="16"/>
        <v>1475</v>
      </c>
      <c r="D296" s="8" t="s">
        <v>206</v>
      </c>
      <c r="E296" s="14">
        <f t="shared" si="17"/>
        <v>1475</v>
      </c>
      <c r="F296" s="8" t="s">
        <v>202</v>
      </c>
      <c r="G296" s="14">
        <f t="shared" si="18"/>
        <v>0</v>
      </c>
      <c r="H296" s="8" t="s">
        <v>203</v>
      </c>
      <c r="I296" s="14">
        <f t="shared" si="19"/>
        <v>0</v>
      </c>
      <c r="J296" s="8" t="s">
        <v>204</v>
      </c>
      <c r="K296" s="13">
        <f>_xlfn.FLOOR.MATH(C296/'Mark Conv'!$E$5,0.01)</f>
        <v>59</v>
      </c>
      <c r="L296" s="21"/>
      <c r="M296" s="21"/>
      <c r="N296" s="21"/>
      <c r="O296" s="21"/>
      <c r="P296" s="21"/>
      <c r="Q296" s="21"/>
      <c r="R296" s="21"/>
      <c r="S296" s="21"/>
      <c r="T296" s="21"/>
    </row>
    <row r="297" spans="1:20" ht="27.6">
      <c r="A297" s="8" t="str">
        <f>'Magic Number Crunch'!A296</f>
        <v>Horn Of Silent Alarm</v>
      </c>
      <c r="B297" s="12">
        <f>'Magic Number Crunch'!L296</f>
        <v>72.5</v>
      </c>
      <c r="C297" s="13">
        <f t="shared" si="16"/>
        <v>72.5</v>
      </c>
      <c r="D297" s="8" t="s">
        <v>206</v>
      </c>
      <c r="E297" s="14">
        <f t="shared" si="17"/>
        <v>72</v>
      </c>
      <c r="F297" s="8" t="s">
        <v>202</v>
      </c>
      <c r="G297" s="14">
        <f t="shared" si="18"/>
        <v>5</v>
      </c>
      <c r="H297" s="8" t="s">
        <v>203</v>
      </c>
      <c r="I297" s="14">
        <f t="shared" si="19"/>
        <v>0</v>
      </c>
      <c r="J297" s="8" t="s">
        <v>204</v>
      </c>
      <c r="K297" s="13">
        <f>_xlfn.FLOOR.MATH(C297/'Mark Conv'!$E$5,0.01)</f>
        <v>2.9</v>
      </c>
      <c r="L297" s="21"/>
      <c r="M297" s="21"/>
      <c r="N297" s="21"/>
      <c r="O297" s="21"/>
      <c r="P297" s="21"/>
      <c r="Q297" s="21"/>
      <c r="R297" s="21"/>
      <c r="S297" s="21"/>
      <c r="T297" s="21"/>
    </row>
    <row r="298" spans="1:20" ht="27.6">
      <c r="A298" s="8" t="str">
        <f>'Magic Number Crunch'!A297</f>
        <v>Horn Of The Endless Maze</v>
      </c>
      <c r="B298" s="12">
        <f>'Magic Number Crunch'!L297</f>
        <v>6875.25</v>
      </c>
      <c r="C298" s="13">
        <f t="shared" si="16"/>
        <v>6875.25</v>
      </c>
      <c r="D298" s="8" t="s">
        <v>206</v>
      </c>
      <c r="E298" s="14">
        <f t="shared" si="17"/>
        <v>6875</v>
      </c>
      <c r="F298" s="8" t="s">
        <v>202</v>
      </c>
      <c r="G298" s="14">
        <f t="shared" si="18"/>
        <v>2</v>
      </c>
      <c r="H298" s="8" t="s">
        <v>203</v>
      </c>
      <c r="I298" s="14">
        <f t="shared" si="19"/>
        <v>5</v>
      </c>
      <c r="J298" s="8" t="s">
        <v>204</v>
      </c>
      <c r="K298" s="13">
        <f>_xlfn.FLOOR.MATH(C298/'Mark Conv'!$E$5,0.01)</f>
        <v>275.01</v>
      </c>
      <c r="L298" s="21"/>
      <c r="M298" s="21"/>
      <c r="N298" s="21"/>
      <c r="O298" s="21"/>
      <c r="P298" s="21"/>
      <c r="Q298" s="21"/>
      <c r="R298" s="21"/>
      <c r="S298" s="21"/>
      <c r="T298" s="21"/>
    </row>
    <row r="299" spans="1:20" ht="27.6">
      <c r="A299" s="8" t="str">
        <f>'Magic Number Crunch'!A298</f>
        <v>Horn Of Valhalla (Brass)</v>
      </c>
      <c r="B299" s="12">
        <f>'Magic Number Crunch'!L298</f>
        <v>6700</v>
      </c>
      <c r="C299" s="13">
        <f t="shared" si="16"/>
        <v>6700</v>
      </c>
      <c r="D299" s="8" t="s">
        <v>206</v>
      </c>
      <c r="E299" s="14">
        <f t="shared" si="17"/>
        <v>6700</v>
      </c>
      <c r="F299" s="8" t="s">
        <v>202</v>
      </c>
      <c r="G299" s="14">
        <f t="shared" si="18"/>
        <v>0</v>
      </c>
      <c r="H299" s="8" t="s">
        <v>203</v>
      </c>
      <c r="I299" s="14">
        <f t="shared" si="19"/>
        <v>0</v>
      </c>
      <c r="J299" s="8" t="s">
        <v>204</v>
      </c>
      <c r="K299" s="13">
        <f>_xlfn.FLOOR.MATH(C299/'Mark Conv'!$E$5,0.01)</f>
        <v>268</v>
      </c>
      <c r="L299" s="21"/>
      <c r="M299" s="21"/>
      <c r="N299" s="21"/>
      <c r="O299" s="21"/>
      <c r="P299" s="21"/>
      <c r="Q299" s="21"/>
      <c r="R299" s="21"/>
      <c r="S299" s="21"/>
      <c r="T299" s="21"/>
    </row>
    <row r="300" spans="1:20" ht="27.6">
      <c r="A300" s="8" t="str">
        <f>'Magic Number Crunch'!A299</f>
        <v>Horn Of Valhalla (Bronze)</v>
      </c>
      <c r="B300" s="12">
        <f>'Magic Number Crunch'!L299</f>
        <v>15600</v>
      </c>
      <c r="C300" s="13">
        <f t="shared" si="16"/>
        <v>15600</v>
      </c>
      <c r="D300" s="8" t="s">
        <v>206</v>
      </c>
      <c r="E300" s="14">
        <f t="shared" si="17"/>
        <v>15600</v>
      </c>
      <c r="F300" s="8" t="s">
        <v>202</v>
      </c>
      <c r="G300" s="14">
        <f t="shared" si="18"/>
        <v>0</v>
      </c>
      <c r="H300" s="8" t="s">
        <v>203</v>
      </c>
      <c r="I300" s="14">
        <f t="shared" si="19"/>
        <v>0</v>
      </c>
      <c r="J300" s="8" t="s">
        <v>204</v>
      </c>
      <c r="K300" s="13">
        <f>_xlfn.FLOOR.MATH(C300/'Mark Conv'!$E$5,0.01)</f>
        <v>624</v>
      </c>
      <c r="L300" s="21"/>
      <c r="M300" s="21"/>
      <c r="N300" s="21"/>
      <c r="O300" s="21"/>
      <c r="P300" s="21"/>
      <c r="Q300" s="21"/>
      <c r="R300" s="21"/>
      <c r="S300" s="21"/>
      <c r="T300" s="21"/>
    </row>
    <row r="301" spans="1:20" ht="27.6">
      <c r="A301" s="8" t="str">
        <f>'Magic Number Crunch'!A300</f>
        <v>Horn Of Valhalla (Iron)</v>
      </c>
      <c r="B301" s="12">
        <f>'Magic Number Crunch'!L300</f>
        <v>32000</v>
      </c>
      <c r="C301" s="13">
        <f t="shared" si="16"/>
        <v>32000</v>
      </c>
      <c r="D301" s="8" t="s">
        <v>206</v>
      </c>
      <c r="E301" s="14">
        <f t="shared" si="17"/>
        <v>32000</v>
      </c>
      <c r="F301" s="8" t="s">
        <v>202</v>
      </c>
      <c r="G301" s="14">
        <f t="shared" si="18"/>
        <v>0</v>
      </c>
      <c r="H301" s="8" t="s">
        <v>203</v>
      </c>
      <c r="I301" s="14">
        <f t="shared" si="19"/>
        <v>0</v>
      </c>
      <c r="J301" s="8" t="s">
        <v>204</v>
      </c>
      <c r="K301" s="13">
        <f>_xlfn.FLOOR.MATH(C301/'Mark Conv'!$E$5,0.01)</f>
        <v>1280</v>
      </c>
      <c r="L301" s="21"/>
      <c r="M301" s="21"/>
      <c r="N301" s="21"/>
      <c r="O301" s="21"/>
      <c r="P301" s="21"/>
      <c r="Q301" s="21"/>
      <c r="R301" s="21"/>
      <c r="S301" s="21"/>
      <c r="T301" s="21"/>
    </row>
    <row r="302" spans="1:20" ht="27.6">
      <c r="A302" s="8" t="str">
        <f>'Magic Number Crunch'!A301</f>
        <v>Horn Of Valhalla (Silver)</v>
      </c>
      <c r="B302" s="12">
        <f>'Magic Number Crunch'!L301</f>
        <v>5300</v>
      </c>
      <c r="C302" s="13">
        <f t="shared" si="16"/>
        <v>5300</v>
      </c>
      <c r="D302" s="8" t="s">
        <v>206</v>
      </c>
      <c r="E302" s="14">
        <f t="shared" si="17"/>
        <v>5300</v>
      </c>
      <c r="F302" s="8" t="s">
        <v>202</v>
      </c>
      <c r="G302" s="14">
        <f t="shared" si="18"/>
        <v>0</v>
      </c>
      <c r="H302" s="8" t="s">
        <v>203</v>
      </c>
      <c r="I302" s="14">
        <f t="shared" si="19"/>
        <v>0</v>
      </c>
      <c r="J302" s="8" t="s">
        <v>204</v>
      </c>
      <c r="K302" s="13">
        <f>_xlfn.FLOOR.MATH(C302/'Mark Conv'!$E$5,0.01)</f>
        <v>212</v>
      </c>
      <c r="L302" s="21"/>
      <c r="M302" s="21"/>
      <c r="N302" s="21"/>
      <c r="O302" s="21"/>
      <c r="P302" s="21"/>
      <c r="Q302" s="21"/>
      <c r="R302" s="21"/>
      <c r="S302" s="21"/>
      <c r="T302" s="21"/>
    </row>
    <row r="303" spans="1:20" ht="27.6">
      <c r="A303" s="8" t="str">
        <f>'Magic Number Crunch'!A302</f>
        <v>Horned Ring</v>
      </c>
      <c r="B303" s="12">
        <f>'Magic Number Crunch'!L302</f>
        <v>31250.25</v>
      </c>
      <c r="C303" s="13">
        <f t="shared" si="16"/>
        <v>31250.25</v>
      </c>
      <c r="D303" s="8" t="s">
        <v>206</v>
      </c>
      <c r="E303" s="14">
        <f t="shared" si="17"/>
        <v>31250</v>
      </c>
      <c r="F303" s="8" t="s">
        <v>202</v>
      </c>
      <c r="G303" s="14">
        <f t="shared" si="18"/>
        <v>2</v>
      </c>
      <c r="H303" s="8" t="s">
        <v>203</v>
      </c>
      <c r="I303" s="14">
        <f t="shared" si="19"/>
        <v>5</v>
      </c>
      <c r="J303" s="8" t="s">
        <v>204</v>
      </c>
      <c r="K303" s="13">
        <f>_xlfn.FLOOR.MATH(C303/'Mark Conv'!$E$5,0.01)</f>
        <v>1250.01</v>
      </c>
      <c r="L303" s="21"/>
      <c r="M303" s="21"/>
      <c r="N303" s="21"/>
      <c r="O303" s="21"/>
      <c r="P303" s="21"/>
      <c r="Q303" s="21"/>
      <c r="R303" s="21"/>
      <c r="S303" s="21"/>
      <c r="T303" s="21"/>
    </row>
    <row r="304" spans="1:20" ht="27.6">
      <c r="A304" s="8" t="str">
        <f>'Magic Number Crunch'!A303</f>
        <v>Horseshoes Of A Zephyr</v>
      </c>
      <c r="B304" s="12">
        <f>'Magic Number Crunch'!L303</f>
        <v>3750</v>
      </c>
      <c r="C304" s="13">
        <f t="shared" si="16"/>
        <v>3750</v>
      </c>
      <c r="D304" s="8" t="s">
        <v>206</v>
      </c>
      <c r="E304" s="14">
        <f t="shared" si="17"/>
        <v>3750</v>
      </c>
      <c r="F304" s="8" t="s">
        <v>202</v>
      </c>
      <c r="G304" s="14">
        <f t="shared" si="18"/>
        <v>0</v>
      </c>
      <c r="H304" s="8" t="s">
        <v>203</v>
      </c>
      <c r="I304" s="14">
        <f t="shared" si="19"/>
        <v>0</v>
      </c>
      <c r="J304" s="8" t="s">
        <v>204</v>
      </c>
      <c r="K304" s="13">
        <f>_xlfn.FLOOR.MATH(C304/'Mark Conv'!$E$5,0.01)</f>
        <v>150</v>
      </c>
      <c r="L304" s="21"/>
      <c r="M304" s="21"/>
      <c r="N304" s="21"/>
      <c r="O304" s="21"/>
      <c r="P304" s="21"/>
      <c r="Q304" s="21"/>
      <c r="R304" s="21"/>
      <c r="S304" s="21"/>
      <c r="T304" s="21"/>
    </row>
    <row r="305" spans="1:20" ht="27.6">
      <c r="A305" s="8" t="str">
        <f>'Magic Number Crunch'!A304</f>
        <v>Horseshoes Of Speed</v>
      </c>
      <c r="B305" s="12">
        <f>'Magic Number Crunch'!L304</f>
        <v>4000</v>
      </c>
      <c r="C305" s="13">
        <f t="shared" si="16"/>
        <v>4000</v>
      </c>
      <c r="D305" s="8" t="s">
        <v>206</v>
      </c>
      <c r="E305" s="14">
        <f t="shared" si="17"/>
        <v>4000</v>
      </c>
      <c r="F305" s="8" t="s">
        <v>202</v>
      </c>
      <c r="G305" s="14">
        <f t="shared" si="18"/>
        <v>0</v>
      </c>
      <c r="H305" s="8" t="s">
        <v>203</v>
      </c>
      <c r="I305" s="14">
        <f t="shared" si="19"/>
        <v>0</v>
      </c>
      <c r="J305" s="8" t="s">
        <v>204</v>
      </c>
      <c r="K305" s="13">
        <f>_xlfn.FLOOR.MATH(C305/'Mark Conv'!$E$5,0.01)</f>
        <v>160</v>
      </c>
      <c r="L305" s="21"/>
      <c r="M305" s="21"/>
      <c r="N305" s="21"/>
      <c r="O305" s="21"/>
      <c r="P305" s="21"/>
      <c r="Q305" s="21"/>
      <c r="R305" s="21"/>
      <c r="S305" s="21"/>
      <c r="T305" s="21"/>
    </row>
    <row r="306" spans="1:20" ht="27.6">
      <c r="A306" s="8" t="str">
        <f>'Magic Number Crunch'!A305</f>
        <v>Hunter's Coat</v>
      </c>
      <c r="B306" s="12">
        <f>'Magic Number Crunch'!L305</f>
        <v>18125.125</v>
      </c>
      <c r="C306" s="13">
        <f t="shared" si="16"/>
        <v>18125.125</v>
      </c>
      <c r="D306" s="8" t="s">
        <v>206</v>
      </c>
      <c r="E306" s="14">
        <f t="shared" si="17"/>
        <v>18125</v>
      </c>
      <c r="F306" s="8" t="s">
        <v>202</v>
      </c>
      <c r="G306" s="14">
        <f t="shared" si="18"/>
        <v>1</v>
      </c>
      <c r="H306" s="8" t="s">
        <v>203</v>
      </c>
      <c r="I306" s="14">
        <f t="shared" si="19"/>
        <v>2.5</v>
      </c>
      <c r="J306" s="8" t="s">
        <v>204</v>
      </c>
      <c r="K306" s="13">
        <f>_xlfn.FLOOR.MATH(C306/'Mark Conv'!$E$5,0.01)</f>
        <v>725</v>
      </c>
      <c r="L306" s="21"/>
      <c r="M306" s="21"/>
      <c r="N306" s="21"/>
      <c r="O306" s="21"/>
      <c r="P306" s="21"/>
      <c r="Q306" s="21"/>
      <c r="R306" s="21"/>
      <c r="S306" s="21"/>
      <c r="T306" s="21"/>
    </row>
    <row r="307" spans="1:20" ht="27.6">
      <c r="A307" s="8" t="str">
        <f>'Magic Number Crunch'!A306</f>
        <v>Icon Of Ravenloft</v>
      </c>
      <c r="B307" s="12">
        <f>'Magic Number Crunch'!L306</f>
        <v>81500.25</v>
      </c>
      <c r="C307" s="13">
        <f t="shared" si="16"/>
        <v>81500.25</v>
      </c>
      <c r="D307" s="8" t="s">
        <v>206</v>
      </c>
      <c r="E307" s="14">
        <f t="shared" si="17"/>
        <v>81500</v>
      </c>
      <c r="F307" s="8" t="s">
        <v>202</v>
      </c>
      <c r="G307" s="14">
        <f t="shared" si="18"/>
        <v>2</v>
      </c>
      <c r="H307" s="8" t="s">
        <v>203</v>
      </c>
      <c r="I307" s="14">
        <f t="shared" si="19"/>
        <v>5</v>
      </c>
      <c r="J307" s="8" t="s">
        <v>204</v>
      </c>
      <c r="K307" s="13">
        <f>_xlfn.FLOOR.MATH(C307/'Mark Conv'!$E$5,0.01)</f>
        <v>3260.01</v>
      </c>
      <c r="L307" s="21"/>
      <c r="M307" s="21"/>
      <c r="N307" s="21"/>
      <c r="O307" s="21"/>
      <c r="P307" s="21"/>
      <c r="Q307" s="21"/>
      <c r="R307" s="21"/>
      <c r="S307" s="21"/>
      <c r="T307" s="21"/>
    </row>
    <row r="308" spans="1:20" ht="27.6">
      <c r="A308" s="8" t="str">
        <f>'Magic Number Crunch'!A307</f>
        <v>Illuminator's Tattoo</v>
      </c>
      <c r="B308" s="12">
        <f>'Magic Number Crunch'!L307</f>
        <v>60</v>
      </c>
      <c r="C308" s="13">
        <f t="shared" si="16"/>
        <v>60</v>
      </c>
      <c r="D308" s="8" t="s">
        <v>206</v>
      </c>
      <c r="E308" s="14">
        <f t="shared" si="17"/>
        <v>60</v>
      </c>
      <c r="F308" s="8" t="s">
        <v>202</v>
      </c>
      <c r="G308" s="14">
        <f t="shared" si="18"/>
        <v>0</v>
      </c>
      <c r="H308" s="8" t="s">
        <v>203</v>
      </c>
      <c r="I308" s="14">
        <f t="shared" si="19"/>
        <v>0</v>
      </c>
      <c r="J308" s="8" t="s">
        <v>204</v>
      </c>
      <c r="K308" s="13">
        <f>_xlfn.FLOOR.MATH(C308/'Mark Conv'!$E$5,0.01)</f>
        <v>2.4</v>
      </c>
      <c r="L308" s="21"/>
      <c r="M308" s="21"/>
      <c r="N308" s="21"/>
      <c r="O308" s="21"/>
      <c r="P308" s="21"/>
      <c r="Q308" s="21"/>
      <c r="R308" s="21"/>
      <c r="S308" s="21"/>
      <c r="T308" s="21"/>
    </row>
    <row r="309" spans="1:20" ht="27.6">
      <c r="A309" s="8" t="str">
        <f>'Magic Number Crunch'!A308</f>
        <v>Illusionists Bracers</v>
      </c>
      <c r="B309" s="12">
        <f>'Magic Number Crunch'!L308</f>
        <v>22375.125</v>
      </c>
      <c r="C309" s="13">
        <f t="shared" si="16"/>
        <v>22375.125</v>
      </c>
      <c r="D309" s="8" t="s">
        <v>206</v>
      </c>
      <c r="E309" s="14">
        <f t="shared" si="17"/>
        <v>22375</v>
      </c>
      <c r="F309" s="8" t="s">
        <v>202</v>
      </c>
      <c r="G309" s="14">
        <f t="shared" si="18"/>
        <v>1</v>
      </c>
      <c r="H309" s="8" t="s">
        <v>203</v>
      </c>
      <c r="I309" s="14">
        <f t="shared" si="19"/>
        <v>2.5</v>
      </c>
      <c r="J309" s="8" t="s">
        <v>204</v>
      </c>
      <c r="K309" s="13">
        <f>_xlfn.FLOOR.MATH(C309/'Mark Conv'!$E$5,0.01)</f>
        <v>895</v>
      </c>
      <c r="L309" s="21"/>
      <c r="M309" s="21"/>
      <c r="N309" s="21"/>
      <c r="O309" s="21"/>
      <c r="P309" s="21"/>
      <c r="Q309" s="21"/>
      <c r="R309" s="21"/>
      <c r="S309" s="21"/>
      <c r="T309" s="21"/>
    </row>
    <row r="310" spans="1:20" ht="27.6">
      <c r="A310" s="8" t="str">
        <f>'Magic Number Crunch'!A309</f>
        <v>Imbued Wood Focus</v>
      </c>
      <c r="B310" s="12">
        <f>'Magic Number Crunch'!L309</f>
        <v>67.5</v>
      </c>
      <c r="C310" s="13">
        <f t="shared" si="16"/>
        <v>67.5</v>
      </c>
      <c r="D310" s="8" t="s">
        <v>206</v>
      </c>
      <c r="E310" s="14">
        <f t="shared" si="17"/>
        <v>67</v>
      </c>
      <c r="F310" s="8" t="s">
        <v>202</v>
      </c>
      <c r="G310" s="14">
        <f t="shared" si="18"/>
        <v>5</v>
      </c>
      <c r="H310" s="8" t="s">
        <v>203</v>
      </c>
      <c r="I310" s="14">
        <f t="shared" si="19"/>
        <v>0</v>
      </c>
      <c r="J310" s="8" t="s">
        <v>204</v>
      </c>
      <c r="K310" s="13">
        <f>_xlfn.FLOOR.MATH(C310/'Mark Conv'!$E$5,0.01)</f>
        <v>2.7</v>
      </c>
      <c r="L310" s="21"/>
      <c r="M310" s="21"/>
      <c r="N310" s="21"/>
      <c r="O310" s="21"/>
      <c r="P310" s="21"/>
      <c r="Q310" s="21"/>
      <c r="R310" s="21"/>
      <c r="S310" s="21"/>
      <c r="T310" s="21"/>
    </row>
    <row r="311" spans="1:20" ht="27.6">
      <c r="A311" s="8" t="str">
        <f>'Magic Number Crunch'!A310</f>
        <v>Immovable Rod</v>
      </c>
      <c r="B311" s="12">
        <f>'Magic Number Crunch'!L310</f>
        <v>2750</v>
      </c>
      <c r="C311" s="13">
        <f t="shared" si="16"/>
        <v>2750</v>
      </c>
      <c r="D311" s="8" t="s">
        <v>206</v>
      </c>
      <c r="E311" s="14">
        <f t="shared" si="17"/>
        <v>2750</v>
      </c>
      <c r="F311" s="8" t="s">
        <v>202</v>
      </c>
      <c r="G311" s="14">
        <f t="shared" si="18"/>
        <v>0</v>
      </c>
      <c r="H311" s="8" t="s">
        <v>203</v>
      </c>
      <c r="I311" s="14">
        <f t="shared" si="19"/>
        <v>0</v>
      </c>
      <c r="J311" s="8" t="s">
        <v>204</v>
      </c>
      <c r="K311" s="13">
        <f>_xlfn.FLOOR.MATH(C311/'Mark Conv'!$E$5,0.01)</f>
        <v>110</v>
      </c>
      <c r="L311" s="21"/>
      <c r="M311" s="21"/>
      <c r="N311" s="21"/>
      <c r="O311" s="21"/>
      <c r="P311" s="21"/>
      <c r="Q311" s="21"/>
      <c r="R311" s="21"/>
      <c r="S311" s="21"/>
      <c r="T311" s="21"/>
    </row>
    <row r="312" spans="1:20" ht="27.6">
      <c r="A312" s="8" t="str">
        <f>'Magic Number Crunch'!A311</f>
        <v>Infernal Puzzle Box</v>
      </c>
      <c r="B312" s="12">
        <f>'Magic Number Crunch'!L311</f>
        <v>1912.625</v>
      </c>
      <c r="C312" s="13">
        <f t="shared" si="16"/>
        <v>1912.625</v>
      </c>
      <c r="D312" s="8" t="s">
        <v>206</v>
      </c>
      <c r="E312" s="14">
        <f t="shared" si="17"/>
        <v>1912</v>
      </c>
      <c r="F312" s="8" t="s">
        <v>202</v>
      </c>
      <c r="G312" s="14">
        <f t="shared" si="18"/>
        <v>6</v>
      </c>
      <c r="H312" s="8" t="s">
        <v>203</v>
      </c>
      <c r="I312" s="14">
        <f t="shared" si="19"/>
        <v>2.5</v>
      </c>
      <c r="J312" s="8" t="s">
        <v>204</v>
      </c>
      <c r="K312" s="13">
        <f>_xlfn.FLOOR.MATH(C312/'Mark Conv'!$E$5,0.01)</f>
        <v>76.5</v>
      </c>
      <c r="L312" s="21"/>
      <c r="M312" s="21"/>
      <c r="N312" s="21"/>
      <c r="O312" s="21"/>
      <c r="P312" s="21"/>
      <c r="Q312" s="21"/>
      <c r="R312" s="21"/>
      <c r="S312" s="21"/>
      <c r="T312" s="21"/>
    </row>
    <row r="313" spans="1:20" ht="27.6">
      <c r="A313" s="8" t="str">
        <f>'Magic Number Crunch'!A312</f>
        <v>Infernal Tack</v>
      </c>
      <c r="B313" s="12">
        <f>'Magic Number Crunch'!L312</f>
        <v>60250.25</v>
      </c>
      <c r="C313" s="13">
        <f t="shared" si="16"/>
        <v>60250.25</v>
      </c>
      <c r="D313" s="8" t="s">
        <v>206</v>
      </c>
      <c r="E313" s="14">
        <f t="shared" si="17"/>
        <v>60250</v>
      </c>
      <c r="F313" s="8" t="s">
        <v>202</v>
      </c>
      <c r="G313" s="14">
        <f t="shared" si="18"/>
        <v>2</v>
      </c>
      <c r="H313" s="8" t="s">
        <v>203</v>
      </c>
      <c r="I313" s="14">
        <f t="shared" si="19"/>
        <v>5</v>
      </c>
      <c r="J313" s="8" t="s">
        <v>204</v>
      </c>
      <c r="K313" s="13">
        <f>_xlfn.FLOOR.MATH(C313/'Mark Conv'!$E$5,0.01)</f>
        <v>2410.0100000000002</v>
      </c>
      <c r="L313" s="21"/>
      <c r="M313" s="21"/>
      <c r="N313" s="21"/>
      <c r="O313" s="21"/>
      <c r="P313" s="21"/>
      <c r="Q313" s="21"/>
      <c r="R313" s="21"/>
      <c r="S313" s="21"/>
      <c r="T313" s="21"/>
    </row>
    <row r="314" spans="1:20" ht="27.6">
      <c r="A314" s="8" t="str">
        <f>'Magic Number Crunch'!A313</f>
        <v>Infiltrator's Key</v>
      </c>
      <c r="B314" s="12">
        <f>'Magic Number Crunch'!L313</f>
        <v>112500.5</v>
      </c>
      <c r="C314" s="13">
        <f t="shared" si="16"/>
        <v>112500.5</v>
      </c>
      <c r="D314" s="8" t="s">
        <v>206</v>
      </c>
      <c r="E314" s="14">
        <f t="shared" si="17"/>
        <v>112500</v>
      </c>
      <c r="F314" s="8" t="s">
        <v>202</v>
      </c>
      <c r="G314" s="14">
        <f t="shared" si="18"/>
        <v>5</v>
      </c>
      <c r="H314" s="8" t="s">
        <v>203</v>
      </c>
      <c r="I314" s="14">
        <f t="shared" si="19"/>
        <v>0</v>
      </c>
      <c r="J314" s="8" t="s">
        <v>204</v>
      </c>
      <c r="K314" s="13">
        <f>_xlfn.FLOOR.MATH(C314/'Mark Conv'!$E$5,0.01)</f>
        <v>4500.0200000000004</v>
      </c>
      <c r="L314" s="21"/>
      <c r="M314" s="21"/>
      <c r="N314" s="21"/>
      <c r="O314" s="21"/>
      <c r="P314" s="21"/>
      <c r="Q314" s="21"/>
      <c r="R314" s="21"/>
      <c r="S314" s="21"/>
      <c r="T314" s="21"/>
    </row>
    <row r="315" spans="1:20" ht="27.6">
      <c r="A315" s="8" t="str">
        <f>'Magic Number Crunch'!A314</f>
        <v>Ingot Of The Skold Rune</v>
      </c>
      <c r="B315" s="12">
        <f>'Magic Number Crunch'!L314</f>
        <v>23125.125</v>
      </c>
      <c r="C315" s="13">
        <f t="shared" si="16"/>
        <v>23125.125</v>
      </c>
      <c r="D315" s="8" t="s">
        <v>206</v>
      </c>
      <c r="E315" s="14">
        <f t="shared" si="17"/>
        <v>23125</v>
      </c>
      <c r="F315" s="8" t="s">
        <v>202</v>
      </c>
      <c r="G315" s="14">
        <f t="shared" si="18"/>
        <v>1</v>
      </c>
      <c r="H315" s="8" t="s">
        <v>203</v>
      </c>
      <c r="I315" s="14">
        <f t="shared" si="19"/>
        <v>2.5</v>
      </c>
      <c r="J315" s="8" t="s">
        <v>204</v>
      </c>
      <c r="K315" s="13">
        <f>_xlfn.FLOOR.MATH(C315/'Mark Conv'!$E$5,0.01)</f>
        <v>925</v>
      </c>
      <c r="L315" s="21"/>
      <c r="M315" s="21"/>
      <c r="N315" s="21"/>
      <c r="O315" s="21"/>
      <c r="P315" s="21"/>
      <c r="Q315" s="21"/>
      <c r="R315" s="21"/>
      <c r="S315" s="21"/>
      <c r="T315" s="21"/>
    </row>
    <row r="316" spans="1:20" ht="27.6">
      <c r="A316" s="8" t="str">
        <f>'Magic Number Crunch'!A315</f>
        <v>Inquisitives Goggles</v>
      </c>
      <c r="B316" s="12">
        <f>'Magic Number Crunch'!L315</f>
        <v>325.25</v>
      </c>
      <c r="C316" s="13">
        <f t="shared" si="16"/>
        <v>325.25</v>
      </c>
      <c r="D316" s="8" t="s">
        <v>206</v>
      </c>
      <c r="E316" s="14">
        <f t="shared" si="17"/>
        <v>325</v>
      </c>
      <c r="F316" s="8" t="s">
        <v>202</v>
      </c>
      <c r="G316" s="14">
        <f t="shared" si="18"/>
        <v>2</v>
      </c>
      <c r="H316" s="8" t="s">
        <v>203</v>
      </c>
      <c r="I316" s="14">
        <f t="shared" si="19"/>
        <v>5</v>
      </c>
      <c r="J316" s="8" t="s">
        <v>204</v>
      </c>
      <c r="K316" s="13">
        <f>_xlfn.FLOOR.MATH(C316/'Mark Conv'!$E$5,0.01)</f>
        <v>13.01</v>
      </c>
      <c r="L316" s="21"/>
      <c r="M316" s="21"/>
      <c r="N316" s="21"/>
      <c r="O316" s="21"/>
      <c r="P316" s="21"/>
      <c r="Q316" s="21"/>
      <c r="R316" s="21"/>
      <c r="S316" s="21"/>
      <c r="T316" s="21"/>
    </row>
    <row r="317" spans="1:20" ht="27.6">
      <c r="A317" s="8" t="str">
        <f>'Magic Number Crunch'!A316</f>
        <v>Inquisitives Goggles</v>
      </c>
      <c r="B317" s="12">
        <f>'Magic Number Crunch'!L316</f>
        <v>325.25</v>
      </c>
      <c r="C317" s="13">
        <f t="shared" si="16"/>
        <v>325.25</v>
      </c>
      <c r="D317" s="8" t="s">
        <v>206</v>
      </c>
      <c r="E317" s="14">
        <f t="shared" si="17"/>
        <v>325</v>
      </c>
      <c r="F317" s="8" t="s">
        <v>202</v>
      </c>
      <c r="G317" s="14">
        <f t="shared" si="18"/>
        <v>2</v>
      </c>
      <c r="H317" s="8" t="s">
        <v>203</v>
      </c>
      <c r="I317" s="14">
        <f t="shared" si="19"/>
        <v>5</v>
      </c>
      <c r="J317" s="8" t="s">
        <v>204</v>
      </c>
      <c r="K317" s="13">
        <f>_xlfn.FLOOR.MATH(C317/'Mark Conv'!$E$5,0.01)</f>
        <v>13.01</v>
      </c>
      <c r="L317" s="21"/>
      <c r="M317" s="21"/>
      <c r="N317" s="21"/>
      <c r="O317" s="21"/>
      <c r="P317" s="21"/>
      <c r="Q317" s="21"/>
      <c r="R317" s="21"/>
      <c r="S317" s="21"/>
      <c r="T317" s="21"/>
    </row>
    <row r="318" spans="1:20" ht="27.6">
      <c r="A318" s="8" t="str">
        <f>'Magic Number Crunch'!A317</f>
        <v>Insignia Of Claws</v>
      </c>
      <c r="B318" s="12">
        <f>'Magic Number Crunch'!L317</f>
        <v>387.625</v>
      </c>
      <c r="C318" s="13">
        <f t="shared" si="16"/>
        <v>387.625</v>
      </c>
      <c r="D318" s="8" t="s">
        <v>206</v>
      </c>
      <c r="E318" s="14">
        <f t="shared" si="17"/>
        <v>387</v>
      </c>
      <c r="F318" s="8" t="s">
        <v>202</v>
      </c>
      <c r="G318" s="14">
        <f t="shared" si="18"/>
        <v>6</v>
      </c>
      <c r="H318" s="8" t="s">
        <v>203</v>
      </c>
      <c r="I318" s="14">
        <f t="shared" si="19"/>
        <v>2.5</v>
      </c>
      <c r="J318" s="8" t="s">
        <v>204</v>
      </c>
      <c r="K318" s="13">
        <f>_xlfn.FLOOR.MATH(C318/'Mark Conv'!$E$5,0.01)</f>
        <v>15.5</v>
      </c>
      <c r="L318" s="21"/>
      <c r="M318" s="21"/>
      <c r="N318" s="21"/>
      <c r="O318" s="21"/>
      <c r="P318" s="21"/>
      <c r="Q318" s="21"/>
      <c r="R318" s="21"/>
      <c r="S318" s="21"/>
      <c r="T318" s="21"/>
    </row>
    <row r="319" spans="1:20" ht="27.6">
      <c r="A319" s="8" t="str">
        <f>'Magic Number Crunch'!A318</f>
        <v>Instant Fortress</v>
      </c>
      <c r="B319" s="12">
        <f>'Magic Number Crunch'!L318</f>
        <v>5937.625</v>
      </c>
      <c r="C319" s="13">
        <f t="shared" si="16"/>
        <v>5937.625</v>
      </c>
      <c r="D319" s="8" t="s">
        <v>206</v>
      </c>
      <c r="E319" s="14">
        <f t="shared" si="17"/>
        <v>5937</v>
      </c>
      <c r="F319" s="8" t="s">
        <v>202</v>
      </c>
      <c r="G319" s="14">
        <f t="shared" si="18"/>
        <v>6</v>
      </c>
      <c r="H319" s="8" t="s">
        <v>203</v>
      </c>
      <c r="I319" s="14">
        <f t="shared" si="19"/>
        <v>2.5</v>
      </c>
      <c r="J319" s="8" t="s">
        <v>204</v>
      </c>
      <c r="K319" s="13">
        <f>_xlfn.FLOOR.MATH(C319/'Mark Conv'!$E$5,0.01)</f>
        <v>237.5</v>
      </c>
      <c r="L319" s="21"/>
      <c r="M319" s="21"/>
      <c r="N319" s="21"/>
      <c r="O319" s="21"/>
      <c r="P319" s="21"/>
      <c r="Q319" s="21"/>
      <c r="R319" s="21"/>
      <c r="S319" s="21"/>
      <c r="T319" s="21"/>
    </row>
    <row r="320" spans="1:20" ht="27.6">
      <c r="A320" s="8" t="str">
        <f>'Magic Number Crunch'!A319</f>
        <v>Instrument Of Illusions</v>
      </c>
      <c r="B320" s="12">
        <f>'Magic Number Crunch'!L319</f>
        <v>80</v>
      </c>
      <c r="C320" s="13">
        <f t="shared" si="16"/>
        <v>80</v>
      </c>
      <c r="D320" s="8" t="s">
        <v>206</v>
      </c>
      <c r="E320" s="14">
        <f t="shared" si="17"/>
        <v>80</v>
      </c>
      <c r="F320" s="8" t="s">
        <v>202</v>
      </c>
      <c r="G320" s="14">
        <f t="shared" si="18"/>
        <v>0</v>
      </c>
      <c r="H320" s="8" t="s">
        <v>203</v>
      </c>
      <c r="I320" s="14">
        <f t="shared" si="19"/>
        <v>0</v>
      </c>
      <c r="J320" s="8" t="s">
        <v>204</v>
      </c>
      <c r="K320" s="13">
        <f>_xlfn.FLOOR.MATH(C320/'Mark Conv'!$E$5,0.01)</f>
        <v>3.2</v>
      </c>
      <c r="L320" s="21"/>
      <c r="M320" s="21"/>
      <c r="N320" s="21"/>
      <c r="O320" s="21"/>
      <c r="P320" s="21"/>
      <c r="Q320" s="21"/>
      <c r="R320" s="21"/>
      <c r="S320" s="21"/>
      <c r="T320" s="21"/>
    </row>
    <row r="321" spans="1:20" ht="27.6">
      <c r="A321" s="8" t="str">
        <f>'Magic Number Crunch'!A320</f>
        <v>Instrument Of Scribing</v>
      </c>
      <c r="B321" s="12">
        <f>'Magic Number Crunch'!L320</f>
        <v>70</v>
      </c>
      <c r="C321" s="13">
        <f t="shared" si="16"/>
        <v>70</v>
      </c>
      <c r="D321" s="8" t="s">
        <v>206</v>
      </c>
      <c r="E321" s="14">
        <f t="shared" si="17"/>
        <v>70</v>
      </c>
      <c r="F321" s="8" t="s">
        <v>202</v>
      </c>
      <c r="G321" s="14">
        <f t="shared" si="18"/>
        <v>0</v>
      </c>
      <c r="H321" s="8" t="s">
        <v>203</v>
      </c>
      <c r="I321" s="14">
        <f t="shared" si="19"/>
        <v>0</v>
      </c>
      <c r="J321" s="8" t="s">
        <v>204</v>
      </c>
      <c r="K321" s="13">
        <f>_xlfn.FLOOR.MATH(C321/'Mark Conv'!$E$5,0.01)</f>
        <v>2.8000000000000003</v>
      </c>
      <c r="L321" s="21"/>
      <c r="M321" s="21"/>
      <c r="N321" s="21"/>
      <c r="O321" s="21"/>
      <c r="P321" s="21"/>
      <c r="Q321" s="21"/>
      <c r="R321" s="21"/>
      <c r="S321" s="21"/>
      <c r="T321" s="21"/>
    </row>
    <row r="322" spans="1:20" ht="27.6">
      <c r="A322" s="8" t="str">
        <f>'Magic Number Crunch'!A321</f>
        <v>Instrument of the Bards (Anstruth Harp)</v>
      </c>
      <c r="B322" s="12">
        <f>'Magic Number Crunch'!L321</f>
        <v>63250</v>
      </c>
      <c r="C322" s="13">
        <f t="shared" si="16"/>
        <v>63250</v>
      </c>
      <c r="D322" s="8" t="s">
        <v>206</v>
      </c>
      <c r="E322" s="14">
        <f t="shared" si="17"/>
        <v>63250</v>
      </c>
      <c r="F322" s="8" t="s">
        <v>202</v>
      </c>
      <c r="G322" s="14">
        <f t="shared" si="18"/>
        <v>0</v>
      </c>
      <c r="H322" s="8" t="s">
        <v>203</v>
      </c>
      <c r="I322" s="14">
        <f t="shared" si="19"/>
        <v>0</v>
      </c>
      <c r="J322" s="8" t="s">
        <v>204</v>
      </c>
      <c r="K322" s="13">
        <f>_xlfn.FLOOR.MATH(C322/'Mark Conv'!$E$5,0.01)</f>
        <v>2530</v>
      </c>
      <c r="L322" s="21"/>
      <c r="M322" s="21"/>
      <c r="N322" s="21"/>
      <c r="O322" s="21"/>
      <c r="P322" s="21"/>
      <c r="Q322" s="21"/>
      <c r="R322" s="21"/>
      <c r="S322" s="21"/>
      <c r="T322" s="21"/>
    </row>
    <row r="323" spans="1:20" ht="27.6">
      <c r="A323" s="8" t="str">
        <f>'Magic Number Crunch'!A322</f>
        <v>Instrument of the Bards (Canaith Mandolin)</v>
      </c>
      <c r="B323" s="12">
        <f>'Magic Number Crunch'!L322</f>
        <v>16875</v>
      </c>
      <c r="C323" s="13">
        <f t="shared" ref="C323:C386" si="20">B323*$N$6*$N$11</f>
        <v>16875</v>
      </c>
      <c r="D323" s="8" t="s">
        <v>206</v>
      </c>
      <c r="E323" s="14">
        <f t="shared" ref="E323:E386" si="21">_xlfn.FLOOR.MATH(C323,1)</f>
        <v>16875</v>
      </c>
      <c r="F323" s="8" t="s">
        <v>202</v>
      </c>
      <c r="G323" s="14">
        <f t="shared" ref="G323:G386" si="22">_xlfn.FLOOR.MATH(((C323-E323)*10), 1)</f>
        <v>0</v>
      </c>
      <c r="H323" s="8" t="s">
        <v>203</v>
      </c>
      <c r="I323" s="14">
        <f t="shared" ref="I323:I386" si="23">((C323-E323)*10-G323)*10</f>
        <v>0</v>
      </c>
      <c r="J323" s="8" t="s">
        <v>204</v>
      </c>
      <c r="K323" s="13">
        <f>_xlfn.FLOOR.MATH(C323/'Mark Conv'!$E$5,0.01)</f>
        <v>675</v>
      </c>
      <c r="L323" s="21"/>
      <c r="M323" s="21"/>
      <c r="N323" s="21"/>
      <c r="O323" s="21"/>
      <c r="P323" s="21"/>
      <c r="Q323" s="21"/>
      <c r="R323" s="21"/>
      <c r="S323" s="21"/>
      <c r="T323" s="21"/>
    </row>
    <row r="324" spans="1:20" ht="27.6">
      <c r="A324" s="8" t="str">
        <f>'Magic Number Crunch'!A323</f>
        <v>Instrument of the Bards (Cli Lyre)</v>
      </c>
      <c r="B324" s="12">
        <f>'Magic Number Crunch'!L323</f>
        <v>19625</v>
      </c>
      <c r="C324" s="13">
        <f t="shared" si="20"/>
        <v>19625</v>
      </c>
      <c r="D324" s="8" t="s">
        <v>206</v>
      </c>
      <c r="E324" s="14">
        <f t="shared" si="21"/>
        <v>19625</v>
      </c>
      <c r="F324" s="8" t="s">
        <v>202</v>
      </c>
      <c r="G324" s="14">
        <f t="shared" si="22"/>
        <v>0</v>
      </c>
      <c r="H324" s="8" t="s">
        <v>203</v>
      </c>
      <c r="I324" s="14">
        <f t="shared" si="23"/>
        <v>0</v>
      </c>
      <c r="J324" s="8" t="s">
        <v>204</v>
      </c>
      <c r="K324" s="13">
        <f>_xlfn.FLOOR.MATH(C324/'Mark Conv'!$E$5,0.01)</f>
        <v>785</v>
      </c>
      <c r="L324" s="21"/>
      <c r="M324" s="21"/>
      <c r="N324" s="21"/>
      <c r="O324" s="21"/>
      <c r="P324" s="21"/>
      <c r="Q324" s="21"/>
      <c r="R324" s="21"/>
      <c r="S324" s="21"/>
      <c r="T324" s="21"/>
    </row>
    <row r="325" spans="1:20" ht="27.6">
      <c r="A325" s="8" t="str">
        <f>'Magic Number Crunch'!A324</f>
        <v>Instrument of the Bards (Doss Lute)</v>
      </c>
      <c r="B325" s="12">
        <f>'Magic Number Crunch'!L324</f>
        <v>14375</v>
      </c>
      <c r="C325" s="13">
        <f t="shared" si="20"/>
        <v>14375</v>
      </c>
      <c r="D325" s="8" t="s">
        <v>206</v>
      </c>
      <c r="E325" s="14">
        <f t="shared" si="21"/>
        <v>14375</v>
      </c>
      <c r="F325" s="8" t="s">
        <v>202</v>
      </c>
      <c r="G325" s="14">
        <f t="shared" si="22"/>
        <v>0</v>
      </c>
      <c r="H325" s="8" t="s">
        <v>203</v>
      </c>
      <c r="I325" s="14">
        <f t="shared" si="23"/>
        <v>0</v>
      </c>
      <c r="J325" s="8" t="s">
        <v>204</v>
      </c>
      <c r="K325" s="13">
        <f>_xlfn.FLOOR.MATH(C325/'Mark Conv'!$E$5,0.01)</f>
        <v>575</v>
      </c>
      <c r="L325" s="21"/>
      <c r="M325" s="21"/>
      <c r="N325" s="21"/>
      <c r="O325" s="21"/>
      <c r="P325" s="21"/>
      <c r="Q325" s="21"/>
      <c r="R325" s="21"/>
      <c r="S325" s="21"/>
      <c r="T325" s="21"/>
    </row>
    <row r="326" spans="1:20" ht="27.6">
      <c r="A326" s="8" t="str">
        <f>'Magic Number Crunch'!A325</f>
        <v>Instrument of the Bards (Fochulan Bandore)</v>
      </c>
      <c r="B326" s="12">
        <f>'Magic Number Crunch'!L325</f>
        <v>13425</v>
      </c>
      <c r="C326" s="13">
        <f t="shared" si="20"/>
        <v>13425</v>
      </c>
      <c r="D326" s="8" t="s">
        <v>206</v>
      </c>
      <c r="E326" s="14">
        <f t="shared" si="21"/>
        <v>13425</v>
      </c>
      <c r="F326" s="8" t="s">
        <v>202</v>
      </c>
      <c r="G326" s="14">
        <f t="shared" si="22"/>
        <v>0</v>
      </c>
      <c r="H326" s="8" t="s">
        <v>203</v>
      </c>
      <c r="I326" s="14">
        <f t="shared" si="23"/>
        <v>0</v>
      </c>
      <c r="J326" s="8" t="s">
        <v>204</v>
      </c>
      <c r="K326" s="13">
        <f>_xlfn.FLOOR.MATH(C326/'Mark Conv'!$E$5,0.01)</f>
        <v>537</v>
      </c>
      <c r="L326" s="21"/>
      <c r="M326" s="21"/>
      <c r="N326" s="21"/>
      <c r="O326" s="21"/>
      <c r="P326" s="21"/>
      <c r="Q326" s="21"/>
      <c r="R326" s="21"/>
      <c r="S326" s="21"/>
      <c r="T326" s="21"/>
    </row>
    <row r="327" spans="1:20" ht="27.6">
      <c r="A327" s="8" t="str">
        <f>'Magic Number Crunch'!A326</f>
        <v>Instrument of the Bards (Mac-Fuirmidh Cittern)</v>
      </c>
      <c r="B327" s="12">
        <f>'Magic Number Crunch'!L326</f>
        <v>13725</v>
      </c>
      <c r="C327" s="13">
        <f t="shared" si="20"/>
        <v>13725</v>
      </c>
      <c r="D327" s="8" t="s">
        <v>206</v>
      </c>
      <c r="E327" s="14">
        <f t="shared" si="21"/>
        <v>13725</v>
      </c>
      <c r="F327" s="8" t="s">
        <v>202</v>
      </c>
      <c r="G327" s="14">
        <f t="shared" si="22"/>
        <v>0</v>
      </c>
      <c r="H327" s="8" t="s">
        <v>203</v>
      </c>
      <c r="I327" s="14">
        <f t="shared" si="23"/>
        <v>0</v>
      </c>
      <c r="J327" s="8" t="s">
        <v>204</v>
      </c>
      <c r="K327" s="13">
        <f>_xlfn.FLOOR.MATH(C327/'Mark Conv'!$E$5,0.01)</f>
        <v>549</v>
      </c>
      <c r="L327" s="21"/>
      <c r="M327" s="21"/>
      <c r="N327" s="21"/>
      <c r="O327" s="21"/>
      <c r="P327" s="21"/>
      <c r="Q327" s="21"/>
      <c r="R327" s="21"/>
      <c r="S327" s="21"/>
      <c r="T327" s="21"/>
    </row>
    <row r="328" spans="1:20" ht="27.6">
      <c r="A328" s="8" t="str">
        <f>'Magic Number Crunch'!A327</f>
        <v>Instrument of the Bards (Ollamh Harp)</v>
      </c>
      <c r="B328" s="12">
        <f>'Magic Number Crunch'!L327</f>
        <v>88000</v>
      </c>
      <c r="C328" s="13">
        <f t="shared" si="20"/>
        <v>88000</v>
      </c>
      <c r="D328" s="8" t="s">
        <v>206</v>
      </c>
      <c r="E328" s="14">
        <f t="shared" si="21"/>
        <v>88000</v>
      </c>
      <c r="F328" s="8" t="s">
        <v>202</v>
      </c>
      <c r="G328" s="14">
        <f t="shared" si="22"/>
        <v>0</v>
      </c>
      <c r="H328" s="8" t="s">
        <v>203</v>
      </c>
      <c r="I328" s="14">
        <f t="shared" si="23"/>
        <v>0</v>
      </c>
      <c r="J328" s="8" t="s">
        <v>204</v>
      </c>
      <c r="K328" s="13">
        <f>_xlfn.FLOOR.MATH(C328/'Mark Conv'!$E$5,0.01)</f>
        <v>3520</v>
      </c>
      <c r="L328" s="21"/>
      <c r="M328" s="21"/>
      <c r="N328" s="21"/>
      <c r="O328" s="21"/>
      <c r="P328" s="21"/>
      <c r="Q328" s="21"/>
      <c r="R328" s="21"/>
      <c r="S328" s="21"/>
      <c r="T328" s="21"/>
    </row>
    <row r="329" spans="1:20" ht="27.6">
      <c r="A329" s="8" t="str">
        <f>'Magic Number Crunch'!A328</f>
        <v>Ioun Stone (Absorption)</v>
      </c>
      <c r="B329" s="12">
        <f>'Magic Number Crunch'!L328</f>
        <v>11200</v>
      </c>
      <c r="C329" s="13">
        <f t="shared" si="20"/>
        <v>11200</v>
      </c>
      <c r="D329" s="8" t="s">
        <v>206</v>
      </c>
      <c r="E329" s="14">
        <f t="shared" si="21"/>
        <v>11200</v>
      </c>
      <c r="F329" s="8" t="s">
        <v>202</v>
      </c>
      <c r="G329" s="14">
        <f t="shared" si="22"/>
        <v>0</v>
      </c>
      <c r="H329" s="8" t="s">
        <v>203</v>
      </c>
      <c r="I329" s="14">
        <f t="shared" si="23"/>
        <v>0</v>
      </c>
      <c r="J329" s="8" t="s">
        <v>204</v>
      </c>
      <c r="K329" s="13">
        <f>_xlfn.FLOOR.MATH(C329/'Mark Conv'!$E$5,0.01)</f>
        <v>448</v>
      </c>
      <c r="L329" s="21"/>
      <c r="M329" s="21"/>
      <c r="N329" s="21"/>
      <c r="O329" s="21"/>
      <c r="P329" s="21"/>
      <c r="Q329" s="21"/>
      <c r="R329" s="21"/>
      <c r="S329" s="21"/>
      <c r="T329" s="21"/>
    </row>
    <row r="330" spans="1:20" ht="27.6">
      <c r="A330" s="8" t="str">
        <f>'Magic Number Crunch'!A329</f>
        <v>Ioun Stone (Agility)</v>
      </c>
      <c r="B330" s="12">
        <f>'Magic Number Crunch'!L329</f>
        <v>5500</v>
      </c>
      <c r="C330" s="13">
        <f t="shared" si="20"/>
        <v>5500</v>
      </c>
      <c r="D330" s="8" t="s">
        <v>206</v>
      </c>
      <c r="E330" s="14">
        <f t="shared" si="21"/>
        <v>5500</v>
      </c>
      <c r="F330" s="8" t="s">
        <v>202</v>
      </c>
      <c r="G330" s="14">
        <f t="shared" si="22"/>
        <v>0</v>
      </c>
      <c r="H330" s="8" t="s">
        <v>203</v>
      </c>
      <c r="I330" s="14">
        <f t="shared" si="23"/>
        <v>0</v>
      </c>
      <c r="J330" s="8" t="s">
        <v>204</v>
      </c>
      <c r="K330" s="13">
        <f>_xlfn.FLOOR.MATH(C330/'Mark Conv'!$E$5,0.01)</f>
        <v>220</v>
      </c>
      <c r="L330" s="21"/>
      <c r="M330" s="21"/>
      <c r="N330" s="21"/>
      <c r="O330" s="21"/>
      <c r="P330" s="21"/>
      <c r="Q330" s="21"/>
      <c r="R330" s="21"/>
      <c r="S330" s="21"/>
      <c r="T330" s="21"/>
    </row>
    <row r="331" spans="1:20" ht="27.6">
      <c r="A331" s="8" t="str">
        <f>'Magic Number Crunch'!A330</f>
        <v>Ioun Stone (Awareness)</v>
      </c>
      <c r="B331" s="12">
        <f>'Magic Number Crunch'!L330</f>
        <v>8000</v>
      </c>
      <c r="C331" s="13">
        <f t="shared" si="20"/>
        <v>8000</v>
      </c>
      <c r="D331" s="8" t="s">
        <v>206</v>
      </c>
      <c r="E331" s="14">
        <f t="shared" si="21"/>
        <v>8000</v>
      </c>
      <c r="F331" s="8" t="s">
        <v>202</v>
      </c>
      <c r="G331" s="14">
        <f t="shared" si="22"/>
        <v>0</v>
      </c>
      <c r="H331" s="8" t="s">
        <v>203</v>
      </c>
      <c r="I331" s="14">
        <f t="shared" si="23"/>
        <v>0</v>
      </c>
      <c r="J331" s="8" t="s">
        <v>204</v>
      </c>
      <c r="K331" s="13">
        <f>_xlfn.FLOOR.MATH(C331/'Mark Conv'!$E$5,0.01)</f>
        <v>320</v>
      </c>
      <c r="L331" s="21"/>
      <c r="M331" s="21"/>
      <c r="N331" s="21"/>
      <c r="O331" s="21"/>
      <c r="P331" s="21"/>
      <c r="Q331" s="21"/>
      <c r="R331" s="21"/>
      <c r="S331" s="21"/>
      <c r="T331" s="21"/>
    </row>
    <row r="332" spans="1:20" ht="27.6">
      <c r="A332" s="8" t="str">
        <f>'Magic Number Crunch'!A331</f>
        <v>Ioun Stone (Fortitude)</v>
      </c>
      <c r="B332" s="12">
        <f>'Magic Number Crunch'!L331</f>
        <v>5500</v>
      </c>
      <c r="C332" s="13">
        <f t="shared" si="20"/>
        <v>5500</v>
      </c>
      <c r="D332" s="8" t="s">
        <v>206</v>
      </c>
      <c r="E332" s="14">
        <f t="shared" si="21"/>
        <v>5500</v>
      </c>
      <c r="F332" s="8" t="s">
        <v>202</v>
      </c>
      <c r="G332" s="14">
        <f t="shared" si="22"/>
        <v>0</v>
      </c>
      <c r="H332" s="8" t="s">
        <v>203</v>
      </c>
      <c r="I332" s="14">
        <f t="shared" si="23"/>
        <v>0</v>
      </c>
      <c r="J332" s="8" t="s">
        <v>204</v>
      </c>
      <c r="K332" s="13">
        <f>_xlfn.FLOOR.MATH(C332/'Mark Conv'!$E$5,0.01)</f>
        <v>220</v>
      </c>
      <c r="L332" s="21"/>
      <c r="M332" s="21"/>
      <c r="N332" s="21"/>
      <c r="O332" s="21"/>
      <c r="P332" s="21"/>
      <c r="Q332" s="21"/>
      <c r="R332" s="21"/>
      <c r="S332" s="21"/>
      <c r="T332" s="21"/>
    </row>
    <row r="333" spans="1:20" ht="27.6">
      <c r="A333" s="8" t="str">
        <f>'Magic Number Crunch'!A332</f>
        <v>Ioun Stone (Greater Absorption)</v>
      </c>
      <c r="B333" s="12">
        <f>'Magic Number Crunch'!L332</f>
        <v>45500</v>
      </c>
      <c r="C333" s="13">
        <f t="shared" si="20"/>
        <v>45500</v>
      </c>
      <c r="D333" s="8" t="s">
        <v>206</v>
      </c>
      <c r="E333" s="14">
        <f t="shared" si="21"/>
        <v>45500</v>
      </c>
      <c r="F333" s="8" t="s">
        <v>202</v>
      </c>
      <c r="G333" s="14">
        <f t="shared" si="22"/>
        <v>0</v>
      </c>
      <c r="H333" s="8" t="s">
        <v>203</v>
      </c>
      <c r="I333" s="14">
        <f t="shared" si="23"/>
        <v>0</v>
      </c>
      <c r="J333" s="8" t="s">
        <v>204</v>
      </c>
      <c r="K333" s="13">
        <f>_xlfn.FLOOR.MATH(C333/'Mark Conv'!$E$5,0.01)</f>
        <v>1820</v>
      </c>
      <c r="L333" s="21"/>
      <c r="M333" s="21"/>
      <c r="N333" s="21"/>
      <c r="O333" s="21"/>
      <c r="P333" s="21"/>
      <c r="Q333" s="21"/>
      <c r="R333" s="21"/>
      <c r="S333" s="21"/>
      <c r="T333" s="21"/>
    </row>
    <row r="334" spans="1:20" ht="27.6">
      <c r="A334" s="8" t="str">
        <f>'Magic Number Crunch'!A333</f>
        <v>Ioun Stone (Insight)</v>
      </c>
      <c r="B334" s="12">
        <f>'Magic Number Crunch'!L333</f>
        <v>5500</v>
      </c>
      <c r="C334" s="13">
        <f t="shared" si="20"/>
        <v>5500</v>
      </c>
      <c r="D334" s="8" t="s">
        <v>206</v>
      </c>
      <c r="E334" s="14">
        <f t="shared" si="21"/>
        <v>5500</v>
      </c>
      <c r="F334" s="8" t="s">
        <v>202</v>
      </c>
      <c r="G334" s="14">
        <f t="shared" si="22"/>
        <v>0</v>
      </c>
      <c r="H334" s="8" t="s">
        <v>203</v>
      </c>
      <c r="I334" s="14">
        <f t="shared" si="23"/>
        <v>0</v>
      </c>
      <c r="J334" s="8" t="s">
        <v>204</v>
      </c>
      <c r="K334" s="13">
        <f>_xlfn.FLOOR.MATH(C334/'Mark Conv'!$E$5,0.01)</f>
        <v>220</v>
      </c>
      <c r="L334" s="21"/>
      <c r="M334" s="21"/>
      <c r="N334" s="21"/>
      <c r="O334" s="21"/>
      <c r="P334" s="21"/>
      <c r="Q334" s="21"/>
      <c r="R334" s="21"/>
      <c r="S334" s="21"/>
      <c r="T334" s="21"/>
    </row>
    <row r="335" spans="1:20" ht="27.6">
      <c r="A335" s="8" t="str">
        <f>'Magic Number Crunch'!A334</f>
        <v>Ioun Stone (Intellect)</v>
      </c>
      <c r="B335" s="12">
        <f>'Magic Number Crunch'!L334</f>
        <v>5500</v>
      </c>
      <c r="C335" s="13">
        <f t="shared" si="20"/>
        <v>5500</v>
      </c>
      <c r="D335" s="8" t="s">
        <v>206</v>
      </c>
      <c r="E335" s="14">
        <f t="shared" si="21"/>
        <v>5500</v>
      </c>
      <c r="F335" s="8" t="s">
        <v>202</v>
      </c>
      <c r="G335" s="14">
        <f t="shared" si="22"/>
        <v>0</v>
      </c>
      <c r="H335" s="8" t="s">
        <v>203</v>
      </c>
      <c r="I335" s="14">
        <f t="shared" si="23"/>
        <v>0</v>
      </c>
      <c r="J335" s="8" t="s">
        <v>204</v>
      </c>
      <c r="K335" s="13">
        <f>_xlfn.FLOOR.MATH(C335/'Mark Conv'!$E$5,0.01)</f>
        <v>220</v>
      </c>
      <c r="L335" s="21"/>
      <c r="M335" s="21"/>
      <c r="N335" s="21"/>
      <c r="O335" s="21"/>
      <c r="P335" s="21"/>
      <c r="Q335" s="21"/>
      <c r="R335" s="21"/>
      <c r="S335" s="21"/>
      <c r="T335" s="21"/>
    </row>
    <row r="336" spans="1:20" ht="27.6">
      <c r="A336" s="8" t="str">
        <f>'Magic Number Crunch'!A335</f>
        <v>Ioun Stone (Leadership)</v>
      </c>
      <c r="B336" s="12">
        <f>'Magic Number Crunch'!L335</f>
        <v>5500</v>
      </c>
      <c r="C336" s="13">
        <f t="shared" si="20"/>
        <v>5500</v>
      </c>
      <c r="D336" s="8" t="s">
        <v>206</v>
      </c>
      <c r="E336" s="14">
        <f t="shared" si="21"/>
        <v>5500</v>
      </c>
      <c r="F336" s="8" t="s">
        <v>202</v>
      </c>
      <c r="G336" s="14">
        <f t="shared" si="22"/>
        <v>0</v>
      </c>
      <c r="H336" s="8" t="s">
        <v>203</v>
      </c>
      <c r="I336" s="14">
        <f t="shared" si="23"/>
        <v>0</v>
      </c>
      <c r="J336" s="8" t="s">
        <v>204</v>
      </c>
      <c r="K336" s="13">
        <f>_xlfn.FLOOR.MATH(C336/'Mark Conv'!$E$5,0.01)</f>
        <v>220</v>
      </c>
      <c r="L336" s="21"/>
      <c r="M336" s="21"/>
      <c r="N336" s="21"/>
      <c r="O336" s="21"/>
      <c r="P336" s="21"/>
      <c r="Q336" s="21"/>
      <c r="R336" s="21"/>
      <c r="S336" s="21"/>
      <c r="T336" s="21"/>
    </row>
    <row r="337" spans="1:20" ht="27.6">
      <c r="A337" s="8" t="str">
        <f>'Magic Number Crunch'!A336</f>
        <v>Ioun Stone (Mastery)</v>
      </c>
      <c r="B337" s="12">
        <f>'Magic Number Crunch'!L336</f>
        <v>37500</v>
      </c>
      <c r="C337" s="13">
        <f t="shared" si="20"/>
        <v>37500</v>
      </c>
      <c r="D337" s="8" t="s">
        <v>206</v>
      </c>
      <c r="E337" s="14">
        <f t="shared" si="21"/>
        <v>37500</v>
      </c>
      <c r="F337" s="8" t="s">
        <v>202</v>
      </c>
      <c r="G337" s="14">
        <f t="shared" si="22"/>
        <v>0</v>
      </c>
      <c r="H337" s="8" t="s">
        <v>203</v>
      </c>
      <c r="I337" s="14">
        <f t="shared" si="23"/>
        <v>0</v>
      </c>
      <c r="J337" s="8" t="s">
        <v>204</v>
      </c>
      <c r="K337" s="13">
        <f>_xlfn.FLOOR.MATH(C337/'Mark Conv'!$E$5,0.01)</f>
        <v>1500</v>
      </c>
      <c r="L337" s="21"/>
      <c r="M337" s="21"/>
      <c r="N337" s="21"/>
      <c r="O337" s="21"/>
      <c r="P337" s="21"/>
      <c r="Q337" s="21"/>
      <c r="R337" s="21"/>
      <c r="S337" s="21"/>
      <c r="T337" s="21"/>
    </row>
    <row r="338" spans="1:20" ht="27.6">
      <c r="A338" s="8" t="str">
        <f>'Magic Number Crunch'!A337</f>
        <v>Ioun Stone (Protection)</v>
      </c>
      <c r="B338" s="12">
        <f>'Magic Number Crunch'!L337</f>
        <v>2400</v>
      </c>
      <c r="C338" s="13">
        <f t="shared" si="20"/>
        <v>2400</v>
      </c>
      <c r="D338" s="8" t="s">
        <v>206</v>
      </c>
      <c r="E338" s="14">
        <f t="shared" si="21"/>
        <v>2400</v>
      </c>
      <c r="F338" s="8" t="s">
        <v>202</v>
      </c>
      <c r="G338" s="14">
        <f t="shared" si="22"/>
        <v>0</v>
      </c>
      <c r="H338" s="8" t="s">
        <v>203</v>
      </c>
      <c r="I338" s="14">
        <f t="shared" si="23"/>
        <v>0</v>
      </c>
      <c r="J338" s="8" t="s">
        <v>204</v>
      </c>
      <c r="K338" s="13">
        <f>_xlfn.FLOOR.MATH(C338/'Mark Conv'!$E$5,0.01)</f>
        <v>96</v>
      </c>
      <c r="L338" s="21"/>
      <c r="M338" s="21"/>
      <c r="N338" s="21"/>
      <c r="O338" s="21"/>
      <c r="P338" s="21"/>
      <c r="Q338" s="21"/>
      <c r="R338" s="21"/>
      <c r="S338" s="21"/>
      <c r="T338" s="21"/>
    </row>
    <row r="339" spans="1:20" ht="27.6">
      <c r="A339" s="8" t="str">
        <f>'Magic Number Crunch'!A338</f>
        <v>Ioun Stone (Regeneration)</v>
      </c>
      <c r="B339" s="12">
        <f>'Magic Number Crunch'!L338</f>
        <v>29500</v>
      </c>
      <c r="C339" s="13">
        <f t="shared" si="20"/>
        <v>29500</v>
      </c>
      <c r="D339" s="8" t="s">
        <v>206</v>
      </c>
      <c r="E339" s="14">
        <f t="shared" si="21"/>
        <v>29500</v>
      </c>
      <c r="F339" s="8" t="s">
        <v>202</v>
      </c>
      <c r="G339" s="14">
        <f t="shared" si="22"/>
        <v>0</v>
      </c>
      <c r="H339" s="8" t="s">
        <v>203</v>
      </c>
      <c r="I339" s="14">
        <f t="shared" si="23"/>
        <v>0</v>
      </c>
      <c r="J339" s="8" t="s">
        <v>204</v>
      </c>
      <c r="K339" s="13">
        <f>_xlfn.FLOOR.MATH(C339/'Mark Conv'!$E$5,0.01)</f>
        <v>1180</v>
      </c>
      <c r="L339" s="21"/>
      <c r="M339" s="21"/>
      <c r="N339" s="21"/>
      <c r="O339" s="21"/>
      <c r="P339" s="21"/>
      <c r="Q339" s="21"/>
      <c r="R339" s="21"/>
      <c r="S339" s="21"/>
      <c r="T339" s="21"/>
    </row>
    <row r="340" spans="1:20" ht="27.6">
      <c r="A340" s="8" t="str">
        <f>'Magic Number Crunch'!A339</f>
        <v>Ioun Stone (Reserve)</v>
      </c>
      <c r="B340" s="12">
        <f>'Magic Number Crunch'!L339</f>
        <v>5250</v>
      </c>
      <c r="C340" s="13">
        <f t="shared" si="20"/>
        <v>5250</v>
      </c>
      <c r="D340" s="8" t="s">
        <v>206</v>
      </c>
      <c r="E340" s="14">
        <f t="shared" si="21"/>
        <v>5250</v>
      </c>
      <c r="F340" s="8" t="s">
        <v>202</v>
      </c>
      <c r="G340" s="14">
        <f t="shared" si="22"/>
        <v>0</v>
      </c>
      <c r="H340" s="8" t="s">
        <v>203</v>
      </c>
      <c r="I340" s="14">
        <f t="shared" si="23"/>
        <v>0</v>
      </c>
      <c r="J340" s="8" t="s">
        <v>204</v>
      </c>
      <c r="K340" s="13">
        <f>_xlfn.FLOOR.MATH(C340/'Mark Conv'!$E$5,0.01)</f>
        <v>210</v>
      </c>
      <c r="L340" s="21"/>
      <c r="M340" s="21"/>
      <c r="N340" s="21"/>
      <c r="O340" s="21"/>
      <c r="P340" s="21"/>
      <c r="Q340" s="21"/>
      <c r="R340" s="21"/>
      <c r="S340" s="21"/>
      <c r="T340" s="21"/>
    </row>
    <row r="341" spans="1:20" ht="27.6">
      <c r="A341" s="8" t="str">
        <f>'Magic Number Crunch'!A340</f>
        <v>Ioun Stone (Strength)</v>
      </c>
      <c r="B341" s="12">
        <f>'Magic Number Crunch'!L340</f>
        <v>5500</v>
      </c>
      <c r="C341" s="13">
        <f t="shared" si="20"/>
        <v>5500</v>
      </c>
      <c r="D341" s="8" t="s">
        <v>206</v>
      </c>
      <c r="E341" s="14">
        <f t="shared" si="21"/>
        <v>5500</v>
      </c>
      <c r="F341" s="8" t="s">
        <v>202</v>
      </c>
      <c r="G341" s="14">
        <f t="shared" si="22"/>
        <v>0</v>
      </c>
      <c r="H341" s="8" t="s">
        <v>203</v>
      </c>
      <c r="I341" s="14">
        <f t="shared" si="23"/>
        <v>0</v>
      </c>
      <c r="J341" s="8" t="s">
        <v>204</v>
      </c>
      <c r="K341" s="13">
        <f>_xlfn.FLOOR.MATH(C341/'Mark Conv'!$E$5,0.01)</f>
        <v>220</v>
      </c>
      <c r="L341" s="21"/>
      <c r="M341" s="21"/>
      <c r="N341" s="21"/>
      <c r="O341" s="21"/>
      <c r="P341" s="21"/>
      <c r="Q341" s="21"/>
      <c r="R341" s="21"/>
      <c r="S341" s="21"/>
      <c r="T341" s="21"/>
    </row>
    <row r="342" spans="1:20" ht="27.6">
      <c r="A342" s="8" t="str">
        <f>'Magic Number Crunch'!A341</f>
        <v>Ioun Stone (Sustenance)</v>
      </c>
      <c r="B342" s="12">
        <f>'Magic Number Crunch'!L341</f>
        <v>2000</v>
      </c>
      <c r="C342" s="13">
        <f t="shared" si="20"/>
        <v>2000</v>
      </c>
      <c r="D342" s="8" t="s">
        <v>206</v>
      </c>
      <c r="E342" s="14">
        <f t="shared" si="21"/>
        <v>2000</v>
      </c>
      <c r="F342" s="8" t="s">
        <v>202</v>
      </c>
      <c r="G342" s="14">
        <f t="shared" si="22"/>
        <v>0</v>
      </c>
      <c r="H342" s="8" t="s">
        <v>203</v>
      </c>
      <c r="I342" s="14">
        <f t="shared" si="23"/>
        <v>0</v>
      </c>
      <c r="J342" s="8" t="s">
        <v>204</v>
      </c>
      <c r="K342" s="13">
        <f>_xlfn.FLOOR.MATH(C342/'Mark Conv'!$E$5,0.01)</f>
        <v>80</v>
      </c>
      <c r="L342" s="21"/>
      <c r="M342" s="21"/>
      <c r="N342" s="21"/>
      <c r="O342" s="21"/>
      <c r="P342" s="21"/>
      <c r="Q342" s="21"/>
      <c r="R342" s="21"/>
      <c r="S342" s="21"/>
      <c r="T342" s="21"/>
    </row>
    <row r="343" spans="1:20" ht="27.6">
      <c r="A343" s="8" t="str">
        <f>'Magic Number Crunch'!A342</f>
        <v>Ioun Stone Of Historical Knowledge</v>
      </c>
      <c r="B343" s="12">
        <f>'Magic Number Crunch'!L342</f>
        <v>6875.25</v>
      </c>
      <c r="C343" s="13">
        <f t="shared" si="20"/>
        <v>6875.25</v>
      </c>
      <c r="D343" s="8" t="s">
        <v>206</v>
      </c>
      <c r="E343" s="14">
        <f t="shared" si="21"/>
        <v>6875</v>
      </c>
      <c r="F343" s="8" t="s">
        <v>202</v>
      </c>
      <c r="G343" s="14">
        <f t="shared" si="22"/>
        <v>2</v>
      </c>
      <c r="H343" s="8" t="s">
        <v>203</v>
      </c>
      <c r="I343" s="14">
        <f t="shared" si="23"/>
        <v>5</v>
      </c>
      <c r="J343" s="8" t="s">
        <v>204</v>
      </c>
      <c r="K343" s="13">
        <f>_xlfn.FLOOR.MATH(C343/'Mark Conv'!$E$5,0.01)</f>
        <v>275.01</v>
      </c>
      <c r="L343" s="21"/>
      <c r="M343" s="21"/>
      <c r="N343" s="21"/>
      <c r="O343" s="21"/>
      <c r="P343" s="21"/>
      <c r="Q343" s="21"/>
      <c r="R343" s="21"/>
      <c r="S343" s="21"/>
      <c r="T343" s="21"/>
    </row>
    <row r="344" spans="1:20" ht="27.6">
      <c r="A344" s="8" t="str">
        <f>'Magic Number Crunch'!A343</f>
        <v>Ioun Stone Of Language Knowledge</v>
      </c>
      <c r="B344" s="12">
        <f>'Magic Number Crunch'!L343</f>
        <v>6875.25</v>
      </c>
      <c r="C344" s="13">
        <f t="shared" si="20"/>
        <v>6875.25</v>
      </c>
      <c r="D344" s="8" t="s">
        <v>206</v>
      </c>
      <c r="E344" s="14">
        <f t="shared" si="21"/>
        <v>6875</v>
      </c>
      <c r="F344" s="8" t="s">
        <v>202</v>
      </c>
      <c r="G344" s="14">
        <f t="shared" si="22"/>
        <v>2</v>
      </c>
      <c r="H344" s="8" t="s">
        <v>203</v>
      </c>
      <c r="I344" s="14">
        <f t="shared" si="23"/>
        <v>5</v>
      </c>
      <c r="J344" s="8" t="s">
        <v>204</v>
      </c>
      <c r="K344" s="13">
        <f>_xlfn.FLOOR.MATH(C344/'Mark Conv'!$E$5,0.01)</f>
        <v>275.01</v>
      </c>
      <c r="L344" s="21"/>
      <c r="M344" s="21"/>
      <c r="N344" s="21"/>
      <c r="O344" s="21"/>
      <c r="P344" s="21"/>
      <c r="Q344" s="21"/>
      <c r="R344" s="21"/>
      <c r="S344" s="21"/>
      <c r="T344" s="21"/>
    </row>
    <row r="345" spans="1:20" ht="27.6">
      <c r="A345" s="8" t="str">
        <f>'Magic Number Crunch'!A344</f>
        <v>Ioun Stone Of Natural Knowledge</v>
      </c>
      <c r="B345" s="12">
        <f>'Magic Number Crunch'!L344</f>
        <v>6875.25</v>
      </c>
      <c r="C345" s="13">
        <f t="shared" si="20"/>
        <v>6875.25</v>
      </c>
      <c r="D345" s="8" t="s">
        <v>206</v>
      </c>
      <c r="E345" s="14">
        <f t="shared" si="21"/>
        <v>6875</v>
      </c>
      <c r="F345" s="8" t="s">
        <v>202</v>
      </c>
      <c r="G345" s="14">
        <f t="shared" si="22"/>
        <v>2</v>
      </c>
      <c r="H345" s="8" t="s">
        <v>203</v>
      </c>
      <c r="I345" s="14">
        <f t="shared" si="23"/>
        <v>5</v>
      </c>
      <c r="J345" s="8" t="s">
        <v>204</v>
      </c>
      <c r="K345" s="13">
        <f>_xlfn.FLOOR.MATH(C345/'Mark Conv'!$E$5,0.01)</f>
        <v>275.01</v>
      </c>
      <c r="L345" s="21"/>
      <c r="M345" s="21"/>
      <c r="N345" s="21"/>
      <c r="O345" s="21"/>
      <c r="P345" s="21"/>
      <c r="Q345" s="21"/>
      <c r="R345" s="21"/>
      <c r="S345" s="21"/>
      <c r="T345" s="21"/>
    </row>
    <row r="346" spans="1:20" ht="27.6">
      <c r="A346" s="8" t="str">
        <f>'Magic Number Crunch'!A345</f>
        <v>Ioun Stone Of Religious Knowledge</v>
      </c>
      <c r="B346" s="12">
        <f>'Magic Number Crunch'!L345</f>
        <v>6875.25</v>
      </c>
      <c r="C346" s="13">
        <f t="shared" si="20"/>
        <v>6875.25</v>
      </c>
      <c r="D346" s="8" t="s">
        <v>206</v>
      </c>
      <c r="E346" s="14">
        <f t="shared" si="21"/>
        <v>6875</v>
      </c>
      <c r="F346" s="8" t="s">
        <v>202</v>
      </c>
      <c r="G346" s="14">
        <f t="shared" si="22"/>
        <v>2</v>
      </c>
      <c r="H346" s="8" t="s">
        <v>203</v>
      </c>
      <c r="I346" s="14">
        <f t="shared" si="23"/>
        <v>5</v>
      </c>
      <c r="J346" s="8" t="s">
        <v>204</v>
      </c>
      <c r="K346" s="13">
        <f>_xlfn.FLOOR.MATH(C346/'Mark Conv'!$E$5,0.01)</f>
        <v>275.01</v>
      </c>
      <c r="L346" s="21"/>
      <c r="M346" s="21"/>
      <c r="N346" s="21"/>
      <c r="O346" s="21"/>
      <c r="P346" s="21"/>
      <c r="Q346" s="21"/>
      <c r="R346" s="21"/>
      <c r="S346" s="21"/>
      <c r="T346" s="21"/>
    </row>
    <row r="347" spans="1:20" ht="27.6">
      <c r="A347" s="8" t="str">
        <f>'Magic Number Crunch'!A346</f>
        <v>Ioun Stone Of Self Preservation</v>
      </c>
      <c r="B347" s="12">
        <f>'Magic Number Crunch'!L346</f>
        <v>6875.25</v>
      </c>
      <c r="C347" s="13">
        <f t="shared" si="20"/>
        <v>6875.25</v>
      </c>
      <c r="D347" s="8" t="s">
        <v>206</v>
      </c>
      <c r="E347" s="14">
        <f t="shared" si="21"/>
        <v>6875</v>
      </c>
      <c r="F347" s="8" t="s">
        <v>202</v>
      </c>
      <c r="G347" s="14">
        <f t="shared" si="22"/>
        <v>2</v>
      </c>
      <c r="H347" s="8" t="s">
        <v>203</v>
      </c>
      <c r="I347" s="14">
        <f t="shared" si="23"/>
        <v>5</v>
      </c>
      <c r="J347" s="8" t="s">
        <v>204</v>
      </c>
      <c r="K347" s="13">
        <f>_xlfn.FLOOR.MATH(C347/'Mark Conv'!$E$5,0.01)</f>
        <v>275.01</v>
      </c>
      <c r="L347" s="21"/>
      <c r="M347" s="21"/>
      <c r="N347" s="21"/>
      <c r="O347" s="21"/>
      <c r="P347" s="21"/>
      <c r="Q347" s="21"/>
      <c r="R347" s="21"/>
      <c r="S347" s="21"/>
      <c r="T347" s="21"/>
    </row>
    <row r="348" spans="1:20" ht="27.6">
      <c r="A348" s="8" t="str">
        <f>'Magic Number Crunch'!A347</f>
        <v>Ioun Stone Of Supreme Intellect</v>
      </c>
      <c r="B348" s="12">
        <f>'Magic Number Crunch'!L347</f>
        <v>6875.25</v>
      </c>
      <c r="C348" s="13">
        <f t="shared" si="20"/>
        <v>6875.25</v>
      </c>
      <c r="D348" s="8" t="s">
        <v>206</v>
      </c>
      <c r="E348" s="14">
        <f t="shared" si="21"/>
        <v>6875</v>
      </c>
      <c r="F348" s="8" t="s">
        <v>202</v>
      </c>
      <c r="G348" s="14">
        <f t="shared" si="22"/>
        <v>2</v>
      </c>
      <c r="H348" s="8" t="s">
        <v>203</v>
      </c>
      <c r="I348" s="14">
        <f t="shared" si="23"/>
        <v>5</v>
      </c>
      <c r="J348" s="8" t="s">
        <v>204</v>
      </c>
      <c r="K348" s="13">
        <f>_xlfn.FLOOR.MATH(C348/'Mark Conv'!$E$5,0.01)</f>
        <v>275.01</v>
      </c>
      <c r="L348" s="21"/>
      <c r="M348" s="21"/>
      <c r="N348" s="21"/>
      <c r="O348" s="21"/>
      <c r="P348" s="21"/>
      <c r="Q348" s="21"/>
      <c r="R348" s="21"/>
      <c r="S348" s="21"/>
      <c r="T348" s="21"/>
    </row>
    <row r="349" spans="1:20" ht="27.6">
      <c r="A349" s="8" t="str">
        <f>'Magic Number Crunch'!A348</f>
        <v>Irian Rosewood Focus</v>
      </c>
      <c r="B349" s="12">
        <f>'Magic Number Crunch'!L348</f>
        <v>60</v>
      </c>
      <c r="C349" s="13">
        <f t="shared" si="20"/>
        <v>60</v>
      </c>
      <c r="D349" s="8" t="s">
        <v>206</v>
      </c>
      <c r="E349" s="14">
        <f t="shared" si="21"/>
        <v>60</v>
      </c>
      <c r="F349" s="8" t="s">
        <v>202</v>
      </c>
      <c r="G349" s="14">
        <f t="shared" si="22"/>
        <v>0</v>
      </c>
      <c r="H349" s="8" t="s">
        <v>203</v>
      </c>
      <c r="I349" s="14">
        <f t="shared" si="23"/>
        <v>0</v>
      </c>
      <c r="J349" s="8" t="s">
        <v>204</v>
      </c>
      <c r="K349" s="13">
        <f>_xlfn.FLOOR.MATH(C349/'Mark Conv'!$E$5,0.01)</f>
        <v>2.4</v>
      </c>
      <c r="L349" s="21"/>
      <c r="M349" s="21"/>
      <c r="N349" s="21"/>
      <c r="O349" s="21"/>
      <c r="P349" s="21"/>
      <c r="Q349" s="21"/>
      <c r="R349" s="21"/>
      <c r="S349" s="21"/>
      <c r="T349" s="21"/>
    </row>
    <row r="350" spans="1:20" ht="27.6">
      <c r="A350" s="8" t="str">
        <f>'Magic Number Crunch'!A349</f>
        <v>Irian Rosewood Focus</v>
      </c>
      <c r="B350" s="12">
        <f>'Magic Number Crunch'!L349</f>
        <v>60</v>
      </c>
      <c r="C350" s="13">
        <f t="shared" si="20"/>
        <v>60</v>
      </c>
      <c r="D350" s="8" t="s">
        <v>206</v>
      </c>
      <c r="E350" s="14">
        <f t="shared" si="21"/>
        <v>60</v>
      </c>
      <c r="F350" s="8" t="s">
        <v>202</v>
      </c>
      <c r="G350" s="14">
        <f t="shared" si="22"/>
        <v>0</v>
      </c>
      <c r="H350" s="8" t="s">
        <v>203</v>
      </c>
      <c r="I350" s="14">
        <f t="shared" si="23"/>
        <v>0</v>
      </c>
      <c r="J350" s="8" t="s">
        <v>204</v>
      </c>
      <c r="K350" s="13">
        <f>_xlfn.FLOOR.MATH(C350/'Mark Conv'!$E$5,0.01)</f>
        <v>2.4</v>
      </c>
      <c r="L350" s="21"/>
      <c r="M350" s="21"/>
      <c r="N350" s="21"/>
      <c r="O350" s="21"/>
      <c r="P350" s="21"/>
      <c r="Q350" s="21"/>
      <c r="R350" s="21"/>
      <c r="S350" s="21"/>
      <c r="T350" s="21"/>
    </row>
    <row r="351" spans="1:20" ht="27.6">
      <c r="A351" s="8" t="str">
        <f>'Magic Number Crunch'!A350</f>
        <v>Iron Bands Of Bilarro</v>
      </c>
      <c r="B351" s="12">
        <f>'Magic Number Crunch'!L350</f>
        <v>3300</v>
      </c>
      <c r="C351" s="13">
        <f t="shared" si="20"/>
        <v>3300</v>
      </c>
      <c r="D351" s="8" t="s">
        <v>206</v>
      </c>
      <c r="E351" s="14">
        <f t="shared" si="21"/>
        <v>3300</v>
      </c>
      <c r="F351" s="8" t="s">
        <v>202</v>
      </c>
      <c r="G351" s="14">
        <f t="shared" si="22"/>
        <v>0</v>
      </c>
      <c r="H351" s="8" t="s">
        <v>203</v>
      </c>
      <c r="I351" s="14">
        <f t="shared" si="23"/>
        <v>0</v>
      </c>
      <c r="J351" s="8" t="s">
        <v>204</v>
      </c>
      <c r="K351" s="13">
        <f>_xlfn.FLOOR.MATH(C351/'Mark Conv'!$E$5,0.01)</f>
        <v>132</v>
      </c>
      <c r="L351" s="21"/>
      <c r="M351" s="21"/>
      <c r="N351" s="21"/>
      <c r="O351" s="21"/>
      <c r="P351" s="21"/>
      <c r="Q351" s="21"/>
      <c r="R351" s="21"/>
      <c r="S351" s="21"/>
      <c r="T351" s="21"/>
    </row>
    <row r="352" spans="1:20" ht="27.6">
      <c r="A352" s="8" t="str">
        <f>'Magic Number Crunch'!A351</f>
        <v>Iron Bands Of Binding</v>
      </c>
      <c r="B352" s="12">
        <f>'Magic Number Crunch'!L351</f>
        <v>3300</v>
      </c>
      <c r="C352" s="13">
        <f t="shared" si="20"/>
        <v>3300</v>
      </c>
      <c r="D352" s="8" t="s">
        <v>206</v>
      </c>
      <c r="E352" s="14">
        <f t="shared" si="21"/>
        <v>3300</v>
      </c>
      <c r="F352" s="8" t="s">
        <v>202</v>
      </c>
      <c r="G352" s="14">
        <f t="shared" si="22"/>
        <v>0</v>
      </c>
      <c r="H352" s="8" t="s">
        <v>203</v>
      </c>
      <c r="I352" s="14">
        <f t="shared" si="23"/>
        <v>0</v>
      </c>
      <c r="J352" s="8" t="s">
        <v>204</v>
      </c>
      <c r="K352" s="13">
        <f>_xlfn.FLOOR.MATH(C352/'Mark Conv'!$E$5,0.01)</f>
        <v>132</v>
      </c>
      <c r="L352" s="21"/>
      <c r="M352" s="21"/>
      <c r="N352" s="21"/>
      <c r="O352" s="21"/>
      <c r="P352" s="21"/>
      <c r="Q352" s="21"/>
      <c r="R352" s="21"/>
      <c r="S352" s="21"/>
      <c r="T352" s="21"/>
    </row>
    <row r="353" spans="1:20" ht="27.6">
      <c r="A353" s="8" t="str">
        <f>'Magic Number Crunch'!A352</f>
        <v>Iron Flask</v>
      </c>
      <c r="B353" s="12">
        <f>'Magic Number Crunch'!L352</f>
        <v>141250.25</v>
      </c>
      <c r="C353" s="13">
        <f t="shared" si="20"/>
        <v>141250.25</v>
      </c>
      <c r="D353" s="8" t="s">
        <v>206</v>
      </c>
      <c r="E353" s="14">
        <f t="shared" si="21"/>
        <v>141250</v>
      </c>
      <c r="F353" s="8" t="s">
        <v>202</v>
      </c>
      <c r="G353" s="14">
        <f t="shared" si="22"/>
        <v>2</v>
      </c>
      <c r="H353" s="8" t="s">
        <v>203</v>
      </c>
      <c r="I353" s="14">
        <f t="shared" si="23"/>
        <v>5</v>
      </c>
      <c r="J353" s="8" t="s">
        <v>204</v>
      </c>
      <c r="K353" s="13">
        <f>_xlfn.FLOOR.MATH(C353/'Mark Conv'!$E$5,0.01)</f>
        <v>5650.01</v>
      </c>
      <c r="L353" s="21"/>
      <c r="M353" s="21"/>
      <c r="N353" s="21"/>
      <c r="O353" s="21"/>
      <c r="P353" s="21"/>
      <c r="Q353" s="21"/>
      <c r="R353" s="21"/>
      <c r="S353" s="21"/>
      <c r="T353" s="21"/>
    </row>
    <row r="354" spans="1:20" ht="27.6">
      <c r="A354" s="8" t="str">
        <f>'Magic Number Crunch'!A353</f>
        <v>Ironfang (war pick)</v>
      </c>
      <c r="B354" s="12">
        <f>'Magic Number Crunch'!L353</f>
        <v>94250.25</v>
      </c>
      <c r="C354" s="13">
        <f t="shared" si="20"/>
        <v>94250.25</v>
      </c>
      <c r="D354" s="8" t="s">
        <v>206</v>
      </c>
      <c r="E354" s="14">
        <f t="shared" si="21"/>
        <v>94250</v>
      </c>
      <c r="F354" s="8" t="s">
        <v>202</v>
      </c>
      <c r="G354" s="14">
        <f t="shared" si="22"/>
        <v>2</v>
      </c>
      <c r="H354" s="8" t="s">
        <v>203</v>
      </c>
      <c r="I354" s="14">
        <f t="shared" si="23"/>
        <v>5</v>
      </c>
      <c r="J354" s="8" t="s">
        <v>204</v>
      </c>
      <c r="K354" s="13">
        <f>_xlfn.FLOOR.MATH(C354/'Mark Conv'!$E$5,0.01)</f>
        <v>3770.01</v>
      </c>
      <c r="L354" s="21"/>
      <c r="M354" s="21"/>
      <c r="N354" s="21"/>
      <c r="O354" s="21"/>
      <c r="P354" s="21"/>
      <c r="Q354" s="21"/>
      <c r="R354" s="21"/>
      <c r="S354" s="21"/>
      <c r="T354" s="21"/>
    </row>
    <row r="355" spans="1:20" ht="27.6">
      <c r="A355" s="8" t="str">
        <f>'Magic Number Crunch'!A354</f>
        <v>Javelin Of Backbiting</v>
      </c>
      <c r="B355" s="12">
        <f>'Magic Number Crunch'!L354</f>
        <v>18875.125</v>
      </c>
      <c r="C355" s="13">
        <f t="shared" si="20"/>
        <v>18875.125</v>
      </c>
      <c r="D355" s="8" t="s">
        <v>206</v>
      </c>
      <c r="E355" s="14">
        <f t="shared" si="21"/>
        <v>18875</v>
      </c>
      <c r="F355" s="8" t="s">
        <v>202</v>
      </c>
      <c r="G355" s="14">
        <f t="shared" si="22"/>
        <v>1</v>
      </c>
      <c r="H355" s="8" t="s">
        <v>203</v>
      </c>
      <c r="I355" s="14">
        <f t="shared" si="23"/>
        <v>2.5</v>
      </c>
      <c r="J355" s="8" t="s">
        <v>204</v>
      </c>
      <c r="K355" s="13">
        <f>_xlfn.FLOOR.MATH(C355/'Mark Conv'!$E$5,0.01)</f>
        <v>755</v>
      </c>
      <c r="L355" s="21"/>
      <c r="M355" s="21"/>
      <c r="N355" s="21"/>
      <c r="O355" s="21"/>
      <c r="P355" s="21"/>
      <c r="Q355" s="21"/>
      <c r="R355" s="21"/>
      <c r="S355" s="21"/>
      <c r="T355" s="21"/>
    </row>
    <row r="356" spans="1:20" ht="27.6">
      <c r="A356" s="8" t="str">
        <f>'Magic Number Crunch'!A355</f>
        <v>Javelin Of Lightning</v>
      </c>
      <c r="B356" s="12">
        <f>'Magic Number Crunch'!L355</f>
        <v>925</v>
      </c>
      <c r="C356" s="13">
        <f t="shared" si="20"/>
        <v>925</v>
      </c>
      <c r="D356" s="8" t="s">
        <v>206</v>
      </c>
      <c r="E356" s="14">
        <f t="shared" si="21"/>
        <v>925</v>
      </c>
      <c r="F356" s="8" t="s">
        <v>202</v>
      </c>
      <c r="G356" s="14">
        <f t="shared" si="22"/>
        <v>0</v>
      </c>
      <c r="H356" s="8" t="s">
        <v>203</v>
      </c>
      <c r="I356" s="14">
        <f t="shared" si="23"/>
        <v>0</v>
      </c>
      <c r="J356" s="8" t="s">
        <v>204</v>
      </c>
      <c r="K356" s="13">
        <f>_xlfn.FLOOR.MATH(C356/'Mark Conv'!$E$5,0.01)</f>
        <v>37</v>
      </c>
      <c r="L356" s="21"/>
      <c r="M356" s="21"/>
      <c r="N356" s="21"/>
      <c r="O356" s="21"/>
      <c r="P356" s="21"/>
      <c r="Q356" s="21"/>
      <c r="R356" s="21"/>
      <c r="S356" s="21"/>
      <c r="T356" s="21"/>
    </row>
    <row r="357" spans="1:20" ht="27.6">
      <c r="A357" s="8" t="str">
        <f>'Magic Number Crunch'!A356</f>
        <v>Keoghtom's Ointment (Per Dose)</v>
      </c>
      <c r="B357" s="12">
        <f>'Magic Number Crunch'!L356</f>
        <v>260</v>
      </c>
      <c r="C357" s="13">
        <f t="shared" si="20"/>
        <v>260</v>
      </c>
      <c r="D357" s="8" t="s">
        <v>206</v>
      </c>
      <c r="E357" s="14">
        <f t="shared" si="21"/>
        <v>260</v>
      </c>
      <c r="F357" s="8" t="s">
        <v>202</v>
      </c>
      <c r="G357" s="14">
        <f t="shared" si="22"/>
        <v>0</v>
      </c>
      <c r="H357" s="8" t="s">
        <v>203</v>
      </c>
      <c r="I357" s="14">
        <f t="shared" si="23"/>
        <v>0</v>
      </c>
      <c r="J357" s="8" t="s">
        <v>204</v>
      </c>
      <c r="K357" s="13">
        <f>_xlfn.FLOOR.MATH(C357/'Mark Conv'!$E$5,0.01)</f>
        <v>10.4</v>
      </c>
      <c r="L357" s="21"/>
      <c r="M357" s="21"/>
      <c r="N357" s="21"/>
      <c r="O357" s="21"/>
      <c r="P357" s="21"/>
      <c r="Q357" s="21"/>
      <c r="R357" s="21"/>
      <c r="S357" s="21"/>
      <c r="T357" s="21"/>
    </row>
    <row r="358" spans="1:20" ht="27.6">
      <c r="A358" s="8" t="str">
        <f>'Magic Number Crunch'!A357</f>
        <v>Keycharm</v>
      </c>
      <c r="B358" s="12">
        <f>'Magic Number Crunch'!L357</f>
        <v>55</v>
      </c>
      <c r="C358" s="13">
        <f t="shared" si="20"/>
        <v>55</v>
      </c>
      <c r="D358" s="8" t="s">
        <v>206</v>
      </c>
      <c r="E358" s="14">
        <f t="shared" si="21"/>
        <v>55</v>
      </c>
      <c r="F358" s="8" t="s">
        <v>202</v>
      </c>
      <c r="G358" s="14">
        <f t="shared" si="22"/>
        <v>0</v>
      </c>
      <c r="H358" s="8" t="s">
        <v>203</v>
      </c>
      <c r="I358" s="14">
        <f t="shared" si="23"/>
        <v>0</v>
      </c>
      <c r="J358" s="8" t="s">
        <v>204</v>
      </c>
      <c r="K358" s="13">
        <f>_xlfn.FLOOR.MATH(C358/'Mark Conv'!$E$5,0.01)</f>
        <v>2.2000000000000002</v>
      </c>
      <c r="L358" s="21"/>
      <c r="M358" s="21"/>
      <c r="N358" s="21"/>
      <c r="O358" s="21"/>
      <c r="P358" s="21"/>
      <c r="Q358" s="21"/>
      <c r="R358" s="21"/>
      <c r="S358" s="21"/>
      <c r="T358" s="21"/>
    </row>
    <row r="359" spans="1:20" ht="27.6">
      <c r="A359" s="8" t="str">
        <f>'Magic Number Crunch'!A358</f>
        <v>Knave's Eye Patch</v>
      </c>
      <c r="B359" s="12">
        <f>'Magic Number Crunch'!L358</f>
        <v>4437.625</v>
      </c>
      <c r="C359" s="13">
        <f t="shared" si="20"/>
        <v>4437.625</v>
      </c>
      <c r="D359" s="8" t="s">
        <v>206</v>
      </c>
      <c r="E359" s="14">
        <f t="shared" si="21"/>
        <v>4437</v>
      </c>
      <c r="F359" s="8" t="s">
        <v>202</v>
      </c>
      <c r="G359" s="14">
        <f t="shared" si="22"/>
        <v>6</v>
      </c>
      <c r="H359" s="8" t="s">
        <v>203</v>
      </c>
      <c r="I359" s="14">
        <f t="shared" si="23"/>
        <v>2.5</v>
      </c>
      <c r="J359" s="8" t="s">
        <v>204</v>
      </c>
      <c r="K359" s="13">
        <f>_xlfn.FLOOR.MATH(C359/'Mark Conv'!$E$5,0.01)</f>
        <v>177.5</v>
      </c>
      <c r="L359" s="21"/>
      <c r="M359" s="21"/>
      <c r="N359" s="21"/>
      <c r="O359" s="21"/>
      <c r="P359" s="21"/>
      <c r="Q359" s="21"/>
      <c r="R359" s="21"/>
      <c r="S359" s="21"/>
      <c r="T359" s="21"/>
    </row>
    <row r="360" spans="1:20" ht="27.6">
      <c r="A360" s="8" t="str">
        <f>'Magic Number Crunch'!A359</f>
        <v>Korolnor Scepter</v>
      </c>
      <c r="B360" s="12">
        <f>'Magic Number Crunch'!L359</f>
        <v>87750.25</v>
      </c>
      <c r="C360" s="13">
        <f t="shared" si="20"/>
        <v>87750.25</v>
      </c>
      <c r="D360" s="8" t="s">
        <v>206</v>
      </c>
      <c r="E360" s="14">
        <f t="shared" si="21"/>
        <v>87750</v>
      </c>
      <c r="F360" s="8" t="s">
        <v>202</v>
      </c>
      <c r="G360" s="14">
        <f t="shared" si="22"/>
        <v>2</v>
      </c>
      <c r="H360" s="8" t="s">
        <v>203</v>
      </c>
      <c r="I360" s="14">
        <f t="shared" si="23"/>
        <v>5</v>
      </c>
      <c r="J360" s="8" t="s">
        <v>204</v>
      </c>
      <c r="K360" s="13">
        <f>_xlfn.FLOOR.MATH(C360/'Mark Conv'!$E$5,0.01)</f>
        <v>3510.01</v>
      </c>
      <c r="L360" s="21"/>
      <c r="M360" s="21"/>
      <c r="N360" s="21"/>
      <c r="O360" s="21"/>
      <c r="P360" s="21"/>
      <c r="Q360" s="21"/>
      <c r="R360" s="21"/>
      <c r="S360" s="21"/>
      <c r="T360" s="21"/>
    </row>
    <row r="361" spans="1:20" ht="27.6">
      <c r="A361" s="8" t="str">
        <f>'Magic Number Crunch'!A360</f>
        <v>Kyrzins Ooze</v>
      </c>
      <c r="B361" s="12">
        <f>'Magic Number Crunch'!L360</f>
        <v>26125.125</v>
      </c>
      <c r="C361" s="13">
        <f t="shared" si="20"/>
        <v>26125.125</v>
      </c>
      <c r="D361" s="8" t="s">
        <v>206</v>
      </c>
      <c r="E361" s="14">
        <f t="shared" si="21"/>
        <v>26125</v>
      </c>
      <c r="F361" s="8" t="s">
        <v>202</v>
      </c>
      <c r="G361" s="14">
        <f t="shared" si="22"/>
        <v>1</v>
      </c>
      <c r="H361" s="8" t="s">
        <v>203</v>
      </c>
      <c r="I361" s="14">
        <f t="shared" si="23"/>
        <v>2.5</v>
      </c>
      <c r="J361" s="8" t="s">
        <v>204</v>
      </c>
      <c r="K361" s="13">
        <f>_xlfn.FLOOR.MATH(C361/'Mark Conv'!$E$5,0.01)</f>
        <v>1045</v>
      </c>
      <c r="L361" s="21"/>
      <c r="M361" s="21"/>
      <c r="N361" s="21"/>
      <c r="O361" s="21"/>
      <c r="P361" s="21"/>
      <c r="Q361" s="21"/>
      <c r="R361" s="21"/>
      <c r="S361" s="21"/>
      <c r="T361" s="21"/>
    </row>
    <row r="362" spans="1:20" ht="27.6">
      <c r="A362" s="8" t="str">
        <f>'Magic Number Crunch'!A361</f>
        <v>Kythrian Manchineel Focus</v>
      </c>
      <c r="B362" s="12">
        <f>'Magic Number Crunch'!L361</f>
        <v>60</v>
      </c>
      <c r="C362" s="13">
        <f t="shared" si="20"/>
        <v>60</v>
      </c>
      <c r="D362" s="8" t="s">
        <v>206</v>
      </c>
      <c r="E362" s="14">
        <f t="shared" si="21"/>
        <v>60</v>
      </c>
      <c r="F362" s="8" t="s">
        <v>202</v>
      </c>
      <c r="G362" s="14">
        <f t="shared" si="22"/>
        <v>0</v>
      </c>
      <c r="H362" s="8" t="s">
        <v>203</v>
      </c>
      <c r="I362" s="14">
        <f t="shared" si="23"/>
        <v>0</v>
      </c>
      <c r="J362" s="8" t="s">
        <v>204</v>
      </c>
      <c r="K362" s="13">
        <f>_xlfn.FLOOR.MATH(C362/'Mark Conv'!$E$5,0.01)</f>
        <v>2.4</v>
      </c>
      <c r="L362" s="21"/>
      <c r="M362" s="21"/>
      <c r="N362" s="21"/>
      <c r="O362" s="21"/>
      <c r="P362" s="21"/>
      <c r="Q362" s="21"/>
      <c r="R362" s="21"/>
      <c r="S362" s="21"/>
      <c r="T362" s="21"/>
    </row>
    <row r="363" spans="1:20" ht="27.6">
      <c r="A363" s="8" t="str">
        <f>'Magic Number Crunch'!A362</f>
        <v>Kythrian Manchineel Focus</v>
      </c>
      <c r="B363" s="12">
        <f>'Magic Number Crunch'!L362</f>
        <v>60</v>
      </c>
      <c r="C363" s="13">
        <f t="shared" si="20"/>
        <v>60</v>
      </c>
      <c r="D363" s="8" t="s">
        <v>206</v>
      </c>
      <c r="E363" s="14">
        <f t="shared" si="21"/>
        <v>60</v>
      </c>
      <c r="F363" s="8" t="s">
        <v>202</v>
      </c>
      <c r="G363" s="14">
        <f t="shared" si="22"/>
        <v>0</v>
      </c>
      <c r="H363" s="8" t="s">
        <v>203</v>
      </c>
      <c r="I363" s="14">
        <f t="shared" si="23"/>
        <v>0</v>
      </c>
      <c r="J363" s="8" t="s">
        <v>204</v>
      </c>
      <c r="K363" s="13">
        <f>_xlfn.FLOOR.MATH(C363/'Mark Conv'!$E$5,0.01)</f>
        <v>2.4</v>
      </c>
      <c r="L363" s="21"/>
      <c r="M363" s="21"/>
      <c r="N363" s="21"/>
      <c r="O363" s="21"/>
      <c r="P363" s="21"/>
      <c r="Q363" s="21"/>
      <c r="R363" s="21"/>
      <c r="S363" s="21"/>
      <c r="T363" s="21"/>
    </row>
    <row r="364" spans="1:20" ht="27.6">
      <c r="A364" s="8" t="str">
        <f>'Magic Number Crunch'!A363</f>
        <v>Lamannian Oak Focus</v>
      </c>
      <c r="B364" s="12">
        <f>'Magic Number Crunch'!L363</f>
        <v>60</v>
      </c>
      <c r="C364" s="13">
        <f t="shared" si="20"/>
        <v>60</v>
      </c>
      <c r="D364" s="8" t="s">
        <v>206</v>
      </c>
      <c r="E364" s="14">
        <f t="shared" si="21"/>
        <v>60</v>
      </c>
      <c r="F364" s="8" t="s">
        <v>202</v>
      </c>
      <c r="G364" s="14">
        <f t="shared" si="22"/>
        <v>0</v>
      </c>
      <c r="H364" s="8" t="s">
        <v>203</v>
      </c>
      <c r="I364" s="14">
        <f t="shared" si="23"/>
        <v>0</v>
      </c>
      <c r="J364" s="8" t="s">
        <v>204</v>
      </c>
      <c r="K364" s="13">
        <f>_xlfn.FLOOR.MATH(C364/'Mark Conv'!$E$5,0.01)</f>
        <v>2.4</v>
      </c>
      <c r="L364" s="21"/>
      <c r="M364" s="21"/>
      <c r="N364" s="21"/>
      <c r="O364" s="21"/>
      <c r="P364" s="21"/>
      <c r="Q364" s="21"/>
      <c r="R364" s="21"/>
      <c r="S364" s="21"/>
      <c r="T364" s="21"/>
    </row>
    <row r="365" spans="1:20" ht="27.6">
      <c r="A365" s="8" t="str">
        <f>'Magic Number Crunch'!A364</f>
        <v>Lamannian Oak Focus</v>
      </c>
      <c r="B365" s="12">
        <f>'Magic Number Crunch'!L364</f>
        <v>60</v>
      </c>
      <c r="C365" s="13">
        <f t="shared" si="20"/>
        <v>60</v>
      </c>
      <c r="D365" s="8" t="s">
        <v>206</v>
      </c>
      <c r="E365" s="14">
        <f t="shared" si="21"/>
        <v>60</v>
      </c>
      <c r="F365" s="8" t="s">
        <v>202</v>
      </c>
      <c r="G365" s="14">
        <f t="shared" si="22"/>
        <v>0</v>
      </c>
      <c r="H365" s="8" t="s">
        <v>203</v>
      </c>
      <c r="I365" s="14">
        <f t="shared" si="23"/>
        <v>0</v>
      </c>
      <c r="J365" s="8" t="s">
        <v>204</v>
      </c>
      <c r="K365" s="13">
        <f>_xlfn.FLOOR.MATH(C365/'Mark Conv'!$E$5,0.01)</f>
        <v>2.4</v>
      </c>
      <c r="L365" s="21"/>
      <c r="M365" s="21"/>
      <c r="N365" s="21"/>
      <c r="O365" s="21"/>
      <c r="P365" s="21"/>
      <c r="Q365" s="21"/>
      <c r="R365" s="21"/>
      <c r="S365" s="21"/>
      <c r="T365" s="21"/>
    </row>
    <row r="366" spans="1:20" ht="27.6">
      <c r="A366" s="8" t="str">
        <f>'Magic Number Crunch'!A365</f>
        <v>Lantern Of Revealing</v>
      </c>
      <c r="B366" s="12">
        <f>'Magic Number Crunch'!L365</f>
        <v>2750</v>
      </c>
      <c r="C366" s="13">
        <f t="shared" si="20"/>
        <v>2750</v>
      </c>
      <c r="D366" s="8" t="s">
        <v>206</v>
      </c>
      <c r="E366" s="14">
        <f t="shared" si="21"/>
        <v>2750</v>
      </c>
      <c r="F366" s="8" t="s">
        <v>202</v>
      </c>
      <c r="G366" s="14">
        <f t="shared" si="22"/>
        <v>0</v>
      </c>
      <c r="H366" s="8" t="s">
        <v>203</v>
      </c>
      <c r="I366" s="14">
        <f t="shared" si="23"/>
        <v>0</v>
      </c>
      <c r="J366" s="8" t="s">
        <v>204</v>
      </c>
      <c r="K366" s="13">
        <f>_xlfn.FLOOR.MATH(C366/'Mark Conv'!$E$5,0.01)</f>
        <v>110</v>
      </c>
      <c r="L366" s="21"/>
      <c r="M366" s="21"/>
      <c r="N366" s="21"/>
      <c r="O366" s="21"/>
      <c r="P366" s="21"/>
      <c r="Q366" s="21"/>
      <c r="R366" s="21"/>
      <c r="S366" s="21"/>
      <c r="T366" s="21"/>
    </row>
    <row r="367" spans="1:20" ht="27.6">
      <c r="A367" s="8" t="str">
        <f>'Magic Number Crunch'!A366</f>
        <v>Lantern of Tracking</v>
      </c>
      <c r="B367" s="12">
        <f>'Magic Number Crunch'!L366</f>
        <v>60</v>
      </c>
      <c r="C367" s="13">
        <f t="shared" si="20"/>
        <v>60</v>
      </c>
      <c r="D367" s="8" t="s">
        <v>206</v>
      </c>
      <c r="E367" s="14">
        <f t="shared" si="21"/>
        <v>60</v>
      </c>
      <c r="F367" s="8" t="s">
        <v>202</v>
      </c>
      <c r="G367" s="14">
        <f t="shared" si="22"/>
        <v>0</v>
      </c>
      <c r="H367" s="8" t="s">
        <v>203</v>
      </c>
      <c r="I367" s="14">
        <f t="shared" si="23"/>
        <v>0</v>
      </c>
      <c r="J367" s="8" t="s">
        <v>204</v>
      </c>
      <c r="K367" s="13">
        <f>_xlfn.FLOOR.MATH(C367/'Mark Conv'!$E$5,0.01)</f>
        <v>2.4</v>
      </c>
      <c r="L367" s="21"/>
      <c r="M367" s="21"/>
      <c r="N367" s="21"/>
      <c r="O367" s="21"/>
      <c r="P367" s="21"/>
      <c r="Q367" s="21"/>
      <c r="R367" s="21"/>
      <c r="S367" s="21"/>
      <c r="T367" s="21"/>
    </row>
    <row r="368" spans="1:20" ht="27.6">
      <c r="A368" s="8" t="str">
        <f>'Magic Number Crunch'!A367</f>
        <v>Last Stand Armor</v>
      </c>
      <c r="B368" s="12">
        <f>'Magic Number Crunch'!L367</f>
        <v>18875.125</v>
      </c>
      <c r="C368" s="13">
        <f t="shared" si="20"/>
        <v>18875.125</v>
      </c>
      <c r="D368" s="8" t="s">
        <v>206</v>
      </c>
      <c r="E368" s="14">
        <f t="shared" si="21"/>
        <v>18875</v>
      </c>
      <c r="F368" s="8" t="s">
        <v>202</v>
      </c>
      <c r="G368" s="14">
        <f t="shared" si="22"/>
        <v>1</v>
      </c>
      <c r="H368" s="8" t="s">
        <v>203</v>
      </c>
      <c r="I368" s="14">
        <f t="shared" si="23"/>
        <v>2.5</v>
      </c>
      <c r="J368" s="8" t="s">
        <v>204</v>
      </c>
      <c r="K368" s="13">
        <f>_xlfn.FLOOR.MATH(C368/'Mark Conv'!$E$5,0.01)</f>
        <v>755</v>
      </c>
      <c r="L368" s="21"/>
      <c r="M368" s="21"/>
      <c r="N368" s="21"/>
      <c r="O368" s="21"/>
      <c r="P368" s="21"/>
      <c r="Q368" s="21"/>
      <c r="R368" s="21"/>
      <c r="S368" s="21"/>
      <c r="T368" s="21"/>
    </row>
    <row r="369" spans="1:20" ht="27.6">
      <c r="A369" s="8" t="str">
        <f>'Magic Number Crunch'!A368</f>
        <v>Leather Golem Armor</v>
      </c>
      <c r="B369" s="12">
        <f>'Magic Number Crunch'!L368</f>
        <v>6875.25</v>
      </c>
      <c r="C369" s="13">
        <f t="shared" si="20"/>
        <v>6875.25</v>
      </c>
      <c r="D369" s="8" t="s">
        <v>206</v>
      </c>
      <c r="E369" s="14">
        <f t="shared" si="21"/>
        <v>6875</v>
      </c>
      <c r="F369" s="8" t="s">
        <v>202</v>
      </c>
      <c r="G369" s="14">
        <f t="shared" si="22"/>
        <v>2</v>
      </c>
      <c r="H369" s="8" t="s">
        <v>203</v>
      </c>
      <c r="I369" s="14">
        <f t="shared" si="23"/>
        <v>5</v>
      </c>
      <c r="J369" s="8" t="s">
        <v>204</v>
      </c>
      <c r="K369" s="13">
        <f>_xlfn.FLOOR.MATH(C369/'Mark Conv'!$E$5,0.01)</f>
        <v>275.01</v>
      </c>
      <c r="L369" s="21"/>
      <c r="M369" s="21"/>
      <c r="N369" s="21"/>
      <c r="O369" s="21"/>
      <c r="P369" s="21"/>
      <c r="Q369" s="21"/>
      <c r="R369" s="21"/>
      <c r="S369" s="21"/>
      <c r="T369" s="21"/>
    </row>
    <row r="370" spans="1:20" ht="27.6">
      <c r="A370" s="8" t="str">
        <f>'Magic Number Crunch'!A369</f>
        <v>Libram of Souls and Flesh</v>
      </c>
      <c r="B370" s="12">
        <f>'Magic Number Crunch'!L369</f>
        <v>6875.25</v>
      </c>
      <c r="C370" s="13">
        <f t="shared" si="20"/>
        <v>6875.25</v>
      </c>
      <c r="D370" s="8" t="s">
        <v>206</v>
      </c>
      <c r="E370" s="14">
        <f t="shared" si="21"/>
        <v>6875</v>
      </c>
      <c r="F370" s="8" t="s">
        <v>202</v>
      </c>
      <c r="G370" s="14">
        <f t="shared" si="22"/>
        <v>2</v>
      </c>
      <c r="H370" s="8" t="s">
        <v>203</v>
      </c>
      <c r="I370" s="14">
        <f t="shared" si="23"/>
        <v>5</v>
      </c>
      <c r="J370" s="8" t="s">
        <v>204</v>
      </c>
      <c r="K370" s="13">
        <f>_xlfn.FLOOR.MATH(C370/'Mark Conv'!$E$5,0.01)</f>
        <v>275.01</v>
      </c>
      <c r="L370" s="21"/>
      <c r="M370" s="21"/>
      <c r="N370" s="21"/>
      <c r="O370" s="21"/>
      <c r="P370" s="21"/>
      <c r="Q370" s="21"/>
      <c r="R370" s="21"/>
      <c r="S370" s="21"/>
      <c r="T370" s="21"/>
    </row>
    <row r="371" spans="1:20" ht="27.6">
      <c r="A371" s="8" t="str">
        <f>'Magic Number Crunch'!A370</f>
        <v>Lifewell Tattoo</v>
      </c>
      <c r="B371" s="12">
        <f>'Magic Number Crunch'!L370</f>
        <v>6875.25</v>
      </c>
      <c r="C371" s="13">
        <f t="shared" si="20"/>
        <v>6875.25</v>
      </c>
      <c r="D371" s="8" t="s">
        <v>206</v>
      </c>
      <c r="E371" s="14">
        <f t="shared" si="21"/>
        <v>6875</v>
      </c>
      <c r="F371" s="8" t="s">
        <v>202</v>
      </c>
      <c r="G371" s="14">
        <f t="shared" si="22"/>
        <v>2</v>
      </c>
      <c r="H371" s="8" t="s">
        <v>203</v>
      </c>
      <c r="I371" s="14">
        <f t="shared" si="23"/>
        <v>5</v>
      </c>
      <c r="J371" s="8" t="s">
        <v>204</v>
      </c>
      <c r="K371" s="13">
        <f>_xlfn.FLOOR.MATH(C371/'Mark Conv'!$E$5,0.01)</f>
        <v>275.01</v>
      </c>
      <c r="L371" s="21"/>
      <c r="M371" s="21"/>
      <c r="N371" s="21"/>
      <c r="O371" s="21"/>
      <c r="P371" s="21"/>
      <c r="Q371" s="21"/>
      <c r="R371" s="21"/>
      <c r="S371" s="21"/>
      <c r="T371" s="21"/>
    </row>
    <row r="372" spans="1:20" ht="27.6">
      <c r="A372" s="8" t="str">
        <f>'Magic Number Crunch'!A371</f>
        <v>Lightbringer</v>
      </c>
      <c r="B372" s="12">
        <f>'Magic Number Crunch'!L371</f>
        <v>325.25</v>
      </c>
      <c r="C372" s="13">
        <f t="shared" si="20"/>
        <v>325.25</v>
      </c>
      <c r="D372" s="8" t="s">
        <v>206</v>
      </c>
      <c r="E372" s="14">
        <f t="shared" si="21"/>
        <v>325</v>
      </c>
      <c r="F372" s="8" t="s">
        <v>202</v>
      </c>
      <c r="G372" s="14">
        <f t="shared" si="22"/>
        <v>2</v>
      </c>
      <c r="H372" s="8" t="s">
        <v>203</v>
      </c>
      <c r="I372" s="14">
        <f t="shared" si="23"/>
        <v>5</v>
      </c>
      <c r="J372" s="8" t="s">
        <v>204</v>
      </c>
      <c r="K372" s="13">
        <f>_xlfn.FLOOR.MATH(C372/'Mark Conv'!$E$5,0.01)</f>
        <v>13.01</v>
      </c>
      <c r="L372" s="21"/>
      <c r="M372" s="21"/>
      <c r="N372" s="21"/>
      <c r="O372" s="21"/>
      <c r="P372" s="21"/>
      <c r="Q372" s="21"/>
      <c r="R372" s="21"/>
      <c r="S372" s="21"/>
      <c r="T372" s="21"/>
    </row>
    <row r="373" spans="1:20" ht="27.6">
      <c r="A373" s="8" t="str">
        <f>'Magic Number Crunch'!A372</f>
        <v>Living Armor</v>
      </c>
      <c r="B373" s="12">
        <f>'Magic Number Crunch'!L372</f>
        <v>20375.125</v>
      </c>
      <c r="C373" s="13">
        <f t="shared" si="20"/>
        <v>20375.125</v>
      </c>
      <c r="D373" s="8" t="s">
        <v>206</v>
      </c>
      <c r="E373" s="14">
        <f t="shared" si="21"/>
        <v>20375</v>
      </c>
      <c r="F373" s="8" t="s">
        <v>202</v>
      </c>
      <c r="G373" s="14">
        <f t="shared" si="22"/>
        <v>1</v>
      </c>
      <c r="H373" s="8" t="s">
        <v>203</v>
      </c>
      <c r="I373" s="14">
        <f t="shared" si="23"/>
        <v>2.5</v>
      </c>
      <c r="J373" s="8" t="s">
        <v>204</v>
      </c>
      <c r="K373" s="13">
        <f>_xlfn.FLOOR.MATH(C373/'Mark Conv'!$E$5,0.01)</f>
        <v>815</v>
      </c>
      <c r="L373" s="21"/>
      <c r="M373" s="21"/>
      <c r="N373" s="21"/>
      <c r="O373" s="21"/>
      <c r="P373" s="21"/>
      <c r="Q373" s="21"/>
      <c r="R373" s="21"/>
      <c r="S373" s="21"/>
      <c r="T373" s="21"/>
    </row>
    <row r="374" spans="1:20" ht="27.6">
      <c r="A374" s="8" t="str">
        <f>'Magic Number Crunch'!A373</f>
        <v>Living Gloves</v>
      </c>
      <c r="B374" s="12">
        <f>'Magic Number Crunch'!L373</f>
        <v>412.625</v>
      </c>
      <c r="C374" s="13">
        <f t="shared" si="20"/>
        <v>412.625</v>
      </c>
      <c r="D374" s="8" t="s">
        <v>206</v>
      </c>
      <c r="E374" s="14">
        <f t="shared" si="21"/>
        <v>412</v>
      </c>
      <c r="F374" s="8" t="s">
        <v>202</v>
      </c>
      <c r="G374" s="14">
        <f t="shared" si="22"/>
        <v>6</v>
      </c>
      <c r="H374" s="8" t="s">
        <v>203</v>
      </c>
      <c r="I374" s="14">
        <f t="shared" si="23"/>
        <v>2.5</v>
      </c>
      <c r="J374" s="8" t="s">
        <v>204</v>
      </c>
      <c r="K374" s="13">
        <f>_xlfn.FLOOR.MATH(C374/'Mark Conv'!$E$5,0.01)</f>
        <v>16.5</v>
      </c>
      <c r="L374" s="21"/>
      <c r="M374" s="21"/>
      <c r="N374" s="21"/>
      <c r="O374" s="21"/>
      <c r="P374" s="21"/>
      <c r="Q374" s="21"/>
      <c r="R374" s="21"/>
      <c r="S374" s="21"/>
      <c r="T374" s="21"/>
    </row>
    <row r="375" spans="1:20" ht="27.6">
      <c r="A375" s="8" t="str">
        <f>'Magic Number Crunch'!A374</f>
        <v>Loadstone</v>
      </c>
      <c r="B375" s="12">
        <f>'Magic Number Crunch'!L374</f>
        <v>3512.625</v>
      </c>
      <c r="C375" s="13">
        <f t="shared" si="20"/>
        <v>3512.625</v>
      </c>
      <c r="D375" s="8" t="s">
        <v>206</v>
      </c>
      <c r="E375" s="14">
        <f t="shared" si="21"/>
        <v>3512</v>
      </c>
      <c r="F375" s="8" t="s">
        <v>202</v>
      </c>
      <c r="G375" s="14">
        <f t="shared" si="22"/>
        <v>6</v>
      </c>
      <c r="H375" s="8" t="s">
        <v>203</v>
      </c>
      <c r="I375" s="14">
        <f t="shared" si="23"/>
        <v>2.5</v>
      </c>
      <c r="J375" s="8" t="s">
        <v>204</v>
      </c>
      <c r="K375" s="13">
        <f>_xlfn.FLOOR.MATH(C375/'Mark Conv'!$E$5,0.01)</f>
        <v>140.5</v>
      </c>
      <c r="L375" s="21"/>
      <c r="M375" s="21"/>
      <c r="N375" s="21"/>
      <c r="O375" s="21"/>
      <c r="P375" s="21"/>
      <c r="Q375" s="21"/>
      <c r="R375" s="21"/>
      <c r="S375" s="21"/>
      <c r="T375" s="21"/>
    </row>
    <row r="376" spans="1:20" ht="27.6">
      <c r="A376" s="8" t="str">
        <f>'Magic Number Crunch'!A375</f>
        <v>Lock Of Trickery</v>
      </c>
      <c r="B376" s="12">
        <f>'Magic Number Crunch'!L375</f>
        <v>55</v>
      </c>
      <c r="C376" s="13">
        <f t="shared" si="20"/>
        <v>55</v>
      </c>
      <c r="D376" s="8" t="s">
        <v>206</v>
      </c>
      <c r="E376" s="14">
        <f t="shared" si="21"/>
        <v>55</v>
      </c>
      <c r="F376" s="8" t="s">
        <v>202</v>
      </c>
      <c r="G376" s="14">
        <f t="shared" si="22"/>
        <v>0</v>
      </c>
      <c r="H376" s="8" t="s">
        <v>203</v>
      </c>
      <c r="I376" s="14">
        <f t="shared" si="23"/>
        <v>0</v>
      </c>
      <c r="J376" s="8" t="s">
        <v>204</v>
      </c>
      <c r="K376" s="13">
        <f>_xlfn.FLOOR.MATH(C376/'Mark Conv'!$E$5,0.01)</f>
        <v>2.2000000000000002</v>
      </c>
      <c r="L376" s="21"/>
      <c r="M376" s="21"/>
      <c r="N376" s="21"/>
      <c r="O376" s="21"/>
      <c r="P376" s="21"/>
      <c r="Q376" s="21"/>
      <c r="R376" s="21"/>
      <c r="S376" s="21"/>
      <c r="T376" s="21"/>
    </row>
    <row r="377" spans="1:20" ht="27.6">
      <c r="A377" s="8" t="str">
        <f>'Magic Number Crunch'!A376</f>
        <v>Lord's Ensemble</v>
      </c>
      <c r="B377" s="12">
        <f>'Magic Number Crunch'!L376</f>
        <v>5937.625</v>
      </c>
      <c r="C377" s="13">
        <f t="shared" si="20"/>
        <v>5937.625</v>
      </c>
      <c r="D377" s="8" t="s">
        <v>206</v>
      </c>
      <c r="E377" s="14">
        <f t="shared" si="21"/>
        <v>5937</v>
      </c>
      <c r="F377" s="8" t="s">
        <v>202</v>
      </c>
      <c r="G377" s="14">
        <f t="shared" si="22"/>
        <v>6</v>
      </c>
      <c r="H377" s="8" t="s">
        <v>203</v>
      </c>
      <c r="I377" s="14">
        <f t="shared" si="23"/>
        <v>2.5</v>
      </c>
      <c r="J377" s="8" t="s">
        <v>204</v>
      </c>
      <c r="K377" s="13">
        <f>_xlfn.FLOOR.MATH(C377/'Mark Conv'!$E$5,0.01)</f>
        <v>237.5</v>
      </c>
      <c r="L377" s="21"/>
      <c r="M377" s="21"/>
      <c r="N377" s="21"/>
      <c r="O377" s="21"/>
      <c r="P377" s="21"/>
      <c r="Q377" s="21"/>
      <c r="R377" s="21"/>
      <c r="S377" s="21"/>
      <c r="T377" s="21"/>
    </row>
    <row r="378" spans="1:20" ht="27.6">
      <c r="A378" s="8" t="str">
        <f>'Magic Number Crunch'!A377</f>
        <v>Lost Crown Of Besilmer</v>
      </c>
      <c r="B378" s="12">
        <f>'Magic Number Crunch'!L377</f>
        <v>67750.25</v>
      </c>
      <c r="C378" s="13">
        <f t="shared" si="20"/>
        <v>67750.25</v>
      </c>
      <c r="D378" s="8" t="s">
        <v>206</v>
      </c>
      <c r="E378" s="14">
        <f t="shared" si="21"/>
        <v>67750</v>
      </c>
      <c r="F378" s="8" t="s">
        <v>202</v>
      </c>
      <c r="G378" s="14">
        <f t="shared" si="22"/>
        <v>2</v>
      </c>
      <c r="H378" s="8" t="s">
        <v>203</v>
      </c>
      <c r="I378" s="14">
        <f t="shared" si="23"/>
        <v>5</v>
      </c>
      <c r="J378" s="8" t="s">
        <v>204</v>
      </c>
      <c r="K378" s="13">
        <f>_xlfn.FLOOR.MATH(C378/'Mark Conv'!$E$5,0.01)</f>
        <v>2710.01</v>
      </c>
      <c r="L378" s="21"/>
      <c r="M378" s="21"/>
      <c r="N378" s="21"/>
      <c r="O378" s="21"/>
      <c r="P378" s="21"/>
      <c r="Q378" s="21"/>
      <c r="R378" s="21"/>
      <c r="S378" s="21"/>
      <c r="T378" s="21"/>
    </row>
    <row r="379" spans="1:20" ht="27.6">
      <c r="A379" s="8" t="str">
        <f>'Magic Number Crunch'!A378</f>
        <v>Luck Blade</v>
      </c>
      <c r="B379" s="12">
        <f>'Magic Number Crunch'!L378</f>
        <v>106250.25</v>
      </c>
      <c r="C379" s="13">
        <f t="shared" si="20"/>
        <v>106250.25</v>
      </c>
      <c r="D379" s="8" t="s">
        <v>206</v>
      </c>
      <c r="E379" s="14">
        <f t="shared" si="21"/>
        <v>106250</v>
      </c>
      <c r="F379" s="8" t="s">
        <v>202</v>
      </c>
      <c r="G379" s="14">
        <f t="shared" si="22"/>
        <v>2</v>
      </c>
      <c r="H379" s="8" t="s">
        <v>203</v>
      </c>
      <c r="I379" s="14">
        <f t="shared" si="23"/>
        <v>5</v>
      </c>
      <c r="J379" s="8" t="s">
        <v>204</v>
      </c>
      <c r="K379" s="13">
        <f>_xlfn.FLOOR.MATH(C379/'Mark Conv'!$E$5,0.01)</f>
        <v>4250.01</v>
      </c>
      <c r="L379" s="21"/>
      <c r="M379" s="21"/>
      <c r="N379" s="21"/>
      <c r="O379" s="21"/>
      <c r="P379" s="21"/>
      <c r="Q379" s="21"/>
      <c r="R379" s="21"/>
      <c r="S379" s="21"/>
      <c r="T379" s="21"/>
    </row>
    <row r="380" spans="1:20" ht="27.6">
      <c r="A380" s="8" t="str">
        <f>'Magic Number Crunch'!A379</f>
        <v>Luxon Beacon</v>
      </c>
      <c r="B380" s="12">
        <f>'Magic Number Crunch'!L379</f>
        <v>73750.25</v>
      </c>
      <c r="C380" s="13">
        <f t="shared" si="20"/>
        <v>73750.25</v>
      </c>
      <c r="D380" s="8" t="s">
        <v>206</v>
      </c>
      <c r="E380" s="14">
        <f t="shared" si="21"/>
        <v>73750</v>
      </c>
      <c r="F380" s="8" t="s">
        <v>202</v>
      </c>
      <c r="G380" s="14">
        <f t="shared" si="22"/>
        <v>2</v>
      </c>
      <c r="H380" s="8" t="s">
        <v>203</v>
      </c>
      <c r="I380" s="14">
        <f t="shared" si="23"/>
        <v>5</v>
      </c>
      <c r="J380" s="8" t="s">
        <v>204</v>
      </c>
      <c r="K380" s="13">
        <f>_xlfn.FLOOR.MATH(C380/'Mark Conv'!$E$5,0.01)</f>
        <v>2950.01</v>
      </c>
      <c r="L380" s="21"/>
      <c r="M380" s="21"/>
      <c r="N380" s="21"/>
      <c r="O380" s="21"/>
      <c r="P380" s="21"/>
      <c r="Q380" s="21"/>
      <c r="R380" s="21"/>
      <c r="S380" s="21"/>
      <c r="T380" s="21"/>
    </row>
    <row r="381" spans="1:20" ht="27.6">
      <c r="A381" s="8" t="str">
        <f>'Magic Number Crunch'!A380</f>
        <v>Lyre of Building</v>
      </c>
      <c r="B381" s="12">
        <f>'Magic Number Crunch'!L380</f>
        <v>6875.25</v>
      </c>
      <c r="C381" s="13">
        <f t="shared" si="20"/>
        <v>6875.25</v>
      </c>
      <c r="D381" s="8" t="s">
        <v>206</v>
      </c>
      <c r="E381" s="14">
        <f t="shared" si="21"/>
        <v>6875</v>
      </c>
      <c r="F381" s="8" t="s">
        <v>202</v>
      </c>
      <c r="G381" s="14">
        <f t="shared" si="22"/>
        <v>2</v>
      </c>
      <c r="H381" s="8" t="s">
        <v>203</v>
      </c>
      <c r="I381" s="14">
        <f t="shared" si="23"/>
        <v>5</v>
      </c>
      <c r="J381" s="8" t="s">
        <v>204</v>
      </c>
      <c r="K381" s="13">
        <f>_xlfn.FLOOR.MATH(C381/'Mark Conv'!$E$5,0.01)</f>
        <v>275.01</v>
      </c>
      <c r="L381" s="21"/>
      <c r="M381" s="21"/>
      <c r="N381" s="21"/>
      <c r="O381" s="21"/>
      <c r="P381" s="21"/>
      <c r="Q381" s="21"/>
      <c r="R381" s="21"/>
      <c r="S381" s="21"/>
      <c r="T381" s="21"/>
    </row>
    <row r="382" spans="1:20" ht="27.6">
      <c r="A382" s="8" t="str">
        <f>'Magic Number Crunch'!A381</f>
        <v>Mabaran Ebony Focus</v>
      </c>
      <c r="B382" s="12">
        <f>'Magic Number Crunch'!L381</f>
        <v>60</v>
      </c>
      <c r="C382" s="13">
        <f t="shared" si="20"/>
        <v>60</v>
      </c>
      <c r="D382" s="8" t="s">
        <v>206</v>
      </c>
      <c r="E382" s="14">
        <f t="shared" si="21"/>
        <v>60</v>
      </c>
      <c r="F382" s="8" t="s">
        <v>202</v>
      </c>
      <c r="G382" s="14">
        <f t="shared" si="22"/>
        <v>0</v>
      </c>
      <c r="H382" s="8" t="s">
        <v>203</v>
      </c>
      <c r="I382" s="14">
        <f t="shared" si="23"/>
        <v>0</v>
      </c>
      <c r="J382" s="8" t="s">
        <v>204</v>
      </c>
      <c r="K382" s="13">
        <f>_xlfn.FLOOR.MATH(C382/'Mark Conv'!$E$5,0.01)</f>
        <v>2.4</v>
      </c>
      <c r="L382" s="21"/>
      <c r="M382" s="21"/>
      <c r="N382" s="21"/>
      <c r="O382" s="21"/>
      <c r="P382" s="21"/>
      <c r="Q382" s="21"/>
      <c r="R382" s="21"/>
      <c r="S382" s="21"/>
      <c r="T382" s="21"/>
    </row>
    <row r="383" spans="1:20" ht="27.6">
      <c r="A383" s="8" t="str">
        <f>'Magic Number Crunch'!A382</f>
        <v>Mabaran Ebony Focus</v>
      </c>
      <c r="B383" s="12">
        <f>'Magic Number Crunch'!L382</f>
        <v>60</v>
      </c>
      <c r="C383" s="13">
        <f t="shared" si="20"/>
        <v>60</v>
      </c>
      <c r="D383" s="8" t="s">
        <v>206</v>
      </c>
      <c r="E383" s="14">
        <f t="shared" si="21"/>
        <v>60</v>
      </c>
      <c r="F383" s="8" t="s">
        <v>202</v>
      </c>
      <c r="G383" s="14">
        <f t="shared" si="22"/>
        <v>0</v>
      </c>
      <c r="H383" s="8" t="s">
        <v>203</v>
      </c>
      <c r="I383" s="14">
        <f t="shared" si="23"/>
        <v>0</v>
      </c>
      <c r="J383" s="8" t="s">
        <v>204</v>
      </c>
      <c r="K383" s="13">
        <f>_xlfn.FLOOR.MATH(C383/'Mark Conv'!$E$5,0.01)</f>
        <v>2.4</v>
      </c>
      <c r="L383" s="21"/>
      <c r="M383" s="21"/>
      <c r="N383" s="21"/>
      <c r="O383" s="21"/>
      <c r="P383" s="21"/>
      <c r="Q383" s="21"/>
      <c r="R383" s="21"/>
      <c r="S383" s="21"/>
      <c r="T383" s="21"/>
    </row>
    <row r="384" spans="1:20" ht="27.6">
      <c r="A384" s="8" t="str">
        <f>'Magic Number Crunch'!A383</f>
        <v>Mabaran Resonator</v>
      </c>
      <c r="B384" s="12">
        <f>'Magic Number Crunch'!L383</f>
        <v>112500.5</v>
      </c>
      <c r="C384" s="13">
        <f t="shared" si="20"/>
        <v>112500.5</v>
      </c>
      <c r="D384" s="8" t="s">
        <v>206</v>
      </c>
      <c r="E384" s="14">
        <f t="shared" si="21"/>
        <v>112500</v>
      </c>
      <c r="F384" s="8" t="s">
        <v>202</v>
      </c>
      <c r="G384" s="14">
        <f t="shared" si="22"/>
        <v>5</v>
      </c>
      <c r="H384" s="8" t="s">
        <v>203</v>
      </c>
      <c r="I384" s="14">
        <f t="shared" si="23"/>
        <v>0</v>
      </c>
      <c r="J384" s="8" t="s">
        <v>204</v>
      </c>
      <c r="K384" s="13">
        <f>_xlfn.FLOOR.MATH(C384/'Mark Conv'!$E$5,0.01)</f>
        <v>4500.0200000000004</v>
      </c>
      <c r="L384" s="21"/>
      <c r="M384" s="21"/>
      <c r="N384" s="21"/>
      <c r="O384" s="21"/>
      <c r="P384" s="21"/>
      <c r="Q384" s="21"/>
      <c r="R384" s="21"/>
      <c r="S384" s="21"/>
      <c r="T384" s="21"/>
    </row>
    <row r="385" spans="1:20" ht="27.6">
      <c r="A385" s="8" t="str">
        <f>'Magic Number Crunch'!A384</f>
        <v>Mabaran Resonator</v>
      </c>
      <c r="B385" s="12">
        <f>'Magic Number Crunch'!L384</f>
        <v>112500.5</v>
      </c>
      <c r="C385" s="13">
        <f t="shared" si="20"/>
        <v>112500.5</v>
      </c>
      <c r="D385" s="8" t="s">
        <v>206</v>
      </c>
      <c r="E385" s="14">
        <f t="shared" si="21"/>
        <v>112500</v>
      </c>
      <c r="F385" s="8" t="s">
        <v>202</v>
      </c>
      <c r="G385" s="14">
        <f t="shared" si="22"/>
        <v>5</v>
      </c>
      <c r="H385" s="8" t="s">
        <v>203</v>
      </c>
      <c r="I385" s="14">
        <f t="shared" si="23"/>
        <v>0</v>
      </c>
      <c r="J385" s="8" t="s">
        <v>204</v>
      </c>
      <c r="K385" s="13">
        <f>_xlfn.FLOOR.MATH(C385/'Mark Conv'!$E$5,0.01)</f>
        <v>4500.0200000000004</v>
      </c>
      <c r="L385" s="21"/>
      <c r="M385" s="21"/>
      <c r="N385" s="21"/>
      <c r="O385" s="21"/>
      <c r="P385" s="21"/>
      <c r="Q385" s="21"/>
      <c r="R385" s="21"/>
      <c r="S385" s="21"/>
      <c r="T385" s="21"/>
    </row>
    <row r="386" spans="1:20" ht="27.6">
      <c r="A386" s="8" t="str">
        <f>'Magic Number Crunch'!A385</f>
        <v>Mace Of Disruption</v>
      </c>
      <c r="B386" s="12">
        <f>'Magic Number Crunch'!L385</f>
        <v>4875</v>
      </c>
      <c r="C386" s="13">
        <f t="shared" si="20"/>
        <v>4875</v>
      </c>
      <c r="D386" s="8" t="s">
        <v>206</v>
      </c>
      <c r="E386" s="14">
        <f t="shared" si="21"/>
        <v>4875</v>
      </c>
      <c r="F386" s="8" t="s">
        <v>202</v>
      </c>
      <c r="G386" s="14">
        <f t="shared" si="22"/>
        <v>0</v>
      </c>
      <c r="H386" s="8" t="s">
        <v>203</v>
      </c>
      <c r="I386" s="14">
        <f t="shared" si="23"/>
        <v>0</v>
      </c>
      <c r="J386" s="8" t="s">
        <v>204</v>
      </c>
      <c r="K386" s="13">
        <f>_xlfn.FLOOR.MATH(C386/'Mark Conv'!$E$5,0.01)</f>
        <v>195</v>
      </c>
      <c r="L386" s="21"/>
      <c r="M386" s="21"/>
      <c r="N386" s="21"/>
      <c r="O386" s="21"/>
      <c r="P386" s="21"/>
      <c r="Q386" s="21"/>
      <c r="R386" s="21"/>
      <c r="S386" s="21"/>
      <c r="T386" s="21"/>
    </row>
    <row r="387" spans="1:20" ht="27.6">
      <c r="A387" s="8" t="str">
        <f>'Magic Number Crunch'!A386</f>
        <v>Mace Of Smiting</v>
      </c>
      <c r="B387" s="12">
        <f>'Magic Number Crunch'!L386</f>
        <v>4500</v>
      </c>
      <c r="C387" s="13">
        <f t="shared" ref="C387:C450" si="24">B387*$N$6*$N$11</f>
        <v>4500</v>
      </c>
      <c r="D387" s="8" t="s">
        <v>206</v>
      </c>
      <c r="E387" s="14">
        <f t="shared" ref="E387:E450" si="25">_xlfn.FLOOR.MATH(C387,1)</f>
        <v>4500</v>
      </c>
      <c r="F387" s="8" t="s">
        <v>202</v>
      </c>
      <c r="G387" s="14">
        <f t="shared" ref="G387:G450" si="26">_xlfn.FLOOR.MATH(((C387-E387)*10), 1)</f>
        <v>0</v>
      </c>
      <c r="H387" s="8" t="s">
        <v>203</v>
      </c>
      <c r="I387" s="14">
        <f t="shared" ref="I387:I450" si="27">((C387-E387)*10-G387)*10</f>
        <v>0</v>
      </c>
      <c r="J387" s="8" t="s">
        <v>204</v>
      </c>
      <c r="K387" s="13">
        <f>_xlfn.FLOOR.MATH(C387/'Mark Conv'!$E$5,0.01)</f>
        <v>180</v>
      </c>
      <c r="L387" s="21"/>
      <c r="M387" s="21"/>
      <c r="N387" s="21"/>
      <c r="O387" s="21"/>
      <c r="P387" s="21"/>
      <c r="Q387" s="21"/>
      <c r="R387" s="21"/>
      <c r="S387" s="21"/>
      <c r="T387" s="21"/>
    </row>
    <row r="388" spans="1:20" ht="27.6">
      <c r="A388" s="8" t="str">
        <f>'Magic Number Crunch'!A387</f>
        <v>Mace Of Terror</v>
      </c>
      <c r="B388" s="12">
        <f>'Magic Number Crunch'!L387</f>
        <v>5750</v>
      </c>
      <c r="C388" s="13">
        <f t="shared" si="24"/>
        <v>5750</v>
      </c>
      <c r="D388" s="8" t="s">
        <v>206</v>
      </c>
      <c r="E388" s="14">
        <f t="shared" si="25"/>
        <v>5750</v>
      </c>
      <c r="F388" s="8" t="s">
        <v>202</v>
      </c>
      <c r="G388" s="14">
        <f t="shared" si="26"/>
        <v>0</v>
      </c>
      <c r="H388" s="8" t="s">
        <v>203</v>
      </c>
      <c r="I388" s="14">
        <f t="shared" si="27"/>
        <v>0</v>
      </c>
      <c r="J388" s="8" t="s">
        <v>204</v>
      </c>
      <c r="K388" s="13">
        <f>_xlfn.FLOOR.MATH(C388/'Mark Conv'!$E$5,0.01)</f>
        <v>230</v>
      </c>
      <c r="L388" s="21"/>
      <c r="M388" s="21"/>
      <c r="N388" s="21"/>
      <c r="O388" s="21"/>
      <c r="P388" s="21"/>
      <c r="Q388" s="21"/>
      <c r="R388" s="21"/>
      <c r="S388" s="21"/>
      <c r="T388" s="21"/>
    </row>
    <row r="389" spans="1:20" ht="27.6">
      <c r="A389" s="8" t="str">
        <f>'Magic Number Crunch'!A388</f>
        <v>Mantle Of Spell Resistance</v>
      </c>
      <c r="B389" s="12">
        <f>'Magic Number Crunch'!L388</f>
        <v>17100</v>
      </c>
      <c r="C389" s="13">
        <f t="shared" si="24"/>
        <v>17100</v>
      </c>
      <c r="D389" s="8" t="s">
        <v>206</v>
      </c>
      <c r="E389" s="14">
        <f t="shared" si="25"/>
        <v>17100</v>
      </c>
      <c r="F389" s="8" t="s">
        <v>202</v>
      </c>
      <c r="G389" s="14">
        <f t="shared" si="26"/>
        <v>0</v>
      </c>
      <c r="H389" s="8" t="s">
        <v>203</v>
      </c>
      <c r="I389" s="14">
        <f t="shared" si="27"/>
        <v>0</v>
      </c>
      <c r="J389" s="8" t="s">
        <v>204</v>
      </c>
      <c r="K389" s="13">
        <f>_xlfn.FLOOR.MATH(C389/'Mark Conv'!$E$5,0.01)</f>
        <v>684</v>
      </c>
      <c r="L389" s="21"/>
      <c r="M389" s="21"/>
      <c r="N389" s="21"/>
      <c r="O389" s="21"/>
      <c r="P389" s="21"/>
      <c r="Q389" s="21"/>
      <c r="R389" s="21"/>
      <c r="S389" s="21"/>
      <c r="T389" s="21"/>
    </row>
    <row r="390" spans="1:20" ht="27.6">
      <c r="A390" s="8" t="str">
        <f>'Magic Number Crunch'!A389</f>
        <v>Manual Of Bodily Health</v>
      </c>
      <c r="B390" s="12">
        <f>'Magic Number Crunch'!L389</f>
        <v>33625.125</v>
      </c>
      <c r="C390" s="13">
        <f t="shared" si="24"/>
        <v>33625.125</v>
      </c>
      <c r="D390" s="8" t="s">
        <v>206</v>
      </c>
      <c r="E390" s="14">
        <f t="shared" si="25"/>
        <v>33625</v>
      </c>
      <c r="F390" s="8" t="s">
        <v>202</v>
      </c>
      <c r="G390" s="14">
        <f t="shared" si="26"/>
        <v>1</v>
      </c>
      <c r="H390" s="8" t="s">
        <v>203</v>
      </c>
      <c r="I390" s="14">
        <f t="shared" si="27"/>
        <v>2.5</v>
      </c>
      <c r="J390" s="8" t="s">
        <v>204</v>
      </c>
      <c r="K390" s="13">
        <f>_xlfn.FLOOR.MATH(C390/'Mark Conv'!$E$5,0.01)</f>
        <v>1345</v>
      </c>
      <c r="L390" s="21"/>
      <c r="M390" s="21"/>
      <c r="N390" s="21"/>
      <c r="O390" s="21"/>
      <c r="P390" s="21"/>
      <c r="Q390" s="21"/>
      <c r="R390" s="21"/>
      <c r="S390" s="21"/>
      <c r="T390" s="21"/>
    </row>
    <row r="391" spans="1:20" ht="27.6">
      <c r="A391" s="8" t="str">
        <f>'Magic Number Crunch'!A390</f>
        <v>Manual Of Gainful Exercise</v>
      </c>
      <c r="B391" s="12">
        <f>'Magic Number Crunch'!L390</f>
        <v>33625.125</v>
      </c>
      <c r="C391" s="13">
        <f t="shared" si="24"/>
        <v>33625.125</v>
      </c>
      <c r="D391" s="8" t="s">
        <v>206</v>
      </c>
      <c r="E391" s="14">
        <f t="shared" si="25"/>
        <v>33625</v>
      </c>
      <c r="F391" s="8" t="s">
        <v>202</v>
      </c>
      <c r="G391" s="14">
        <f t="shared" si="26"/>
        <v>1</v>
      </c>
      <c r="H391" s="8" t="s">
        <v>203</v>
      </c>
      <c r="I391" s="14">
        <f t="shared" si="27"/>
        <v>2.5</v>
      </c>
      <c r="J391" s="8" t="s">
        <v>204</v>
      </c>
      <c r="K391" s="13">
        <f>_xlfn.FLOOR.MATH(C391/'Mark Conv'!$E$5,0.01)</f>
        <v>1345</v>
      </c>
      <c r="L391" s="21"/>
      <c r="M391" s="21"/>
      <c r="N391" s="21"/>
      <c r="O391" s="21"/>
      <c r="P391" s="21"/>
      <c r="Q391" s="21"/>
      <c r="R391" s="21"/>
      <c r="S391" s="21"/>
      <c r="T391" s="21"/>
    </row>
    <row r="392" spans="1:20" ht="27.6">
      <c r="A392" s="8" t="str">
        <f>'Magic Number Crunch'!A391</f>
        <v>Manual Of Golems</v>
      </c>
      <c r="B392" s="12">
        <f>'Magic Number Crunch'!L391</f>
        <v>26625.125</v>
      </c>
      <c r="C392" s="13">
        <f t="shared" si="24"/>
        <v>26625.125</v>
      </c>
      <c r="D392" s="8" t="s">
        <v>206</v>
      </c>
      <c r="E392" s="14">
        <f t="shared" si="25"/>
        <v>26625</v>
      </c>
      <c r="F392" s="8" t="s">
        <v>202</v>
      </c>
      <c r="G392" s="14">
        <f t="shared" si="26"/>
        <v>1</v>
      </c>
      <c r="H392" s="8" t="s">
        <v>203</v>
      </c>
      <c r="I392" s="14">
        <f t="shared" si="27"/>
        <v>2.5</v>
      </c>
      <c r="J392" s="8" t="s">
        <v>204</v>
      </c>
      <c r="K392" s="13">
        <f>_xlfn.FLOOR.MATH(C392/'Mark Conv'!$E$5,0.01)</f>
        <v>1065</v>
      </c>
      <c r="L392" s="21"/>
      <c r="M392" s="21"/>
      <c r="N392" s="21"/>
      <c r="O392" s="21"/>
      <c r="P392" s="21"/>
      <c r="Q392" s="21"/>
      <c r="R392" s="21"/>
      <c r="S392" s="21"/>
      <c r="T392" s="21"/>
    </row>
    <row r="393" spans="1:20" ht="27.6">
      <c r="A393" s="8" t="str">
        <f>'Magic Number Crunch'!A392</f>
        <v>Manual Of Quickness Of Action</v>
      </c>
      <c r="B393" s="12">
        <f>'Magic Number Crunch'!L392</f>
        <v>33625.125</v>
      </c>
      <c r="C393" s="13">
        <f t="shared" si="24"/>
        <v>33625.125</v>
      </c>
      <c r="D393" s="8" t="s">
        <v>206</v>
      </c>
      <c r="E393" s="14">
        <f t="shared" si="25"/>
        <v>33625</v>
      </c>
      <c r="F393" s="8" t="s">
        <v>202</v>
      </c>
      <c r="G393" s="14">
        <f t="shared" si="26"/>
        <v>1</v>
      </c>
      <c r="H393" s="8" t="s">
        <v>203</v>
      </c>
      <c r="I393" s="14">
        <f t="shared" si="27"/>
        <v>2.5</v>
      </c>
      <c r="J393" s="8" t="s">
        <v>204</v>
      </c>
      <c r="K393" s="13">
        <f>_xlfn.FLOOR.MATH(C393/'Mark Conv'!$E$5,0.01)</f>
        <v>1345</v>
      </c>
      <c r="L393" s="21"/>
      <c r="M393" s="21"/>
      <c r="N393" s="21"/>
      <c r="O393" s="21"/>
      <c r="P393" s="21"/>
      <c r="Q393" s="21"/>
      <c r="R393" s="21"/>
      <c r="S393" s="21"/>
      <c r="T393" s="21"/>
    </row>
    <row r="394" spans="1:20" ht="27.6">
      <c r="A394" s="8" t="str">
        <f>'Magic Number Crunch'!A393</f>
        <v>Mariner's Armor</v>
      </c>
      <c r="B394" s="12">
        <f>'Magic Number Crunch'!L393</f>
        <v>950</v>
      </c>
      <c r="C394" s="13">
        <f t="shared" si="24"/>
        <v>950</v>
      </c>
      <c r="D394" s="8" t="s">
        <v>206</v>
      </c>
      <c r="E394" s="14">
        <f t="shared" si="25"/>
        <v>950</v>
      </c>
      <c r="F394" s="8" t="s">
        <v>202</v>
      </c>
      <c r="G394" s="14">
        <f t="shared" si="26"/>
        <v>0</v>
      </c>
      <c r="H394" s="8" t="s">
        <v>203</v>
      </c>
      <c r="I394" s="14">
        <f t="shared" si="27"/>
        <v>0</v>
      </c>
      <c r="J394" s="8" t="s">
        <v>204</v>
      </c>
      <c r="K394" s="13">
        <f>_xlfn.FLOOR.MATH(C394/'Mark Conv'!$E$5,0.01)</f>
        <v>38</v>
      </c>
      <c r="L394" s="21"/>
      <c r="M394" s="21"/>
      <c r="N394" s="21"/>
      <c r="O394" s="21"/>
      <c r="P394" s="21"/>
      <c r="Q394" s="21"/>
      <c r="R394" s="21"/>
      <c r="S394" s="21"/>
      <c r="T394" s="21"/>
    </row>
    <row r="395" spans="1:20" ht="27.6">
      <c r="A395" s="8" t="str">
        <f>'Magic Number Crunch'!A394</f>
        <v>Marvelous Pigments</v>
      </c>
      <c r="B395" s="12">
        <f>'Magic Number Crunch'!L394</f>
        <v>23625.125</v>
      </c>
      <c r="C395" s="13">
        <f t="shared" si="24"/>
        <v>23625.125</v>
      </c>
      <c r="D395" s="8" t="s">
        <v>206</v>
      </c>
      <c r="E395" s="14">
        <f t="shared" si="25"/>
        <v>23625</v>
      </c>
      <c r="F395" s="8" t="s">
        <v>202</v>
      </c>
      <c r="G395" s="14">
        <f t="shared" si="26"/>
        <v>1</v>
      </c>
      <c r="H395" s="8" t="s">
        <v>203</v>
      </c>
      <c r="I395" s="14">
        <f t="shared" si="27"/>
        <v>2.5</v>
      </c>
      <c r="J395" s="8" t="s">
        <v>204</v>
      </c>
      <c r="K395" s="13">
        <f>_xlfn.FLOOR.MATH(C395/'Mark Conv'!$E$5,0.01)</f>
        <v>945</v>
      </c>
      <c r="L395" s="21"/>
      <c r="M395" s="21"/>
      <c r="N395" s="21"/>
      <c r="O395" s="21"/>
      <c r="P395" s="21"/>
      <c r="Q395" s="21"/>
      <c r="R395" s="21"/>
      <c r="S395" s="21"/>
      <c r="T395" s="21"/>
    </row>
    <row r="396" spans="1:20" ht="27.6">
      <c r="A396" s="8" t="str">
        <f>'Magic Number Crunch'!A395</f>
        <v>Mask Of The Beast</v>
      </c>
      <c r="B396" s="12">
        <f>'Magic Number Crunch'!L395</f>
        <v>262.625</v>
      </c>
      <c r="C396" s="13">
        <f t="shared" si="24"/>
        <v>262.625</v>
      </c>
      <c r="D396" s="8" t="s">
        <v>206</v>
      </c>
      <c r="E396" s="14">
        <f t="shared" si="25"/>
        <v>262</v>
      </c>
      <c r="F396" s="8" t="s">
        <v>202</v>
      </c>
      <c r="G396" s="14">
        <f t="shared" si="26"/>
        <v>6</v>
      </c>
      <c r="H396" s="8" t="s">
        <v>203</v>
      </c>
      <c r="I396" s="14">
        <f t="shared" si="27"/>
        <v>2.5</v>
      </c>
      <c r="J396" s="8" t="s">
        <v>204</v>
      </c>
      <c r="K396" s="13">
        <f>_xlfn.FLOOR.MATH(C396/'Mark Conv'!$E$5,0.01)</f>
        <v>10.5</v>
      </c>
      <c r="L396" s="21"/>
      <c r="M396" s="21"/>
      <c r="N396" s="21"/>
      <c r="O396" s="21"/>
      <c r="P396" s="21"/>
      <c r="Q396" s="21"/>
      <c r="R396" s="21"/>
      <c r="S396" s="21"/>
      <c r="T396" s="21"/>
    </row>
    <row r="397" spans="1:20" ht="27.6">
      <c r="A397" s="8" t="str">
        <f>'Magic Number Crunch'!A396</f>
        <v>Mask Of The Dragon Queen</v>
      </c>
      <c r="B397" s="12">
        <f>'Magic Number Crunch'!L396</f>
        <v>112500.5</v>
      </c>
      <c r="C397" s="13">
        <f t="shared" si="24"/>
        <v>112500.5</v>
      </c>
      <c r="D397" s="8" t="s">
        <v>206</v>
      </c>
      <c r="E397" s="14">
        <f t="shared" si="25"/>
        <v>112500</v>
      </c>
      <c r="F397" s="8" t="s">
        <v>202</v>
      </c>
      <c r="G397" s="14">
        <f t="shared" si="26"/>
        <v>5</v>
      </c>
      <c r="H397" s="8" t="s">
        <v>203</v>
      </c>
      <c r="I397" s="14">
        <f t="shared" si="27"/>
        <v>0</v>
      </c>
      <c r="J397" s="8" t="s">
        <v>204</v>
      </c>
      <c r="K397" s="13">
        <f>_xlfn.FLOOR.MATH(C397/'Mark Conv'!$E$5,0.01)</f>
        <v>4500.0200000000004</v>
      </c>
      <c r="L397" s="21"/>
      <c r="M397" s="21"/>
      <c r="N397" s="21"/>
      <c r="O397" s="21"/>
      <c r="P397" s="21"/>
      <c r="Q397" s="21"/>
      <c r="R397" s="21"/>
      <c r="S397" s="21"/>
      <c r="T397" s="21"/>
    </row>
    <row r="398" spans="1:20" ht="27.6">
      <c r="A398" s="8" t="str">
        <f>'Magic Number Crunch'!A397</f>
        <v>Masquerade Tattoo</v>
      </c>
      <c r="B398" s="12">
        <f>'Magic Number Crunch'!L397</f>
        <v>60</v>
      </c>
      <c r="C398" s="13">
        <f t="shared" si="24"/>
        <v>60</v>
      </c>
      <c r="D398" s="8" t="s">
        <v>206</v>
      </c>
      <c r="E398" s="14">
        <f t="shared" si="25"/>
        <v>60</v>
      </c>
      <c r="F398" s="8" t="s">
        <v>202</v>
      </c>
      <c r="G398" s="14">
        <f t="shared" si="26"/>
        <v>0</v>
      </c>
      <c r="H398" s="8" t="s">
        <v>203</v>
      </c>
      <c r="I398" s="14">
        <f t="shared" si="27"/>
        <v>0</v>
      </c>
      <c r="J398" s="8" t="s">
        <v>204</v>
      </c>
      <c r="K398" s="13">
        <f>_xlfn.FLOOR.MATH(C398/'Mark Conv'!$E$5,0.01)</f>
        <v>2.4</v>
      </c>
      <c r="L398" s="21"/>
      <c r="M398" s="21"/>
      <c r="N398" s="21"/>
      <c r="O398" s="21"/>
      <c r="P398" s="21"/>
      <c r="Q398" s="21"/>
      <c r="R398" s="21"/>
      <c r="S398" s="21"/>
      <c r="T398" s="21"/>
    </row>
    <row r="399" spans="1:20" ht="27.6">
      <c r="A399" s="8" t="str">
        <f>'Magic Number Crunch'!A398</f>
        <v>Master's Amulet</v>
      </c>
      <c r="B399" s="12">
        <f>'Magic Number Crunch'!L398</f>
        <v>6875.25</v>
      </c>
      <c r="C399" s="13">
        <f t="shared" si="24"/>
        <v>6875.25</v>
      </c>
      <c r="D399" s="8" t="s">
        <v>206</v>
      </c>
      <c r="E399" s="14">
        <f t="shared" si="25"/>
        <v>6875</v>
      </c>
      <c r="F399" s="8" t="s">
        <v>202</v>
      </c>
      <c r="G399" s="14">
        <f t="shared" si="26"/>
        <v>2</v>
      </c>
      <c r="H399" s="8" t="s">
        <v>203</v>
      </c>
      <c r="I399" s="14">
        <f t="shared" si="27"/>
        <v>5</v>
      </c>
      <c r="J399" s="8" t="s">
        <v>204</v>
      </c>
      <c r="K399" s="13">
        <f>_xlfn.FLOOR.MATH(C399/'Mark Conv'!$E$5,0.01)</f>
        <v>275.01</v>
      </c>
      <c r="L399" s="21"/>
      <c r="M399" s="21"/>
      <c r="N399" s="21"/>
      <c r="O399" s="21"/>
      <c r="P399" s="21"/>
      <c r="Q399" s="21"/>
      <c r="R399" s="21"/>
      <c r="S399" s="21"/>
      <c r="T399" s="21"/>
    </row>
    <row r="400" spans="1:20" ht="27.6">
      <c r="A400" s="8" t="str">
        <f>'Magic Number Crunch'!A400</f>
        <v>Masters Call</v>
      </c>
      <c r="B400" s="12">
        <f>'Magic Number Crunch'!L400</f>
        <v>112500.5</v>
      </c>
      <c r="C400" s="13">
        <f t="shared" si="24"/>
        <v>112500.5</v>
      </c>
      <c r="D400" s="8" t="s">
        <v>206</v>
      </c>
      <c r="E400" s="14">
        <f t="shared" si="25"/>
        <v>112500</v>
      </c>
      <c r="F400" s="8" t="s">
        <v>202</v>
      </c>
      <c r="G400" s="14">
        <f t="shared" si="26"/>
        <v>5</v>
      </c>
      <c r="H400" s="8" t="s">
        <v>203</v>
      </c>
      <c r="I400" s="14">
        <f t="shared" si="27"/>
        <v>0</v>
      </c>
      <c r="J400" s="8" t="s">
        <v>204</v>
      </c>
      <c r="K400" s="13">
        <f>_xlfn.FLOOR.MATH(C400/'Mark Conv'!$E$5,0.01)</f>
        <v>4500.0200000000004</v>
      </c>
      <c r="L400" s="21"/>
      <c r="M400" s="21"/>
      <c r="N400" s="21"/>
      <c r="O400" s="21"/>
      <c r="P400" s="21"/>
      <c r="Q400" s="21"/>
      <c r="R400" s="21"/>
      <c r="S400" s="21"/>
      <c r="T400" s="21"/>
    </row>
    <row r="401" spans="1:20" ht="27.6">
      <c r="A401" s="8" t="str">
        <f>'Magic Number Crunch'!A399</f>
        <v>Master's Call</v>
      </c>
      <c r="B401" s="12">
        <f>'Magic Number Crunch'!L399</f>
        <v>112500.5</v>
      </c>
      <c r="C401" s="13">
        <f t="shared" si="24"/>
        <v>112500.5</v>
      </c>
      <c r="D401" s="8" t="s">
        <v>206</v>
      </c>
      <c r="E401" s="14">
        <f t="shared" si="25"/>
        <v>112500</v>
      </c>
      <c r="F401" s="8" t="s">
        <v>202</v>
      </c>
      <c r="G401" s="14">
        <f t="shared" si="26"/>
        <v>5</v>
      </c>
      <c r="H401" s="8" t="s">
        <v>203</v>
      </c>
      <c r="I401" s="14">
        <f t="shared" si="27"/>
        <v>0</v>
      </c>
      <c r="J401" s="8" t="s">
        <v>204</v>
      </c>
      <c r="K401" s="13">
        <f>_xlfn.FLOOR.MATH(C401/'Mark Conv'!$E$5,0.01)</f>
        <v>4500.0200000000004</v>
      </c>
      <c r="L401" s="21"/>
      <c r="M401" s="21"/>
      <c r="N401" s="21"/>
      <c r="O401" s="21"/>
      <c r="P401" s="21"/>
      <c r="Q401" s="21"/>
      <c r="R401" s="21"/>
      <c r="S401" s="21"/>
      <c r="T401" s="21"/>
    </row>
    <row r="402" spans="1:20" ht="27.6">
      <c r="A402" s="8" t="str">
        <f>'Magic Number Crunch'!A401</f>
        <v>Matalotok</v>
      </c>
      <c r="B402" s="12">
        <f>'Magic Number Crunch'!L401</f>
        <v>91250.25</v>
      </c>
      <c r="C402" s="13">
        <f t="shared" si="24"/>
        <v>91250.25</v>
      </c>
      <c r="D402" s="8" t="s">
        <v>206</v>
      </c>
      <c r="E402" s="14">
        <f t="shared" si="25"/>
        <v>91250</v>
      </c>
      <c r="F402" s="8" t="s">
        <v>202</v>
      </c>
      <c r="G402" s="14">
        <f t="shared" si="26"/>
        <v>2</v>
      </c>
      <c r="H402" s="8" t="s">
        <v>203</v>
      </c>
      <c r="I402" s="14">
        <f t="shared" si="27"/>
        <v>5</v>
      </c>
      <c r="J402" s="8" t="s">
        <v>204</v>
      </c>
      <c r="K402" s="13">
        <f>_xlfn.FLOOR.MATH(C402/'Mark Conv'!$E$5,0.01)</f>
        <v>3650.01</v>
      </c>
      <c r="L402" s="21"/>
      <c r="M402" s="21"/>
      <c r="N402" s="21"/>
      <c r="O402" s="21"/>
      <c r="P402" s="21"/>
      <c r="Q402" s="21"/>
      <c r="R402" s="21"/>
      <c r="S402" s="21"/>
      <c r="T402" s="21"/>
    </row>
    <row r="403" spans="1:20" ht="27.6">
      <c r="A403" s="8" t="str">
        <f>'Magic Number Crunch'!A402</f>
        <v>Medallion Of Thoughts</v>
      </c>
      <c r="B403" s="12">
        <f>'Magic Number Crunch'!L402</f>
        <v>1650</v>
      </c>
      <c r="C403" s="13">
        <f t="shared" si="24"/>
        <v>1650</v>
      </c>
      <c r="D403" s="8" t="s">
        <v>206</v>
      </c>
      <c r="E403" s="14">
        <f t="shared" si="25"/>
        <v>1650</v>
      </c>
      <c r="F403" s="8" t="s">
        <v>202</v>
      </c>
      <c r="G403" s="14">
        <f t="shared" si="26"/>
        <v>0</v>
      </c>
      <c r="H403" s="8" t="s">
        <v>203</v>
      </c>
      <c r="I403" s="14">
        <f t="shared" si="27"/>
        <v>0</v>
      </c>
      <c r="J403" s="8" t="s">
        <v>204</v>
      </c>
      <c r="K403" s="13">
        <f>_xlfn.FLOOR.MATH(C403/'Mark Conv'!$E$5,0.01)</f>
        <v>66</v>
      </c>
      <c r="L403" s="21"/>
      <c r="M403" s="21"/>
      <c r="N403" s="21"/>
      <c r="O403" s="21"/>
      <c r="P403" s="21"/>
      <c r="Q403" s="21"/>
      <c r="R403" s="21"/>
      <c r="S403" s="21"/>
      <c r="T403" s="21"/>
    </row>
    <row r="404" spans="1:20" ht="27.6">
      <c r="A404" s="8" t="str">
        <f>'Magic Number Crunch'!A403</f>
        <v>Mind Blade</v>
      </c>
      <c r="B404" s="12">
        <f>'Magic Number Crunch'!L403</f>
        <v>6875.25</v>
      </c>
      <c r="C404" s="13">
        <f t="shared" si="24"/>
        <v>6875.25</v>
      </c>
      <c r="D404" s="8" t="s">
        <v>206</v>
      </c>
      <c r="E404" s="14">
        <f t="shared" si="25"/>
        <v>6875</v>
      </c>
      <c r="F404" s="8" t="s">
        <v>202</v>
      </c>
      <c r="G404" s="14">
        <f t="shared" si="26"/>
        <v>2</v>
      </c>
      <c r="H404" s="8" t="s">
        <v>203</v>
      </c>
      <c r="I404" s="14">
        <f t="shared" si="27"/>
        <v>5</v>
      </c>
      <c r="J404" s="8" t="s">
        <v>204</v>
      </c>
      <c r="K404" s="13">
        <f>_xlfn.FLOOR.MATH(C404/'Mark Conv'!$E$5,0.01)</f>
        <v>275.01</v>
      </c>
      <c r="L404" s="21"/>
      <c r="M404" s="21"/>
      <c r="N404" s="21"/>
      <c r="O404" s="21"/>
      <c r="P404" s="21"/>
      <c r="Q404" s="21"/>
      <c r="R404" s="21"/>
      <c r="S404" s="21"/>
      <c r="T404" s="21"/>
    </row>
    <row r="405" spans="1:20" ht="27.6">
      <c r="A405" s="8" t="str">
        <f>'Magic Number Crunch'!A404</f>
        <v>Mind Carapace Armor</v>
      </c>
      <c r="B405" s="12">
        <f>'Magic Number Crunch'!L404</f>
        <v>325.25</v>
      </c>
      <c r="C405" s="13">
        <f t="shared" si="24"/>
        <v>325.25</v>
      </c>
      <c r="D405" s="8" t="s">
        <v>206</v>
      </c>
      <c r="E405" s="14">
        <f t="shared" si="25"/>
        <v>325</v>
      </c>
      <c r="F405" s="8" t="s">
        <v>202</v>
      </c>
      <c r="G405" s="14">
        <f t="shared" si="26"/>
        <v>2</v>
      </c>
      <c r="H405" s="8" t="s">
        <v>203</v>
      </c>
      <c r="I405" s="14">
        <f t="shared" si="27"/>
        <v>5</v>
      </c>
      <c r="J405" s="8" t="s">
        <v>204</v>
      </c>
      <c r="K405" s="13">
        <f>_xlfn.FLOOR.MATH(C405/'Mark Conv'!$E$5,0.01)</f>
        <v>13.01</v>
      </c>
      <c r="L405" s="21"/>
      <c r="M405" s="21"/>
      <c r="N405" s="21"/>
      <c r="O405" s="21"/>
      <c r="P405" s="21"/>
      <c r="Q405" s="21"/>
      <c r="R405" s="21"/>
      <c r="S405" s="21"/>
      <c r="T405" s="21"/>
    </row>
    <row r="406" spans="1:20" ht="27.6">
      <c r="A406" s="8" t="str">
        <f>'Magic Number Crunch'!A405</f>
        <v>Mind Lash</v>
      </c>
      <c r="B406" s="12">
        <f>'Magic Number Crunch'!L405</f>
        <v>6875.25</v>
      </c>
      <c r="C406" s="13">
        <f t="shared" si="24"/>
        <v>6875.25</v>
      </c>
      <c r="D406" s="8" t="s">
        <v>206</v>
      </c>
      <c r="E406" s="14">
        <f t="shared" si="25"/>
        <v>6875</v>
      </c>
      <c r="F406" s="8" t="s">
        <v>202</v>
      </c>
      <c r="G406" s="14">
        <f t="shared" si="26"/>
        <v>2</v>
      </c>
      <c r="H406" s="8" t="s">
        <v>203</v>
      </c>
      <c r="I406" s="14">
        <f t="shared" si="27"/>
        <v>5</v>
      </c>
      <c r="J406" s="8" t="s">
        <v>204</v>
      </c>
      <c r="K406" s="13">
        <f>_xlfn.FLOOR.MATH(C406/'Mark Conv'!$E$5,0.01)</f>
        <v>275.01</v>
      </c>
      <c r="L406" s="21"/>
      <c r="M406" s="21"/>
      <c r="N406" s="21"/>
      <c r="O406" s="21"/>
      <c r="P406" s="21"/>
      <c r="Q406" s="21"/>
      <c r="R406" s="21"/>
      <c r="S406" s="21"/>
      <c r="T406" s="21"/>
    </row>
    <row r="407" spans="1:20" ht="27.6">
      <c r="A407" s="8" t="str">
        <f>'Magic Number Crunch'!A406</f>
        <v>Mirror Of Life Trapping</v>
      </c>
      <c r="B407" s="12">
        <f>'Magic Number Crunch'!L406</f>
        <v>34000</v>
      </c>
      <c r="C407" s="13">
        <f t="shared" si="24"/>
        <v>34000</v>
      </c>
      <c r="D407" s="8" t="s">
        <v>206</v>
      </c>
      <c r="E407" s="14">
        <f t="shared" si="25"/>
        <v>34000</v>
      </c>
      <c r="F407" s="8" t="s">
        <v>202</v>
      </c>
      <c r="G407" s="14">
        <f t="shared" si="26"/>
        <v>0</v>
      </c>
      <c r="H407" s="8" t="s">
        <v>203</v>
      </c>
      <c r="I407" s="14">
        <f t="shared" si="27"/>
        <v>0</v>
      </c>
      <c r="J407" s="8" t="s">
        <v>204</v>
      </c>
      <c r="K407" s="13">
        <f>_xlfn.FLOOR.MATH(C407/'Mark Conv'!$E$5,0.01)</f>
        <v>1360</v>
      </c>
      <c r="L407" s="21"/>
      <c r="M407" s="21"/>
      <c r="N407" s="21"/>
      <c r="O407" s="21"/>
      <c r="P407" s="21"/>
      <c r="Q407" s="21"/>
      <c r="R407" s="21"/>
      <c r="S407" s="21"/>
      <c r="T407" s="21"/>
    </row>
    <row r="408" spans="1:20" ht="27.6">
      <c r="A408" s="8" t="str">
        <f>'Magic Number Crunch'!A407</f>
        <v>Mirror Of The Past</v>
      </c>
      <c r="B408" s="12">
        <f>'Magic Number Crunch'!L407</f>
        <v>5337.625</v>
      </c>
      <c r="C408" s="13">
        <f t="shared" si="24"/>
        <v>5337.625</v>
      </c>
      <c r="D408" s="8" t="s">
        <v>206</v>
      </c>
      <c r="E408" s="14">
        <f t="shared" si="25"/>
        <v>5337</v>
      </c>
      <c r="F408" s="8" t="s">
        <v>202</v>
      </c>
      <c r="G408" s="14">
        <f t="shared" si="26"/>
        <v>6</v>
      </c>
      <c r="H408" s="8" t="s">
        <v>203</v>
      </c>
      <c r="I408" s="14">
        <f t="shared" si="27"/>
        <v>2.5</v>
      </c>
      <c r="J408" s="8" t="s">
        <v>204</v>
      </c>
      <c r="K408" s="13">
        <f>_xlfn.FLOOR.MATH(C408/'Mark Conv'!$E$5,0.01)</f>
        <v>213.5</v>
      </c>
      <c r="L408" s="21"/>
      <c r="M408" s="21"/>
      <c r="N408" s="21"/>
      <c r="O408" s="21"/>
      <c r="P408" s="21"/>
      <c r="Q408" s="21"/>
      <c r="R408" s="21"/>
      <c r="S408" s="21"/>
      <c r="T408" s="21"/>
    </row>
    <row r="409" spans="1:20" ht="27.6">
      <c r="A409" s="8" t="str">
        <f>'Magic Number Crunch'!A408</f>
        <v>Mithral Armor (medium or heavy, not hide)</v>
      </c>
      <c r="B409" s="12">
        <f>'Magic Number Crunch'!L408</f>
        <v>625</v>
      </c>
      <c r="C409" s="13">
        <f t="shared" si="24"/>
        <v>625</v>
      </c>
      <c r="D409" s="8" t="s">
        <v>206</v>
      </c>
      <c r="E409" s="14">
        <f t="shared" si="25"/>
        <v>625</v>
      </c>
      <c r="F409" s="8" t="s">
        <v>202</v>
      </c>
      <c r="G409" s="14">
        <f t="shared" si="26"/>
        <v>0</v>
      </c>
      <c r="H409" s="8" t="s">
        <v>203</v>
      </c>
      <c r="I409" s="14">
        <f t="shared" si="27"/>
        <v>0</v>
      </c>
      <c r="J409" s="8" t="s">
        <v>204</v>
      </c>
      <c r="K409" s="13">
        <f>_xlfn.FLOOR.MATH(C409/'Mark Conv'!$E$5,0.01)</f>
        <v>25</v>
      </c>
      <c r="L409" s="21"/>
      <c r="M409" s="21"/>
      <c r="N409" s="21"/>
      <c r="O409" s="21"/>
      <c r="P409" s="21"/>
      <c r="Q409" s="21"/>
      <c r="R409" s="21"/>
      <c r="S409" s="21"/>
      <c r="T409" s="21"/>
    </row>
    <row r="410" spans="1:20" ht="27.6">
      <c r="A410" s="8" t="str">
        <f>'Magic Number Crunch'!A409</f>
        <v>Mithral Half Plate, +1</v>
      </c>
      <c r="B410" s="12">
        <f>'Magic Number Crunch'!L409</f>
        <v>6875.25</v>
      </c>
      <c r="C410" s="13">
        <f t="shared" si="24"/>
        <v>6875.25</v>
      </c>
      <c r="D410" s="8" t="s">
        <v>206</v>
      </c>
      <c r="E410" s="14">
        <f t="shared" si="25"/>
        <v>6875</v>
      </c>
      <c r="F410" s="8" t="s">
        <v>202</v>
      </c>
      <c r="G410" s="14">
        <f t="shared" si="26"/>
        <v>2</v>
      </c>
      <c r="H410" s="8" t="s">
        <v>203</v>
      </c>
      <c r="I410" s="14">
        <f t="shared" si="27"/>
        <v>5</v>
      </c>
      <c r="J410" s="8" t="s">
        <v>204</v>
      </c>
      <c r="K410" s="13">
        <f>_xlfn.FLOOR.MATH(C410/'Mark Conv'!$E$5,0.01)</f>
        <v>275.01</v>
      </c>
      <c r="L410" s="21"/>
      <c r="M410" s="21"/>
      <c r="N410" s="21"/>
      <c r="O410" s="21"/>
      <c r="P410" s="21"/>
      <c r="Q410" s="21"/>
      <c r="R410" s="21"/>
      <c r="S410" s="21"/>
      <c r="T410" s="21"/>
    </row>
    <row r="411" spans="1:20" ht="27.6">
      <c r="A411" s="8" t="str">
        <f>'Magic Number Crunch'!A410</f>
        <v>Mizzium Apparatus</v>
      </c>
      <c r="B411" s="12">
        <f>'Magic Number Crunch'!L410</f>
        <v>412.625</v>
      </c>
      <c r="C411" s="13">
        <f t="shared" si="24"/>
        <v>412.625</v>
      </c>
      <c r="D411" s="8" t="s">
        <v>206</v>
      </c>
      <c r="E411" s="14">
        <f t="shared" si="25"/>
        <v>412</v>
      </c>
      <c r="F411" s="8" t="s">
        <v>202</v>
      </c>
      <c r="G411" s="14">
        <f t="shared" si="26"/>
        <v>6</v>
      </c>
      <c r="H411" s="8" t="s">
        <v>203</v>
      </c>
      <c r="I411" s="14">
        <f t="shared" si="27"/>
        <v>2.5</v>
      </c>
      <c r="J411" s="8" t="s">
        <v>204</v>
      </c>
      <c r="K411" s="13">
        <f>_xlfn.FLOOR.MATH(C411/'Mark Conv'!$E$5,0.01)</f>
        <v>16.5</v>
      </c>
      <c r="L411" s="21"/>
      <c r="M411" s="21"/>
      <c r="N411" s="21"/>
      <c r="O411" s="21"/>
      <c r="P411" s="21"/>
      <c r="Q411" s="21"/>
      <c r="R411" s="21"/>
      <c r="S411" s="21"/>
      <c r="T411" s="21"/>
    </row>
    <row r="412" spans="1:20" ht="27.6">
      <c r="A412" s="8" t="str">
        <f>'Magic Number Crunch'!A411</f>
        <v>Mizzium Armor</v>
      </c>
      <c r="B412" s="12">
        <f>'Magic Number Crunch'!L411</f>
        <v>4187.625</v>
      </c>
      <c r="C412" s="13">
        <f t="shared" si="24"/>
        <v>4187.625</v>
      </c>
      <c r="D412" s="8" t="s">
        <v>206</v>
      </c>
      <c r="E412" s="14">
        <f t="shared" si="25"/>
        <v>4187</v>
      </c>
      <c r="F412" s="8" t="s">
        <v>202</v>
      </c>
      <c r="G412" s="14">
        <f t="shared" si="26"/>
        <v>6</v>
      </c>
      <c r="H412" s="8" t="s">
        <v>203</v>
      </c>
      <c r="I412" s="14">
        <f t="shared" si="27"/>
        <v>2.5</v>
      </c>
      <c r="J412" s="8" t="s">
        <v>204</v>
      </c>
      <c r="K412" s="13">
        <f>_xlfn.FLOOR.MATH(C412/'Mark Conv'!$E$5,0.01)</f>
        <v>167.5</v>
      </c>
      <c r="L412" s="21"/>
      <c r="M412" s="21"/>
      <c r="N412" s="21"/>
      <c r="O412" s="21"/>
      <c r="P412" s="21"/>
      <c r="Q412" s="21"/>
      <c r="R412" s="21"/>
      <c r="S412" s="21"/>
      <c r="T412" s="21"/>
    </row>
    <row r="413" spans="1:20" ht="27.6">
      <c r="A413" s="8" t="str">
        <f>'Magic Number Crunch'!A412</f>
        <v>Mizzium Mortar</v>
      </c>
      <c r="B413" s="12">
        <f>'Magic Number Crunch'!L412</f>
        <v>4487.625</v>
      </c>
      <c r="C413" s="13">
        <f t="shared" si="24"/>
        <v>4487.625</v>
      </c>
      <c r="D413" s="8" t="s">
        <v>206</v>
      </c>
      <c r="E413" s="14">
        <f t="shared" si="25"/>
        <v>4487</v>
      </c>
      <c r="F413" s="8" t="s">
        <v>202</v>
      </c>
      <c r="G413" s="14">
        <f t="shared" si="26"/>
        <v>6</v>
      </c>
      <c r="H413" s="8" t="s">
        <v>203</v>
      </c>
      <c r="I413" s="14">
        <f t="shared" si="27"/>
        <v>2.5</v>
      </c>
      <c r="J413" s="8" t="s">
        <v>204</v>
      </c>
      <c r="K413" s="13">
        <f>_xlfn.FLOOR.MATH(C413/'Mark Conv'!$E$5,0.01)</f>
        <v>179.5</v>
      </c>
      <c r="L413" s="21"/>
      <c r="M413" s="21"/>
      <c r="N413" s="21"/>
      <c r="O413" s="21"/>
      <c r="P413" s="21"/>
      <c r="Q413" s="21"/>
      <c r="R413" s="21"/>
      <c r="S413" s="21"/>
      <c r="T413" s="21"/>
    </row>
    <row r="414" spans="1:20" ht="27.6">
      <c r="A414" s="8" t="str">
        <f>'Magic Number Crunch'!A413</f>
        <v>Molten Bronze Skin</v>
      </c>
      <c r="B414" s="12">
        <f>'Magic Number Crunch'!L413</f>
        <v>4087.625</v>
      </c>
      <c r="C414" s="13">
        <f t="shared" si="24"/>
        <v>4087.625</v>
      </c>
      <c r="D414" s="8" t="s">
        <v>206</v>
      </c>
      <c r="E414" s="14">
        <f t="shared" si="25"/>
        <v>4087</v>
      </c>
      <c r="F414" s="8" t="s">
        <v>202</v>
      </c>
      <c r="G414" s="14">
        <f t="shared" si="26"/>
        <v>6</v>
      </c>
      <c r="H414" s="8" t="s">
        <v>203</v>
      </c>
      <c r="I414" s="14">
        <f t="shared" si="27"/>
        <v>2.5</v>
      </c>
      <c r="J414" s="8" t="s">
        <v>204</v>
      </c>
      <c r="K414" s="13">
        <f>_xlfn.FLOOR.MATH(C414/'Mark Conv'!$E$5,0.01)</f>
        <v>163.5</v>
      </c>
      <c r="L414" s="21"/>
      <c r="M414" s="21"/>
      <c r="N414" s="21"/>
      <c r="O414" s="21"/>
      <c r="P414" s="21"/>
      <c r="Q414" s="21"/>
      <c r="R414" s="21"/>
      <c r="S414" s="21"/>
      <c r="T414" s="21"/>
    </row>
    <row r="415" spans="1:20" ht="27.6">
      <c r="A415" s="8" t="str">
        <f>'Magic Number Crunch'!A414</f>
        <v>Moodmark Paint</v>
      </c>
      <c r="B415" s="12">
        <f>'Magic Number Crunch'!L414</f>
        <v>55</v>
      </c>
      <c r="C415" s="13">
        <f t="shared" si="24"/>
        <v>55</v>
      </c>
      <c r="D415" s="8" t="s">
        <v>206</v>
      </c>
      <c r="E415" s="14">
        <f t="shared" si="25"/>
        <v>55</v>
      </c>
      <c r="F415" s="8" t="s">
        <v>202</v>
      </c>
      <c r="G415" s="14">
        <f t="shared" si="26"/>
        <v>0</v>
      </c>
      <c r="H415" s="8" t="s">
        <v>203</v>
      </c>
      <c r="I415" s="14">
        <f t="shared" si="27"/>
        <v>0</v>
      </c>
      <c r="J415" s="8" t="s">
        <v>204</v>
      </c>
      <c r="K415" s="13">
        <f>_xlfn.FLOOR.MATH(C415/'Mark Conv'!$E$5,0.01)</f>
        <v>2.2000000000000002</v>
      </c>
      <c r="L415" s="21"/>
      <c r="M415" s="21"/>
      <c r="N415" s="21"/>
      <c r="O415" s="21"/>
      <c r="P415" s="21"/>
      <c r="Q415" s="21"/>
      <c r="R415" s="21"/>
      <c r="S415" s="21"/>
      <c r="T415" s="21"/>
    </row>
    <row r="416" spans="1:20" ht="27.6">
      <c r="A416" s="8" t="str">
        <f>'Magic Number Crunch'!A416</f>
        <v>Moonblade</v>
      </c>
      <c r="B416" s="12">
        <f>'Magic Number Crunch'!L416</f>
        <v>112500.5</v>
      </c>
      <c r="C416" s="13">
        <f t="shared" si="24"/>
        <v>112500.5</v>
      </c>
      <c r="D416" s="8" t="s">
        <v>206</v>
      </c>
      <c r="E416" s="14">
        <f t="shared" si="25"/>
        <v>112500</v>
      </c>
      <c r="F416" s="8" t="s">
        <v>202</v>
      </c>
      <c r="G416" s="14">
        <f t="shared" si="26"/>
        <v>5</v>
      </c>
      <c r="H416" s="8" t="s">
        <v>203</v>
      </c>
      <c r="I416" s="14">
        <f t="shared" si="27"/>
        <v>0</v>
      </c>
      <c r="J416" s="8" t="s">
        <v>204</v>
      </c>
      <c r="K416" s="13">
        <f>_xlfn.FLOOR.MATH(C416/'Mark Conv'!$E$5,0.01)</f>
        <v>4500.0200000000004</v>
      </c>
      <c r="L416" s="21"/>
      <c r="M416" s="21"/>
      <c r="N416" s="21"/>
      <c r="O416" s="21"/>
      <c r="P416" s="21"/>
      <c r="Q416" s="21"/>
      <c r="R416" s="21"/>
      <c r="S416" s="21"/>
      <c r="T416" s="21"/>
    </row>
    <row r="417" spans="1:20" ht="27.6">
      <c r="A417" s="8" t="str">
        <f>'Magic Number Crunch'!A415</f>
        <v>Moon-Touched Sword</v>
      </c>
      <c r="B417" s="12">
        <f>'Magic Number Crunch'!L415</f>
        <v>67.5</v>
      </c>
      <c r="C417" s="13">
        <f t="shared" si="24"/>
        <v>67.5</v>
      </c>
      <c r="D417" s="8" t="s">
        <v>206</v>
      </c>
      <c r="E417" s="14">
        <f t="shared" si="25"/>
        <v>67</v>
      </c>
      <c r="F417" s="8" t="s">
        <v>202</v>
      </c>
      <c r="G417" s="14">
        <f t="shared" si="26"/>
        <v>5</v>
      </c>
      <c r="H417" s="8" t="s">
        <v>203</v>
      </c>
      <c r="I417" s="14">
        <f t="shared" si="27"/>
        <v>0</v>
      </c>
      <c r="J417" s="8" t="s">
        <v>204</v>
      </c>
      <c r="K417" s="13">
        <f>_xlfn.FLOOR.MATH(C417/'Mark Conv'!$E$5,0.01)</f>
        <v>2.7</v>
      </c>
      <c r="L417" s="21"/>
      <c r="M417" s="21"/>
      <c r="N417" s="21"/>
      <c r="O417" s="21"/>
      <c r="P417" s="21"/>
      <c r="Q417" s="21"/>
      <c r="R417" s="21"/>
      <c r="S417" s="21"/>
      <c r="T417" s="21"/>
    </row>
    <row r="418" spans="1:20" ht="27.6">
      <c r="A418" s="8" t="str">
        <f>'Magic Number Crunch'!A417</f>
        <v>Mystery Key</v>
      </c>
      <c r="B418" s="12">
        <f>'Magic Number Crunch'!L417</f>
        <v>55</v>
      </c>
      <c r="C418" s="13">
        <f t="shared" si="24"/>
        <v>55</v>
      </c>
      <c r="D418" s="8" t="s">
        <v>206</v>
      </c>
      <c r="E418" s="14">
        <f t="shared" si="25"/>
        <v>55</v>
      </c>
      <c r="F418" s="8" t="s">
        <v>202</v>
      </c>
      <c r="G418" s="14">
        <f t="shared" si="26"/>
        <v>0</v>
      </c>
      <c r="H418" s="8" t="s">
        <v>203</v>
      </c>
      <c r="I418" s="14">
        <f t="shared" si="27"/>
        <v>0</v>
      </c>
      <c r="J418" s="8" t="s">
        <v>204</v>
      </c>
      <c r="K418" s="13">
        <f>_xlfn.FLOOR.MATH(C418/'Mark Conv'!$E$5,0.01)</f>
        <v>2.2000000000000002</v>
      </c>
      <c r="L418" s="21"/>
      <c r="M418" s="21"/>
      <c r="N418" s="21"/>
      <c r="O418" s="21"/>
      <c r="P418" s="21"/>
      <c r="Q418" s="21"/>
      <c r="R418" s="21"/>
      <c r="S418" s="21"/>
      <c r="T418" s="21"/>
    </row>
    <row r="419" spans="1:20" ht="27.6">
      <c r="A419" s="8" t="str">
        <f>'Magic Number Crunch'!A418</f>
        <v>Nature's Mantle</v>
      </c>
      <c r="B419" s="12">
        <f>'Magic Number Crunch'!L418</f>
        <v>325.25</v>
      </c>
      <c r="C419" s="13">
        <f t="shared" si="24"/>
        <v>325.25</v>
      </c>
      <c r="D419" s="8" t="s">
        <v>206</v>
      </c>
      <c r="E419" s="14">
        <f t="shared" si="25"/>
        <v>325</v>
      </c>
      <c r="F419" s="8" t="s">
        <v>202</v>
      </c>
      <c r="G419" s="14">
        <f t="shared" si="26"/>
        <v>2</v>
      </c>
      <c r="H419" s="8" t="s">
        <v>203</v>
      </c>
      <c r="I419" s="14">
        <f t="shared" si="27"/>
        <v>5</v>
      </c>
      <c r="J419" s="8" t="s">
        <v>204</v>
      </c>
      <c r="K419" s="13">
        <f>_xlfn.FLOOR.MATH(C419/'Mark Conv'!$E$5,0.01)</f>
        <v>13.01</v>
      </c>
      <c r="L419" s="21"/>
      <c r="M419" s="21"/>
      <c r="N419" s="21"/>
      <c r="O419" s="21"/>
      <c r="P419" s="21"/>
      <c r="Q419" s="21"/>
      <c r="R419" s="21"/>
      <c r="S419" s="21"/>
      <c r="T419" s="21"/>
    </row>
    <row r="420" spans="1:20" ht="27.6">
      <c r="A420" s="8" t="str">
        <f>'Magic Number Crunch'!A419</f>
        <v>Navigation Orb</v>
      </c>
      <c r="B420" s="12">
        <f>'Magic Number Crunch'!L419</f>
        <v>29125.125</v>
      </c>
      <c r="C420" s="13">
        <f t="shared" si="24"/>
        <v>29125.125</v>
      </c>
      <c r="D420" s="8" t="s">
        <v>206</v>
      </c>
      <c r="E420" s="14">
        <f t="shared" si="25"/>
        <v>29125</v>
      </c>
      <c r="F420" s="8" t="s">
        <v>202</v>
      </c>
      <c r="G420" s="14">
        <f t="shared" si="26"/>
        <v>1</v>
      </c>
      <c r="H420" s="8" t="s">
        <v>203</v>
      </c>
      <c r="I420" s="14">
        <f t="shared" si="27"/>
        <v>2.5</v>
      </c>
      <c r="J420" s="8" t="s">
        <v>204</v>
      </c>
      <c r="K420" s="13">
        <f>_xlfn.FLOOR.MATH(C420/'Mark Conv'!$E$5,0.01)</f>
        <v>1165</v>
      </c>
      <c r="L420" s="21"/>
      <c r="M420" s="21"/>
      <c r="N420" s="21"/>
      <c r="O420" s="21"/>
      <c r="P420" s="21"/>
      <c r="Q420" s="21"/>
      <c r="R420" s="21"/>
      <c r="S420" s="21"/>
      <c r="T420" s="21"/>
    </row>
    <row r="421" spans="1:20" ht="27.6">
      <c r="A421" s="8" t="str">
        <f>'Magic Number Crunch'!A420</f>
        <v>Necklace Of Adaptation</v>
      </c>
      <c r="B421" s="12">
        <f>'Magic Number Crunch'!L420</f>
        <v>975</v>
      </c>
      <c r="C421" s="13">
        <f t="shared" si="24"/>
        <v>975</v>
      </c>
      <c r="D421" s="8" t="s">
        <v>206</v>
      </c>
      <c r="E421" s="14">
        <f t="shared" si="25"/>
        <v>975</v>
      </c>
      <c r="F421" s="8" t="s">
        <v>202</v>
      </c>
      <c r="G421" s="14">
        <f t="shared" si="26"/>
        <v>0</v>
      </c>
      <c r="H421" s="8" t="s">
        <v>203</v>
      </c>
      <c r="I421" s="14">
        <f t="shared" si="27"/>
        <v>0</v>
      </c>
      <c r="J421" s="8" t="s">
        <v>204</v>
      </c>
      <c r="K421" s="13">
        <f>_xlfn.FLOOR.MATH(C421/'Mark Conv'!$E$5,0.01)</f>
        <v>39</v>
      </c>
      <c r="L421" s="21"/>
      <c r="M421" s="21"/>
      <c r="N421" s="21"/>
      <c r="O421" s="21"/>
      <c r="P421" s="21"/>
      <c r="Q421" s="21"/>
      <c r="R421" s="21"/>
      <c r="S421" s="21"/>
      <c r="T421" s="21"/>
    </row>
    <row r="422" spans="1:20" ht="27.6">
      <c r="A422" s="8" t="str">
        <f>'Magic Number Crunch'!A421</f>
        <v>Necklace of Fireballs (1 Bead)</v>
      </c>
      <c r="B422" s="12">
        <f>'Magic Number Crunch'!L421</f>
        <v>512.5</v>
      </c>
      <c r="C422" s="13">
        <f t="shared" si="24"/>
        <v>512.5</v>
      </c>
      <c r="D422" s="8" t="s">
        <v>206</v>
      </c>
      <c r="E422" s="14">
        <f t="shared" si="25"/>
        <v>512</v>
      </c>
      <c r="F422" s="8" t="s">
        <v>202</v>
      </c>
      <c r="G422" s="14">
        <f t="shared" si="26"/>
        <v>5</v>
      </c>
      <c r="H422" s="8" t="s">
        <v>203</v>
      </c>
      <c r="I422" s="14">
        <f t="shared" si="27"/>
        <v>0</v>
      </c>
      <c r="J422" s="8" t="s">
        <v>204</v>
      </c>
      <c r="K422" s="13">
        <f>_xlfn.FLOOR.MATH(C422/'Mark Conv'!$E$5,0.01)</f>
        <v>20.5</v>
      </c>
      <c r="L422" s="21"/>
      <c r="M422" s="21"/>
      <c r="N422" s="21"/>
      <c r="O422" s="21"/>
      <c r="P422" s="21"/>
      <c r="Q422" s="21"/>
      <c r="R422" s="21"/>
      <c r="S422" s="21"/>
      <c r="T422" s="21"/>
    </row>
    <row r="423" spans="1:20" ht="27.6">
      <c r="A423" s="8" t="str">
        <f>'Magic Number Crunch'!A422</f>
        <v>Necklace of Fireballs (2 Beads)</v>
      </c>
      <c r="B423" s="12">
        <f>'Magic Number Crunch'!L422</f>
        <v>965</v>
      </c>
      <c r="C423" s="13">
        <f t="shared" si="24"/>
        <v>965</v>
      </c>
      <c r="D423" s="8" t="s">
        <v>206</v>
      </c>
      <c r="E423" s="14">
        <f t="shared" si="25"/>
        <v>965</v>
      </c>
      <c r="F423" s="8" t="s">
        <v>202</v>
      </c>
      <c r="G423" s="14">
        <f t="shared" si="26"/>
        <v>0</v>
      </c>
      <c r="H423" s="8" t="s">
        <v>203</v>
      </c>
      <c r="I423" s="14">
        <f t="shared" si="27"/>
        <v>0</v>
      </c>
      <c r="J423" s="8" t="s">
        <v>204</v>
      </c>
      <c r="K423" s="13">
        <f>_xlfn.FLOOR.MATH(C423/'Mark Conv'!$E$5,0.01)</f>
        <v>38.6</v>
      </c>
      <c r="L423" s="21"/>
      <c r="M423" s="21"/>
      <c r="N423" s="21"/>
      <c r="O423" s="21"/>
      <c r="P423" s="21"/>
      <c r="Q423" s="21"/>
      <c r="R423" s="21"/>
      <c r="S423" s="21"/>
      <c r="T423" s="21"/>
    </row>
    <row r="424" spans="1:20" ht="27.6">
      <c r="A424" s="8" t="str">
        <f>'Magic Number Crunch'!A423</f>
        <v>Necklace of Fireballs (3 Beads)</v>
      </c>
      <c r="B424" s="12">
        <f>'Magic Number Crunch'!L423</f>
        <v>1567.5</v>
      </c>
      <c r="C424" s="13">
        <f t="shared" si="24"/>
        <v>1567.5</v>
      </c>
      <c r="D424" s="8" t="s">
        <v>206</v>
      </c>
      <c r="E424" s="14">
        <f t="shared" si="25"/>
        <v>1567</v>
      </c>
      <c r="F424" s="8" t="s">
        <v>202</v>
      </c>
      <c r="G424" s="14">
        <f t="shared" si="26"/>
        <v>5</v>
      </c>
      <c r="H424" s="8" t="s">
        <v>203</v>
      </c>
      <c r="I424" s="14">
        <f t="shared" si="27"/>
        <v>0</v>
      </c>
      <c r="J424" s="8" t="s">
        <v>204</v>
      </c>
      <c r="K424" s="13">
        <f>_xlfn.FLOOR.MATH(C424/'Mark Conv'!$E$5,0.01)</f>
        <v>62.7</v>
      </c>
      <c r="L424" s="21"/>
      <c r="M424" s="21"/>
      <c r="N424" s="21"/>
      <c r="O424" s="21"/>
      <c r="P424" s="21"/>
      <c r="Q424" s="21"/>
      <c r="R424" s="21"/>
      <c r="S424" s="21"/>
      <c r="T424" s="21"/>
    </row>
    <row r="425" spans="1:20" ht="27.6">
      <c r="A425" s="8" t="str">
        <f>'Magic Number Crunch'!A424</f>
        <v>Necklace of Fireballs (4 Beads)</v>
      </c>
      <c r="B425" s="12">
        <f>'Magic Number Crunch'!L424</f>
        <v>2250</v>
      </c>
      <c r="C425" s="13">
        <f t="shared" si="24"/>
        <v>2250</v>
      </c>
      <c r="D425" s="8" t="s">
        <v>206</v>
      </c>
      <c r="E425" s="14">
        <f t="shared" si="25"/>
        <v>2250</v>
      </c>
      <c r="F425" s="8" t="s">
        <v>202</v>
      </c>
      <c r="G425" s="14">
        <f t="shared" si="26"/>
        <v>0</v>
      </c>
      <c r="H425" s="8" t="s">
        <v>203</v>
      </c>
      <c r="I425" s="14">
        <f t="shared" si="27"/>
        <v>0</v>
      </c>
      <c r="J425" s="8" t="s">
        <v>204</v>
      </c>
      <c r="K425" s="13">
        <f>_xlfn.FLOOR.MATH(C425/'Mark Conv'!$E$5,0.01)</f>
        <v>90</v>
      </c>
      <c r="L425" s="21"/>
      <c r="M425" s="21"/>
      <c r="N425" s="21"/>
      <c r="O425" s="21"/>
      <c r="P425" s="21"/>
      <c r="Q425" s="21"/>
      <c r="R425" s="21"/>
      <c r="S425" s="21"/>
      <c r="T425" s="21"/>
    </row>
    <row r="426" spans="1:20" ht="27.6">
      <c r="A426" s="8" t="str">
        <f>'Magic Number Crunch'!A425</f>
        <v>Necklace of Fireballs (5 Beads)</v>
      </c>
      <c r="B426" s="12">
        <f>'Magic Number Crunch'!L425</f>
        <v>3732.5</v>
      </c>
      <c r="C426" s="13">
        <f t="shared" si="24"/>
        <v>3732.5</v>
      </c>
      <c r="D426" s="8" t="s">
        <v>206</v>
      </c>
      <c r="E426" s="14">
        <f t="shared" si="25"/>
        <v>3732</v>
      </c>
      <c r="F426" s="8" t="s">
        <v>202</v>
      </c>
      <c r="G426" s="14">
        <f t="shared" si="26"/>
        <v>5</v>
      </c>
      <c r="H426" s="8" t="s">
        <v>203</v>
      </c>
      <c r="I426" s="14">
        <f t="shared" si="27"/>
        <v>0</v>
      </c>
      <c r="J426" s="8" t="s">
        <v>204</v>
      </c>
      <c r="K426" s="13">
        <f>_xlfn.FLOOR.MATH(C426/'Mark Conv'!$E$5,0.01)</f>
        <v>149.30000000000001</v>
      </c>
      <c r="L426" s="21"/>
      <c r="M426" s="21"/>
      <c r="N426" s="21"/>
      <c r="O426" s="21"/>
      <c r="P426" s="21"/>
      <c r="Q426" s="21"/>
      <c r="R426" s="21"/>
      <c r="S426" s="21"/>
      <c r="T426" s="21"/>
    </row>
    <row r="427" spans="1:20" ht="27.6">
      <c r="A427" s="8" t="str">
        <f>'Magic Number Crunch'!A426</f>
        <v>Necklace of Fireballs (6 Beads)</v>
      </c>
      <c r="B427" s="12">
        <f>'Magic Number Crunch'!L426</f>
        <v>6015</v>
      </c>
      <c r="C427" s="13">
        <f t="shared" si="24"/>
        <v>6015</v>
      </c>
      <c r="D427" s="8" t="s">
        <v>206</v>
      </c>
      <c r="E427" s="14">
        <f t="shared" si="25"/>
        <v>6015</v>
      </c>
      <c r="F427" s="8" t="s">
        <v>202</v>
      </c>
      <c r="G427" s="14">
        <f t="shared" si="26"/>
        <v>0</v>
      </c>
      <c r="H427" s="8" t="s">
        <v>203</v>
      </c>
      <c r="I427" s="14">
        <f t="shared" si="27"/>
        <v>0</v>
      </c>
      <c r="J427" s="8" t="s">
        <v>204</v>
      </c>
      <c r="K427" s="13">
        <f>_xlfn.FLOOR.MATH(C427/'Mark Conv'!$E$5,0.01)</f>
        <v>240.6</v>
      </c>
      <c r="L427" s="21"/>
      <c r="M427" s="21"/>
      <c r="N427" s="21"/>
      <c r="O427" s="21"/>
      <c r="P427" s="21"/>
      <c r="Q427" s="21"/>
      <c r="R427" s="21"/>
      <c r="S427" s="21"/>
      <c r="T427" s="21"/>
    </row>
    <row r="428" spans="1:20" ht="27.6">
      <c r="A428" s="8" t="str">
        <f>'Magic Number Crunch'!A427</f>
        <v>Necklace Of Prayer Beads (Blessing)</v>
      </c>
      <c r="B428" s="12">
        <f>'Magic Number Crunch'!L427</f>
        <v>3500</v>
      </c>
      <c r="C428" s="13">
        <f t="shared" si="24"/>
        <v>3500</v>
      </c>
      <c r="D428" s="8" t="s">
        <v>206</v>
      </c>
      <c r="E428" s="14">
        <f t="shared" si="25"/>
        <v>3500</v>
      </c>
      <c r="F428" s="8" t="s">
        <v>202</v>
      </c>
      <c r="G428" s="14">
        <f t="shared" si="26"/>
        <v>0</v>
      </c>
      <c r="H428" s="8" t="s">
        <v>203</v>
      </c>
      <c r="I428" s="14">
        <f t="shared" si="27"/>
        <v>0</v>
      </c>
      <c r="J428" s="8" t="s">
        <v>204</v>
      </c>
      <c r="K428" s="13">
        <f>_xlfn.FLOOR.MATH(C428/'Mark Conv'!$E$5,0.01)</f>
        <v>140</v>
      </c>
      <c r="L428" s="21"/>
      <c r="M428" s="21"/>
      <c r="N428" s="21"/>
      <c r="O428" s="21"/>
      <c r="P428" s="21"/>
      <c r="Q428" s="21"/>
      <c r="R428" s="21"/>
      <c r="S428" s="21"/>
      <c r="T428" s="21"/>
    </row>
    <row r="429" spans="1:20" ht="27.6">
      <c r="A429" s="8" t="str">
        <f>'Magic Number Crunch'!A428</f>
        <v>Necklace Of Prayer Beads (Curing)</v>
      </c>
      <c r="B429" s="12">
        <f>'Magic Number Crunch'!L428</f>
        <v>4500</v>
      </c>
      <c r="C429" s="13">
        <f t="shared" si="24"/>
        <v>4500</v>
      </c>
      <c r="D429" s="8" t="s">
        <v>206</v>
      </c>
      <c r="E429" s="14">
        <f t="shared" si="25"/>
        <v>4500</v>
      </c>
      <c r="F429" s="8" t="s">
        <v>202</v>
      </c>
      <c r="G429" s="14">
        <f t="shared" si="26"/>
        <v>0</v>
      </c>
      <c r="H429" s="8" t="s">
        <v>203</v>
      </c>
      <c r="I429" s="14">
        <f t="shared" si="27"/>
        <v>0</v>
      </c>
      <c r="J429" s="8" t="s">
        <v>204</v>
      </c>
      <c r="K429" s="13">
        <f>_xlfn.FLOOR.MATH(C429/'Mark Conv'!$E$5,0.01)</f>
        <v>180</v>
      </c>
      <c r="L429" s="21"/>
      <c r="M429" s="21"/>
      <c r="N429" s="21"/>
      <c r="O429" s="21"/>
      <c r="P429" s="21"/>
      <c r="Q429" s="21"/>
      <c r="R429" s="21"/>
      <c r="S429" s="21"/>
      <c r="T429" s="21"/>
    </row>
    <row r="430" spans="1:20" ht="27.6">
      <c r="A430" s="8" t="str">
        <f>'Magic Number Crunch'!A429</f>
        <v>Necklace Of Prayer Beads (Favor)</v>
      </c>
      <c r="B430" s="12">
        <f>'Magic Number Crunch'!L429</f>
        <v>18500</v>
      </c>
      <c r="C430" s="13">
        <f t="shared" si="24"/>
        <v>18500</v>
      </c>
      <c r="D430" s="8" t="s">
        <v>206</v>
      </c>
      <c r="E430" s="14">
        <f t="shared" si="25"/>
        <v>18500</v>
      </c>
      <c r="F430" s="8" t="s">
        <v>202</v>
      </c>
      <c r="G430" s="14">
        <f t="shared" si="26"/>
        <v>0</v>
      </c>
      <c r="H430" s="8" t="s">
        <v>203</v>
      </c>
      <c r="I430" s="14">
        <f t="shared" si="27"/>
        <v>0</v>
      </c>
      <c r="J430" s="8" t="s">
        <v>204</v>
      </c>
      <c r="K430" s="13">
        <f>_xlfn.FLOOR.MATH(C430/'Mark Conv'!$E$5,0.01)</f>
        <v>740</v>
      </c>
      <c r="L430" s="21"/>
      <c r="M430" s="21"/>
      <c r="N430" s="21"/>
      <c r="O430" s="21"/>
      <c r="P430" s="21"/>
      <c r="Q430" s="21"/>
      <c r="R430" s="21"/>
      <c r="S430" s="21"/>
      <c r="T430" s="21"/>
    </row>
    <row r="431" spans="1:20" ht="27.6">
      <c r="A431" s="8" t="str">
        <f>'Magic Number Crunch'!A430</f>
        <v>Necklace Of Prayer Beads (Smiting)</v>
      </c>
      <c r="B431" s="12">
        <f>'Magic Number Crunch'!L430</f>
        <v>3250</v>
      </c>
      <c r="C431" s="13">
        <f t="shared" si="24"/>
        <v>3250</v>
      </c>
      <c r="D431" s="8" t="s">
        <v>206</v>
      </c>
      <c r="E431" s="14">
        <f t="shared" si="25"/>
        <v>3250</v>
      </c>
      <c r="F431" s="8" t="s">
        <v>202</v>
      </c>
      <c r="G431" s="14">
        <f t="shared" si="26"/>
        <v>0</v>
      </c>
      <c r="H431" s="8" t="s">
        <v>203</v>
      </c>
      <c r="I431" s="14">
        <f t="shared" si="27"/>
        <v>0</v>
      </c>
      <c r="J431" s="8" t="s">
        <v>204</v>
      </c>
      <c r="K431" s="13">
        <f>_xlfn.FLOOR.MATH(C431/'Mark Conv'!$E$5,0.01)</f>
        <v>130</v>
      </c>
      <c r="L431" s="21"/>
      <c r="M431" s="21"/>
      <c r="N431" s="21"/>
      <c r="O431" s="21"/>
      <c r="P431" s="21"/>
      <c r="Q431" s="21"/>
      <c r="R431" s="21"/>
      <c r="S431" s="21"/>
      <c r="T431" s="21"/>
    </row>
    <row r="432" spans="1:20" ht="27.6">
      <c r="A432" s="8" t="str">
        <f>'Magic Number Crunch'!A431</f>
        <v>Necklace Of Prayer Beads (Summons)</v>
      </c>
      <c r="B432" s="12">
        <f>'Magic Number Crunch'!L431</f>
        <v>66500</v>
      </c>
      <c r="C432" s="13">
        <f t="shared" si="24"/>
        <v>66500</v>
      </c>
      <c r="D432" s="8" t="s">
        <v>206</v>
      </c>
      <c r="E432" s="14">
        <f t="shared" si="25"/>
        <v>66500</v>
      </c>
      <c r="F432" s="8" t="s">
        <v>202</v>
      </c>
      <c r="G432" s="14">
        <f t="shared" si="26"/>
        <v>0</v>
      </c>
      <c r="H432" s="8" t="s">
        <v>203</v>
      </c>
      <c r="I432" s="14">
        <f t="shared" si="27"/>
        <v>0</v>
      </c>
      <c r="J432" s="8" t="s">
        <v>204</v>
      </c>
      <c r="K432" s="13">
        <f>_xlfn.FLOOR.MATH(C432/'Mark Conv'!$E$5,0.01)</f>
        <v>2660</v>
      </c>
      <c r="L432" s="21"/>
      <c r="M432" s="21"/>
      <c r="N432" s="21"/>
      <c r="O432" s="21"/>
      <c r="P432" s="21"/>
      <c r="Q432" s="21"/>
      <c r="R432" s="21"/>
      <c r="S432" s="21"/>
      <c r="T432" s="21"/>
    </row>
    <row r="433" spans="1:20" ht="27.6">
      <c r="A433" s="8" t="str">
        <f>'Magic Number Crunch'!A432</f>
        <v>Necklace Of Prayer Beads (Wind Walking)</v>
      </c>
      <c r="B433" s="12">
        <f>'Magic Number Crunch'!L432</f>
        <v>50500</v>
      </c>
      <c r="C433" s="13">
        <f t="shared" si="24"/>
        <v>50500</v>
      </c>
      <c r="D433" s="8" t="s">
        <v>206</v>
      </c>
      <c r="E433" s="14">
        <f t="shared" si="25"/>
        <v>50500</v>
      </c>
      <c r="F433" s="8" t="s">
        <v>202</v>
      </c>
      <c r="G433" s="14">
        <f t="shared" si="26"/>
        <v>0</v>
      </c>
      <c r="H433" s="8" t="s">
        <v>203</v>
      </c>
      <c r="I433" s="14">
        <f t="shared" si="27"/>
        <v>0</v>
      </c>
      <c r="J433" s="8" t="s">
        <v>204</v>
      </c>
      <c r="K433" s="13">
        <f>_xlfn.FLOOR.MATH(C433/'Mark Conv'!$E$5,0.01)</f>
        <v>2020</v>
      </c>
      <c r="L433" s="21"/>
      <c r="M433" s="21"/>
      <c r="N433" s="21"/>
      <c r="O433" s="21"/>
      <c r="P433" s="21"/>
      <c r="Q433" s="21"/>
      <c r="R433" s="21"/>
      <c r="S433" s="21"/>
      <c r="T433" s="21"/>
    </row>
    <row r="434" spans="1:20" ht="27.6">
      <c r="A434" s="8" t="str">
        <f>'Magic Number Crunch'!A433</f>
        <v>Needle of Mending</v>
      </c>
      <c r="B434" s="12">
        <f>'Magic Number Crunch'!L433</f>
        <v>4137.625</v>
      </c>
      <c r="C434" s="13">
        <f t="shared" si="24"/>
        <v>4137.625</v>
      </c>
      <c r="D434" s="8" t="s">
        <v>206</v>
      </c>
      <c r="E434" s="14">
        <f t="shared" si="25"/>
        <v>4137</v>
      </c>
      <c r="F434" s="8" t="s">
        <v>202</v>
      </c>
      <c r="G434" s="14">
        <f t="shared" si="26"/>
        <v>6</v>
      </c>
      <c r="H434" s="8" t="s">
        <v>203</v>
      </c>
      <c r="I434" s="14">
        <f t="shared" si="27"/>
        <v>2.5</v>
      </c>
      <c r="J434" s="8" t="s">
        <v>204</v>
      </c>
      <c r="K434" s="13">
        <f>_xlfn.FLOOR.MATH(C434/'Mark Conv'!$E$5,0.01)</f>
        <v>165.5</v>
      </c>
      <c r="L434" s="21"/>
      <c r="M434" s="21"/>
      <c r="N434" s="21"/>
      <c r="O434" s="21"/>
      <c r="P434" s="21"/>
      <c r="Q434" s="21"/>
      <c r="R434" s="21"/>
      <c r="S434" s="21"/>
      <c r="T434" s="21"/>
    </row>
    <row r="435" spans="1:20" ht="27.6">
      <c r="A435" s="8" t="str">
        <f>'Magic Number Crunch'!A434</f>
        <v>Night Caller</v>
      </c>
      <c r="B435" s="12">
        <f>'Magic Number Crunch'!L434</f>
        <v>337.625</v>
      </c>
      <c r="C435" s="13">
        <f t="shared" si="24"/>
        <v>337.625</v>
      </c>
      <c r="D435" s="8" t="s">
        <v>206</v>
      </c>
      <c r="E435" s="14">
        <f t="shared" si="25"/>
        <v>337</v>
      </c>
      <c r="F435" s="8" t="s">
        <v>202</v>
      </c>
      <c r="G435" s="14">
        <f t="shared" si="26"/>
        <v>6</v>
      </c>
      <c r="H435" s="8" t="s">
        <v>203</v>
      </c>
      <c r="I435" s="14">
        <f t="shared" si="27"/>
        <v>2.5</v>
      </c>
      <c r="J435" s="8" t="s">
        <v>204</v>
      </c>
      <c r="K435" s="13">
        <f>_xlfn.FLOOR.MATH(C435/'Mark Conv'!$E$5,0.01)</f>
        <v>13.5</v>
      </c>
      <c r="L435" s="21"/>
      <c r="M435" s="21"/>
      <c r="N435" s="21"/>
      <c r="O435" s="21"/>
      <c r="P435" s="21"/>
      <c r="Q435" s="21"/>
      <c r="R435" s="21"/>
      <c r="S435" s="21"/>
      <c r="T435" s="21"/>
    </row>
    <row r="436" spans="1:20" ht="27.6">
      <c r="A436" s="8" t="str">
        <f>'Magic Number Crunch'!A435</f>
        <v>Nightfall Pearl</v>
      </c>
      <c r="B436" s="12">
        <f>'Magic Number Crunch'!L435</f>
        <v>81750.25</v>
      </c>
      <c r="C436" s="13">
        <f t="shared" si="24"/>
        <v>81750.25</v>
      </c>
      <c r="D436" s="8" t="s">
        <v>206</v>
      </c>
      <c r="E436" s="14">
        <f t="shared" si="25"/>
        <v>81750</v>
      </c>
      <c r="F436" s="8" t="s">
        <v>202</v>
      </c>
      <c r="G436" s="14">
        <f t="shared" si="26"/>
        <v>2</v>
      </c>
      <c r="H436" s="8" t="s">
        <v>203</v>
      </c>
      <c r="I436" s="14">
        <f t="shared" si="27"/>
        <v>5</v>
      </c>
      <c r="J436" s="8" t="s">
        <v>204</v>
      </c>
      <c r="K436" s="13">
        <f>_xlfn.FLOOR.MATH(C436/'Mark Conv'!$E$5,0.01)</f>
        <v>3270.01</v>
      </c>
      <c r="L436" s="21"/>
      <c r="M436" s="21"/>
      <c r="N436" s="21"/>
      <c r="O436" s="21"/>
      <c r="P436" s="21"/>
      <c r="Q436" s="21"/>
      <c r="R436" s="21"/>
      <c r="S436" s="21"/>
      <c r="T436" s="21"/>
    </row>
    <row r="437" spans="1:20" ht="27.6">
      <c r="A437" s="8" t="str">
        <f>'Magic Number Crunch'!A436</f>
        <v>Nine Lives Stealer (Fully Charged) (any sword)</v>
      </c>
      <c r="B437" s="12">
        <f>'Magic Number Crunch'!L436</f>
        <v>22000</v>
      </c>
      <c r="C437" s="13">
        <f t="shared" si="24"/>
        <v>22000</v>
      </c>
      <c r="D437" s="8" t="s">
        <v>206</v>
      </c>
      <c r="E437" s="14">
        <f t="shared" si="25"/>
        <v>22000</v>
      </c>
      <c r="F437" s="8" t="s">
        <v>202</v>
      </c>
      <c r="G437" s="14">
        <f t="shared" si="26"/>
        <v>0</v>
      </c>
      <c r="H437" s="8" t="s">
        <v>203</v>
      </c>
      <c r="I437" s="14">
        <f t="shared" si="27"/>
        <v>0</v>
      </c>
      <c r="J437" s="8" t="s">
        <v>204</v>
      </c>
      <c r="K437" s="13">
        <f>_xlfn.FLOOR.MATH(C437/'Mark Conv'!$E$5,0.01)</f>
        <v>880</v>
      </c>
      <c r="L437" s="21"/>
      <c r="M437" s="21"/>
      <c r="N437" s="21"/>
      <c r="O437" s="21"/>
      <c r="P437" s="21"/>
      <c r="Q437" s="21"/>
      <c r="R437" s="21"/>
      <c r="S437" s="21"/>
      <c r="T437" s="21"/>
    </row>
    <row r="438" spans="1:20" ht="27.6">
      <c r="A438" s="8" t="str">
        <f>'Magic Number Crunch'!A437</f>
        <v>Nolzur's Marvelous Pigments</v>
      </c>
      <c r="B438" s="12">
        <f>'Magic Number Crunch'!L437</f>
        <v>8100</v>
      </c>
      <c r="C438" s="13">
        <f t="shared" si="24"/>
        <v>8100</v>
      </c>
      <c r="D438" s="8" t="s">
        <v>206</v>
      </c>
      <c r="E438" s="14">
        <f t="shared" si="25"/>
        <v>8100</v>
      </c>
      <c r="F438" s="8" t="s">
        <v>202</v>
      </c>
      <c r="G438" s="14">
        <f t="shared" si="26"/>
        <v>0</v>
      </c>
      <c r="H438" s="8" t="s">
        <v>203</v>
      </c>
      <c r="I438" s="14">
        <f t="shared" si="27"/>
        <v>0</v>
      </c>
      <c r="J438" s="8" t="s">
        <v>204</v>
      </c>
      <c r="K438" s="13">
        <f>_xlfn.FLOOR.MATH(C438/'Mark Conv'!$E$5,0.01)</f>
        <v>324</v>
      </c>
      <c r="L438" s="21"/>
      <c r="M438" s="21"/>
      <c r="N438" s="21"/>
      <c r="O438" s="21"/>
      <c r="P438" s="21"/>
      <c r="Q438" s="21"/>
      <c r="R438" s="21"/>
      <c r="S438" s="21"/>
      <c r="T438" s="21"/>
    </row>
    <row r="439" spans="1:20" ht="27.6">
      <c r="A439" s="8" t="str">
        <f>'Magic Number Crunch'!A438</f>
        <v>Oathbow (longbow)</v>
      </c>
      <c r="B439" s="12">
        <f>'Magic Number Crunch'!L438</f>
        <v>8250</v>
      </c>
      <c r="C439" s="13">
        <f t="shared" si="24"/>
        <v>8250</v>
      </c>
      <c r="D439" s="8" t="s">
        <v>206</v>
      </c>
      <c r="E439" s="14">
        <f t="shared" si="25"/>
        <v>8250</v>
      </c>
      <c r="F439" s="8" t="s">
        <v>202</v>
      </c>
      <c r="G439" s="14">
        <f t="shared" si="26"/>
        <v>0</v>
      </c>
      <c r="H439" s="8" t="s">
        <v>203</v>
      </c>
      <c r="I439" s="14">
        <f t="shared" si="27"/>
        <v>0</v>
      </c>
      <c r="J439" s="8" t="s">
        <v>204</v>
      </c>
      <c r="K439" s="13">
        <f>_xlfn.FLOOR.MATH(C439/'Mark Conv'!$E$5,0.01)</f>
        <v>330</v>
      </c>
      <c r="L439" s="21"/>
      <c r="M439" s="21"/>
      <c r="N439" s="21"/>
      <c r="O439" s="21"/>
      <c r="P439" s="21"/>
      <c r="Q439" s="21"/>
      <c r="R439" s="21"/>
      <c r="S439" s="21"/>
      <c r="T439" s="21"/>
    </row>
    <row r="440" spans="1:20" ht="27.6">
      <c r="A440" s="8" t="str">
        <f>'Magic Number Crunch'!A439</f>
        <v>Obsidian Flint Dragon Plate</v>
      </c>
      <c r="B440" s="12">
        <f>'Magic Number Crunch'!L439</f>
        <v>69750.25</v>
      </c>
      <c r="C440" s="13">
        <f t="shared" si="24"/>
        <v>69750.25</v>
      </c>
      <c r="D440" s="8" t="s">
        <v>206</v>
      </c>
      <c r="E440" s="14">
        <f t="shared" si="25"/>
        <v>69750</v>
      </c>
      <c r="F440" s="8" t="s">
        <v>202</v>
      </c>
      <c r="G440" s="14">
        <f t="shared" si="26"/>
        <v>2</v>
      </c>
      <c r="H440" s="8" t="s">
        <v>203</v>
      </c>
      <c r="I440" s="14">
        <f t="shared" si="27"/>
        <v>5</v>
      </c>
      <c r="J440" s="8" t="s">
        <v>204</v>
      </c>
      <c r="K440" s="13">
        <f>_xlfn.FLOOR.MATH(C440/'Mark Conv'!$E$5,0.01)</f>
        <v>2790.01</v>
      </c>
      <c r="L440" s="21"/>
      <c r="M440" s="21"/>
      <c r="N440" s="21"/>
      <c r="O440" s="21"/>
      <c r="P440" s="21"/>
      <c r="Q440" s="21"/>
      <c r="R440" s="21"/>
      <c r="S440" s="21"/>
      <c r="T440" s="21"/>
    </row>
    <row r="441" spans="1:20" ht="27.6">
      <c r="A441" s="8" t="str">
        <f>'Magic Number Crunch'!A440</f>
        <v>Oil Of Etherealness</v>
      </c>
      <c r="B441" s="12">
        <f>'Magic Number Crunch'!L440</f>
        <v>1960</v>
      </c>
      <c r="C441" s="13">
        <f t="shared" si="24"/>
        <v>1960</v>
      </c>
      <c r="D441" s="8" t="s">
        <v>206</v>
      </c>
      <c r="E441" s="14">
        <f t="shared" si="25"/>
        <v>1960</v>
      </c>
      <c r="F441" s="8" t="s">
        <v>202</v>
      </c>
      <c r="G441" s="14">
        <f t="shared" si="26"/>
        <v>0</v>
      </c>
      <c r="H441" s="8" t="s">
        <v>203</v>
      </c>
      <c r="I441" s="14">
        <f t="shared" si="27"/>
        <v>0</v>
      </c>
      <c r="J441" s="8" t="s">
        <v>204</v>
      </c>
      <c r="K441" s="13">
        <f>_xlfn.FLOOR.MATH(C441/'Mark Conv'!$E$5,0.01)</f>
        <v>78.400000000000006</v>
      </c>
      <c r="L441" s="21"/>
      <c r="M441" s="21"/>
      <c r="N441" s="21"/>
      <c r="O441" s="21"/>
      <c r="P441" s="21"/>
      <c r="Q441" s="21"/>
      <c r="R441" s="21"/>
      <c r="S441" s="21"/>
      <c r="T441" s="21"/>
    </row>
    <row r="442" spans="1:20" ht="27.6">
      <c r="A442" s="8" t="str">
        <f>'Magic Number Crunch'!A441</f>
        <v>Oil Of Sharpness</v>
      </c>
      <c r="B442" s="12">
        <f>'Magic Number Crunch'!L441</f>
        <v>2700</v>
      </c>
      <c r="C442" s="13">
        <f t="shared" si="24"/>
        <v>2700</v>
      </c>
      <c r="D442" s="8" t="s">
        <v>206</v>
      </c>
      <c r="E442" s="14">
        <f t="shared" si="25"/>
        <v>2700</v>
      </c>
      <c r="F442" s="8" t="s">
        <v>202</v>
      </c>
      <c r="G442" s="14">
        <f t="shared" si="26"/>
        <v>0</v>
      </c>
      <c r="H442" s="8" t="s">
        <v>203</v>
      </c>
      <c r="I442" s="14">
        <f t="shared" si="27"/>
        <v>0</v>
      </c>
      <c r="J442" s="8" t="s">
        <v>204</v>
      </c>
      <c r="K442" s="13">
        <f>_xlfn.FLOOR.MATH(C442/'Mark Conv'!$E$5,0.01)</f>
        <v>108</v>
      </c>
      <c r="L442" s="21"/>
      <c r="M442" s="21"/>
      <c r="N442" s="21"/>
      <c r="O442" s="21"/>
      <c r="P442" s="21"/>
      <c r="Q442" s="21"/>
      <c r="R442" s="21"/>
      <c r="S442" s="21"/>
      <c r="T442" s="21"/>
    </row>
    <row r="443" spans="1:20" ht="27.6">
      <c r="A443" s="8" t="str">
        <f>'Magic Number Crunch'!A442</f>
        <v>Oil Of Slipperiness</v>
      </c>
      <c r="B443" s="12">
        <f>'Magic Number Crunch'!L442</f>
        <v>365</v>
      </c>
      <c r="C443" s="13">
        <f t="shared" si="24"/>
        <v>365</v>
      </c>
      <c r="D443" s="8" t="s">
        <v>206</v>
      </c>
      <c r="E443" s="14">
        <f t="shared" si="25"/>
        <v>365</v>
      </c>
      <c r="F443" s="8" t="s">
        <v>202</v>
      </c>
      <c r="G443" s="14">
        <f t="shared" si="26"/>
        <v>0</v>
      </c>
      <c r="H443" s="8" t="s">
        <v>203</v>
      </c>
      <c r="I443" s="14">
        <f t="shared" si="27"/>
        <v>0</v>
      </c>
      <c r="J443" s="8" t="s">
        <v>204</v>
      </c>
      <c r="K443" s="13">
        <f>_xlfn.FLOOR.MATH(C443/'Mark Conv'!$E$5,0.01)</f>
        <v>14.6</v>
      </c>
      <c r="L443" s="21"/>
      <c r="M443" s="21"/>
      <c r="N443" s="21"/>
      <c r="O443" s="21"/>
      <c r="P443" s="21"/>
      <c r="Q443" s="21"/>
      <c r="R443" s="21"/>
      <c r="S443" s="21"/>
      <c r="T443" s="21"/>
    </row>
    <row r="444" spans="1:20" ht="27.6">
      <c r="A444" s="8" t="str">
        <f>'Magic Number Crunch'!A443</f>
        <v>Opal Of The Ild Rune</v>
      </c>
      <c r="B444" s="12">
        <f>'Magic Number Crunch'!L443</f>
        <v>5187.625</v>
      </c>
      <c r="C444" s="13">
        <f t="shared" si="24"/>
        <v>5187.625</v>
      </c>
      <c r="D444" s="8" t="s">
        <v>206</v>
      </c>
      <c r="E444" s="14">
        <f t="shared" si="25"/>
        <v>5187</v>
      </c>
      <c r="F444" s="8" t="s">
        <v>202</v>
      </c>
      <c r="G444" s="14">
        <f t="shared" si="26"/>
        <v>6</v>
      </c>
      <c r="H444" s="8" t="s">
        <v>203</v>
      </c>
      <c r="I444" s="14">
        <f t="shared" si="27"/>
        <v>2.5</v>
      </c>
      <c r="J444" s="8" t="s">
        <v>204</v>
      </c>
      <c r="K444" s="13">
        <f>_xlfn.FLOOR.MATH(C444/'Mark Conv'!$E$5,0.01)</f>
        <v>207.5</v>
      </c>
      <c r="L444" s="21"/>
      <c r="M444" s="21"/>
      <c r="N444" s="21"/>
      <c r="O444" s="21"/>
      <c r="P444" s="21"/>
      <c r="Q444" s="21"/>
      <c r="R444" s="21"/>
      <c r="S444" s="21"/>
      <c r="T444" s="21"/>
    </row>
    <row r="445" spans="1:20" ht="27.6">
      <c r="A445" s="8" t="str">
        <f>'Magic Number Crunch'!A444</f>
        <v>Orb Of Direction</v>
      </c>
      <c r="B445" s="12">
        <f>'Magic Number Crunch'!L444</f>
        <v>55</v>
      </c>
      <c r="C445" s="13">
        <f t="shared" si="24"/>
        <v>55</v>
      </c>
      <c r="D445" s="8" t="s">
        <v>206</v>
      </c>
      <c r="E445" s="14">
        <f t="shared" si="25"/>
        <v>55</v>
      </c>
      <c r="F445" s="8" t="s">
        <v>202</v>
      </c>
      <c r="G445" s="14">
        <f t="shared" si="26"/>
        <v>0</v>
      </c>
      <c r="H445" s="8" t="s">
        <v>203</v>
      </c>
      <c r="I445" s="14">
        <f t="shared" si="27"/>
        <v>0</v>
      </c>
      <c r="J445" s="8" t="s">
        <v>204</v>
      </c>
      <c r="K445" s="13">
        <f>_xlfn.FLOOR.MATH(C445/'Mark Conv'!$E$5,0.01)</f>
        <v>2.2000000000000002</v>
      </c>
      <c r="L445" s="21"/>
      <c r="M445" s="21"/>
      <c r="N445" s="21"/>
      <c r="O445" s="21"/>
      <c r="P445" s="21"/>
      <c r="Q445" s="21"/>
      <c r="R445" s="21"/>
      <c r="S445" s="21"/>
      <c r="T445" s="21"/>
    </row>
    <row r="446" spans="1:20" ht="27.6">
      <c r="A446" s="8" t="str">
        <f>'Magic Number Crunch'!A445</f>
        <v>Orb Of Gonging</v>
      </c>
      <c r="B446" s="12">
        <f>'Magic Number Crunch'!L445</f>
        <v>60</v>
      </c>
      <c r="C446" s="13">
        <f t="shared" si="24"/>
        <v>60</v>
      </c>
      <c r="D446" s="8" t="s">
        <v>206</v>
      </c>
      <c r="E446" s="14">
        <f t="shared" si="25"/>
        <v>60</v>
      </c>
      <c r="F446" s="8" t="s">
        <v>202</v>
      </c>
      <c r="G446" s="14">
        <f t="shared" si="26"/>
        <v>0</v>
      </c>
      <c r="H446" s="8" t="s">
        <v>203</v>
      </c>
      <c r="I446" s="14">
        <f t="shared" si="27"/>
        <v>0</v>
      </c>
      <c r="J446" s="8" t="s">
        <v>204</v>
      </c>
      <c r="K446" s="13">
        <f>_xlfn.FLOOR.MATH(C446/'Mark Conv'!$E$5,0.01)</f>
        <v>2.4</v>
      </c>
      <c r="L446" s="21"/>
      <c r="M446" s="21"/>
      <c r="N446" s="21"/>
      <c r="O446" s="21"/>
      <c r="P446" s="21"/>
      <c r="Q446" s="21"/>
      <c r="R446" s="21"/>
      <c r="S446" s="21"/>
      <c r="T446" s="21"/>
    </row>
    <row r="447" spans="1:20" ht="27.6">
      <c r="A447" s="8" t="str">
        <f>'Magic Number Crunch'!A446</f>
        <v>Orb Of Shielding</v>
      </c>
      <c r="B447" s="12">
        <f>'Magic Number Crunch'!L446</f>
        <v>70</v>
      </c>
      <c r="C447" s="13">
        <f t="shared" si="24"/>
        <v>70</v>
      </c>
      <c r="D447" s="8" t="s">
        <v>206</v>
      </c>
      <c r="E447" s="14">
        <f t="shared" si="25"/>
        <v>70</v>
      </c>
      <c r="F447" s="8" t="s">
        <v>202</v>
      </c>
      <c r="G447" s="14">
        <f t="shared" si="26"/>
        <v>0</v>
      </c>
      <c r="H447" s="8" t="s">
        <v>203</v>
      </c>
      <c r="I447" s="14">
        <f t="shared" si="27"/>
        <v>0</v>
      </c>
      <c r="J447" s="8" t="s">
        <v>204</v>
      </c>
      <c r="K447" s="13">
        <f>_xlfn.FLOOR.MATH(C447/'Mark Conv'!$E$5,0.01)</f>
        <v>2.8000000000000003</v>
      </c>
      <c r="L447" s="21"/>
      <c r="M447" s="21"/>
      <c r="N447" s="21"/>
      <c r="O447" s="21"/>
      <c r="P447" s="21"/>
      <c r="Q447" s="21"/>
      <c r="R447" s="21"/>
      <c r="S447" s="21"/>
      <c r="T447" s="21"/>
    </row>
    <row r="448" spans="1:20" ht="27.6">
      <c r="A448" s="8" t="str">
        <f>'Magic Number Crunch'!A447</f>
        <v>Orb Of Shielding</v>
      </c>
      <c r="B448" s="12">
        <f>'Magic Number Crunch'!L447</f>
        <v>70</v>
      </c>
      <c r="C448" s="13">
        <f t="shared" si="24"/>
        <v>70</v>
      </c>
      <c r="D448" s="8" t="s">
        <v>206</v>
      </c>
      <c r="E448" s="14">
        <f t="shared" si="25"/>
        <v>70</v>
      </c>
      <c r="F448" s="8" t="s">
        <v>202</v>
      </c>
      <c r="G448" s="14">
        <f t="shared" si="26"/>
        <v>0</v>
      </c>
      <c r="H448" s="8" t="s">
        <v>203</v>
      </c>
      <c r="I448" s="14">
        <f t="shared" si="27"/>
        <v>0</v>
      </c>
      <c r="J448" s="8" t="s">
        <v>204</v>
      </c>
      <c r="K448" s="13">
        <f>_xlfn.FLOOR.MATH(C448/'Mark Conv'!$E$5,0.01)</f>
        <v>2.8000000000000003</v>
      </c>
      <c r="L448" s="21"/>
      <c r="M448" s="21"/>
      <c r="N448" s="21"/>
      <c r="O448" s="21"/>
      <c r="P448" s="21"/>
      <c r="Q448" s="21"/>
      <c r="R448" s="21"/>
      <c r="S448" s="21"/>
      <c r="T448" s="21"/>
    </row>
    <row r="449" spans="1:20" ht="27.6">
      <c r="A449" s="8" t="str">
        <f>'Magic Number Crunch'!A448</f>
        <v>Orb Of The Stein Rune</v>
      </c>
      <c r="B449" s="12">
        <f>'Magic Number Crunch'!L448</f>
        <v>4787.625</v>
      </c>
      <c r="C449" s="13">
        <f t="shared" si="24"/>
        <v>4787.625</v>
      </c>
      <c r="D449" s="8" t="s">
        <v>206</v>
      </c>
      <c r="E449" s="14">
        <f t="shared" si="25"/>
        <v>4787</v>
      </c>
      <c r="F449" s="8" t="s">
        <v>202</v>
      </c>
      <c r="G449" s="14">
        <f t="shared" si="26"/>
        <v>6</v>
      </c>
      <c r="H449" s="8" t="s">
        <v>203</v>
      </c>
      <c r="I449" s="14">
        <f t="shared" si="27"/>
        <v>2.5</v>
      </c>
      <c r="J449" s="8" t="s">
        <v>204</v>
      </c>
      <c r="K449" s="13">
        <f>_xlfn.FLOOR.MATH(C449/'Mark Conv'!$E$5,0.01)</f>
        <v>191.5</v>
      </c>
      <c r="L449" s="21"/>
      <c r="M449" s="21"/>
      <c r="N449" s="21"/>
      <c r="O449" s="21"/>
      <c r="P449" s="21"/>
      <c r="Q449" s="21"/>
      <c r="R449" s="21"/>
      <c r="S449" s="21"/>
      <c r="T449" s="21"/>
    </row>
    <row r="450" spans="1:20" ht="27.6">
      <c r="A450" s="8" t="str">
        <f>'Magic Number Crunch'!A449</f>
        <v>Orb of the Veil</v>
      </c>
      <c r="B450" s="12">
        <f>'Magic Number Crunch'!L449</f>
        <v>31125.125</v>
      </c>
      <c r="C450" s="13">
        <f t="shared" si="24"/>
        <v>31125.125</v>
      </c>
      <c r="D450" s="8" t="s">
        <v>206</v>
      </c>
      <c r="E450" s="14">
        <f t="shared" si="25"/>
        <v>31125</v>
      </c>
      <c r="F450" s="8" t="s">
        <v>202</v>
      </c>
      <c r="G450" s="14">
        <f t="shared" si="26"/>
        <v>1</v>
      </c>
      <c r="H450" s="8" t="s">
        <v>203</v>
      </c>
      <c r="I450" s="14">
        <f t="shared" si="27"/>
        <v>2.5</v>
      </c>
      <c r="J450" s="8" t="s">
        <v>204</v>
      </c>
      <c r="K450" s="13">
        <f>_xlfn.FLOOR.MATH(C450/'Mark Conv'!$E$5,0.01)</f>
        <v>1245</v>
      </c>
      <c r="L450" s="21"/>
      <c r="M450" s="21"/>
      <c r="N450" s="21"/>
      <c r="O450" s="21"/>
      <c r="P450" s="21"/>
      <c r="Q450" s="21"/>
      <c r="R450" s="21"/>
      <c r="S450" s="21"/>
      <c r="T450" s="21"/>
    </row>
    <row r="451" spans="1:20" ht="27.6">
      <c r="A451" s="8" t="str">
        <f>'Magic Number Crunch'!A450</f>
        <v>Orb Of Time</v>
      </c>
      <c r="B451" s="12">
        <f>'Magic Number Crunch'!L450</f>
        <v>55</v>
      </c>
      <c r="C451" s="13">
        <f t="shared" ref="C451:C514" si="28">B451*$N$6*$N$11</f>
        <v>55</v>
      </c>
      <c r="D451" s="8" t="s">
        <v>206</v>
      </c>
      <c r="E451" s="14">
        <f t="shared" ref="E451:E514" si="29">_xlfn.FLOOR.MATH(C451,1)</f>
        <v>55</v>
      </c>
      <c r="F451" s="8" t="s">
        <v>202</v>
      </c>
      <c r="G451" s="14">
        <f t="shared" ref="G451:G514" si="30">_xlfn.FLOOR.MATH(((C451-E451)*10), 1)</f>
        <v>0</v>
      </c>
      <c r="H451" s="8" t="s">
        <v>203</v>
      </c>
      <c r="I451" s="14">
        <f t="shared" ref="I451:I514" si="31">((C451-E451)*10-G451)*10</f>
        <v>0</v>
      </c>
      <c r="J451" s="8" t="s">
        <v>204</v>
      </c>
      <c r="K451" s="13">
        <f>_xlfn.FLOOR.MATH(C451/'Mark Conv'!$E$5,0.01)</f>
        <v>2.2000000000000002</v>
      </c>
      <c r="L451" s="21"/>
      <c r="M451" s="21"/>
      <c r="N451" s="21"/>
      <c r="O451" s="21"/>
      <c r="P451" s="21"/>
      <c r="Q451" s="21"/>
      <c r="R451" s="21"/>
      <c r="S451" s="21"/>
      <c r="T451" s="21"/>
    </row>
    <row r="452" spans="1:20" ht="27.6">
      <c r="A452" s="8" t="str">
        <f>'Magic Number Crunch'!A451</f>
        <v>Orcsplitter (greataxe)</v>
      </c>
      <c r="B452" s="12">
        <f>'Magic Number Crunch'!L451</f>
        <v>86250.25</v>
      </c>
      <c r="C452" s="13">
        <f t="shared" si="28"/>
        <v>86250.25</v>
      </c>
      <c r="D452" s="8" t="s">
        <v>206</v>
      </c>
      <c r="E452" s="14">
        <f t="shared" si="29"/>
        <v>86250</v>
      </c>
      <c r="F452" s="8" t="s">
        <v>202</v>
      </c>
      <c r="G452" s="14">
        <f t="shared" si="30"/>
        <v>2</v>
      </c>
      <c r="H452" s="8" t="s">
        <v>203</v>
      </c>
      <c r="I452" s="14">
        <f t="shared" si="31"/>
        <v>5</v>
      </c>
      <c r="J452" s="8" t="s">
        <v>204</v>
      </c>
      <c r="K452" s="13">
        <f>_xlfn.FLOOR.MATH(C452/'Mark Conv'!$E$5,0.01)</f>
        <v>3450.01</v>
      </c>
      <c r="L452" s="21"/>
      <c r="M452" s="21"/>
      <c r="N452" s="21"/>
      <c r="O452" s="21"/>
      <c r="P452" s="21"/>
      <c r="Q452" s="21"/>
      <c r="R452" s="21"/>
      <c r="S452" s="21"/>
      <c r="T452" s="21"/>
    </row>
    <row r="453" spans="1:20" ht="27.6">
      <c r="A453" s="8" t="str">
        <f>'Magic Number Crunch'!A452</f>
        <v>Outer Essence Shard</v>
      </c>
      <c r="B453" s="12">
        <f>'Magic Number Crunch'!L452</f>
        <v>6875.25</v>
      </c>
      <c r="C453" s="13">
        <f t="shared" si="28"/>
        <v>6875.25</v>
      </c>
      <c r="D453" s="8" t="s">
        <v>206</v>
      </c>
      <c r="E453" s="14">
        <f t="shared" si="29"/>
        <v>6875</v>
      </c>
      <c r="F453" s="8" t="s">
        <v>202</v>
      </c>
      <c r="G453" s="14">
        <f t="shared" si="30"/>
        <v>2</v>
      </c>
      <c r="H453" s="8" t="s">
        <v>203</v>
      </c>
      <c r="I453" s="14">
        <f t="shared" si="31"/>
        <v>5</v>
      </c>
      <c r="J453" s="8" t="s">
        <v>204</v>
      </c>
      <c r="K453" s="13">
        <f>_xlfn.FLOOR.MATH(C453/'Mark Conv'!$E$5,0.01)</f>
        <v>275.01</v>
      </c>
      <c r="L453" s="21"/>
      <c r="M453" s="21"/>
      <c r="N453" s="21"/>
      <c r="O453" s="21"/>
      <c r="P453" s="21"/>
      <c r="Q453" s="21"/>
      <c r="R453" s="21"/>
      <c r="S453" s="21"/>
      <c r="T453" s="21"/>
    </row>
    <row r="454" spans="1:20" ht="27.6">
      <c r="A454" s="8" t="str">
        <f>'Magic Number Crunch'!A453</f>
        <v>Paper Bird</v>
      </c>
      <c r="B454" s="12">
        <f>'Magic Number Crunch'!L453</f>
        <v>337.625</v>
      </c>
      <c r="C454" s="13">
        <f t="shared" si="28"/>
        <v>337.625</v>
      </c>
      <c r="D454" s="8" t="s">
        <v>206</v>
      </c>
      <c r="E454" s="14">
        <f t="shared" si="29"/>
        <v>337</v>
      </c>
      <c r="F454" s="8" t="s">
        <v>202</v>
      </c>
      <c r="G454" s="14">
        <f t="shared" si="30"/>
        <v>6</v>
      </c>
      <c r="H454" s="8" t="s">
        <v>203</v>
      </c>
      <c r="I454" s="14">
        <f t="shared" si="31"/>
        <v>2.5</v>
      </c>
      <c r="J454" s="8" t="s">
        <v>204</v>
      </c>
      <c r="K454" s="13">
        <f>_xlfn.FLOOR.MATH(C454/'Mark Conv'!$E$5,0.01)</f>
        <v>13.5</v>
      </c>
      <c r="L454" s="21"/>
      <c r="M454" s="21"/>
      <c r="N454" s="21"/>
      <c r="O454" s="21"/>
      <c r="P454" s="21"/>
      <c r="Q454" s="21"/>
      <c r="R454" s="21"/>
      <c r="S454" s="21"/>
      <c r="T454" s="21"/>
    </row>
    <row r="455" spans="1:20" ht="27.6">
      <c r="A455" s="8" t="str">
        <f>'Magic Number Crunch'!A454</f>
        <v>Pariah's Shield</v>
      </c>
      <c r="B455" s="12">
        <f>'Magic Number Crunch'!L454</f>
        <v>4187.625</v>
      </c>
      <c r="C455" s="13">
        <f t="shared" si="28"/>
        <v>4187.625</v>
      </c>
      <c r="D455" s="8" t="s">
        <v>206</v>
      </c>
      <c r="E455" s="14">
        <f t="shared" si="29"/>
        <v>4187</v>
      </c>
      <c r="F455" s="8" t="s">
        <v>202</v>
      </c>
      <c r="G455" s="14">
        <f t="shared" si="30"/>
        <v>6</v>
      </c>
      <c r="H455" s="8" t="s">
        <v>203</v>
      </c>
      <c r="I455" s="14">
        <f t="shared" si="31"/>
        <v>2.5</v>
      </c>
      <c r="J455" s="8" t="s">
        <v>204</v>
      </c>
      <c r="K455" s="13">
        <f>_xlfn.FLOOR.MATH(C455/'Mark Conv'!$E$5,0.01)</f>
        <v>167.5</v>
      </c>
      <c r="L455" s="21"/>
      <c r="M455" s="21"/>
      <c r="N455" s="21"/>
      <c r="O455" s="21"/>
      <c r="P455" s="21"/>
      <c r="Q455" s="21"/>
      <c r="R455" s="21"/>
      <c r="S455" s="21"/>
      <c r="T455" s="21"/>
    </row>
    <row r="456" spans="1:20" ht="27.6">
      <c r="A456" s="8" t="str">
        <f>'Magic Number Crunch'!A455</f>
        <v>Pearl Of Power</v>
      </c>
      <c r="B456" s="12">
        <f>'Magic Number Crunch'!L455</f>
        <v>3200</v>
      </c>
      <c r="C456" s="13">
        <f t="shared" si="28"/>
        <v>3200</v>
      </c>
      <c r="D456" s="8" t="s">
        <v>206</v>
      </c>
      <c r="E456" s="14">
        <f t="shared" si="29"/>
        <v>3200</v>
      </c>
      <c r="F456" s="8" t="s">
        <v>202</v>
      </c>
      <c r="G456" s="14">
        <f t="shared" si="30"/>
        <v>0</v>
      </c>
      <c r="H456" s="8" t="s">
        <v>203</v>
      </c>
      <c r="I456" s="14">
        <f t="shared" si="31"/>
        <v>0</v>
      </c>
      <c r="J456" s="8" t="s">
        <v>204</v>
      </c>
      <c r="K456" s="13">
        <f>_xlfn.FLOOR.MATH(C456/'Mark Conv'!$E$5,0.01)</f>
        <v>128</v>
      </c>
      <c r="L456" s="21"/>
      <c r="M456" s="21"/>
      <c r="N456" s="21"/>
      <c r="O456" s="21"/>
      <c r="P456" s="21"/>
      <c r="Q456" s="21"/>
      <c r="R456" s="21"/>
      <c r="S456" s="21"/>
      <c r="T456" s="21"/>
    </row>
    <row r="457" spans="1:20" ht="27.6">
      <c r="A457" s="8" t="str">
        <f>'Magic Number Crunch'!A456</f>
        <v>Pennant Of The Vind Rune</v>
      </c>
      <c r="B457" s="12">
        <f>'Magic Number Crunch'!L456</f>
        <v>22125.125</v>
      </c>
      <c r="C457" s="13">
        <f t="shared" si="28"/>
        <v>22125.125</v>
      </c>
      <c r="D457" s="8" t="s">
        <v>206</v>
      </c>
      <c r="E457" s="14">
        <f t="shared" si="29"/>
        <v>22125</v>
      </c>
      <c r="F457" s="8" t="s">
        <v>202</v>
      </c>
      <c r="G457" s="14">
        <f t="shared" si="30"/>
        <v>1</v>
      </c>
      <c r="H457" s="8" t="s">
        <v>203</v>
      </c>
      <c r="I457" s="14">
        <f t="shared" si="31"/>
        <v>2.5</v>
      </c>
      <c r="J457" s="8" t="s">
        <v>204</v>
      </c>
      <c r="K457" s="13">
        <f>_xlfn.FLOOR.MATH(C457/'Mark Conv'!$E$5,0.01)</f>
        <v>885</v>
      </c>
      <c r="L457" s="21"/>
      <c r="M457" s="21"/>
      <c r="N457" s="21"/>
      <c r="O457" s="21"/>
      <c r="P457" s="21"/>
      <c r="Q457" s="21"/>
      <c r="R457" s="21"/>
      <c r="S457" s="21"/>
      <c r="T457" s="21"/>
    </row>
    <row r="458" spans="1:20" ht="27.6">
      <c r="A458" s="8" t="str">
        <f>'Magic Number Crunch'!A457</f>
        <v>Peregrine Mask</v>
      </c>
      <c r="B458" s="12">
        <f>'Magic Number Crunch'!L457</f>
        <v>18625.125</v>
      </c>
      <c r="C458" s="13">
        <f t="shared" si="28"/>
        <v>18625.125</v>
      </c>
      <c r="D458" s="8" t="s">
        <v>206</v>
      </c>
      <c r="E458" s="14">
        <f t="shared" si="29"/>
        <v>18625</v>
      </c>
      <c r="F458" s="8" t="s">
        <v>202</v>
      </c>
      <c r="G458" s="14">
        <f t="shared" si="30"/>
        <v>1</v>
      </c>
      <c r="H458" s="8" t="s">
        <v>203</v>
      </c>
      <c r="I458" s="14">
        <f t="shared" si="31"/>
        <v>2.5</v>
      </c>
      <c r="J458" s="8" t="s">
        <v>204</v>
      </c>
      <c r="K458" s="13">
        <f>_xlfn.FLOOR.MATH(C458/'Mark Conv'!$E$5,0.01)</f>
        <v>745</v>
      </c>
      <c r="L458" s="21"/>
      <c r="M458" s="21"/>
      <c r="N458" s="21"/>
      <c r="O458" s="21"/>
      <c r="P458" s="21"/>
      <c r="Q458" s="21"/>
      <c r="R458" s="21"/>
      <c r="S458" s="21"/>
      <c r="T458" s="21"/>
    </row>
    <row r="459" spans="1:20" ht="27.6">
      <c r="A459" s="8" t="str">
        <f>'Magic Number Crunch'!A458</f>
        <v>Perfume Of Bewitching</v>
      </c>
      <c r="B459" s="12">
        <f>'Magic Number Crunch'!L458</f>
        <v>67.5</v>
      </c>
      <c r="C459" s="13">
        <f t="shared" si="28"/>
        <v>67.5</v>
      </c>
      <c r="D459" s="8" t="s">
        <v>206</v>
      </c>
      <c r="E459" s="14">
        <f t="shared" si="29"/>
        <v>67</v>
      </c>
      <c r="F459" s="8" t="s">
        <v>202</v>
      </c>
      <c r="G459" s="14">
        <f t="shared" si="30"/>
        <v>5</v>
      </c>
      <c r="H459" s="8" t="s">
        <v>203</v>
      </c>
      <c r="I459" s="14">
        <f t="shared" si="31"/>
        <v>0</v>
      </c>
      <c r="J459" s="8" t="s">
        <v>204</v>
      </c>
      <c r="K459" s="13">
        <f>_xlfn.FLOOR.MATH(C459/'Mark Conv'!$E$5,0.01)</f>
        <v>2.7</v>
      </c>
      <c r="L459" s="21"/>
      <c r="M459" s="21"/>
      <c r="N459" s="21"/>
      <c r="O459" s="21"/>
      <c r="P459" s="21"/>
      <c r="Q459" s="21"/>
      <c r="R459" s="21"/>
      <c r="S459" s="21"/>
      <c r="T459" s="21"/>
    </row>
    <row r="460" spans="1:20" ht="27.6">
      <c r="A460" s="8" t="str">
        <f>'Magic Number Crunch'!A459</f>
        <v>Periapt Of Health</v>
      </c>
      <c r="B460" s="12">
        <f>'Magic Number Crunch'!L459</f>
        <v>2625</v>
      </c>
      <c r="C460" s="13">
        <f t="shared" si="28"/>
        <v>2625</v>
      </c>
      <c r="D460" s="8" t="s">
        <v>206</v>
      </c>
      <c r="E460" s="14">
        <f t="shared" si="29"/>
        <v>2625</v>
      </c>
      <c r="F460" s="8" t="s">
        <v>202</v>
      </c>
      <c r="G460" s="14">
        <f t="shared" si="30"/>
        <v>0</v>
      </c>
      <c r="H460" s="8" t="s">
        <v>203</v>
      </c>
      <c r="I460" s="14">
        <f t="shared" si="31"/>
        <v>0</v>
      </c>
      <c r="J460" s="8" t="s">
        <v>204</v>
      </c>
      <c r="K460" s="13">
        <f>_xlfn.FLOOR.MATH(C460/'Mark Conv'!$E$5,0.01)</f>
        <v>105</v>
      </c>
      <c r="L460" s="21"/>
      <c r="M460" s="21"/>
      <c r="N460" s="21"/>
      <c r="O460" s="21"/>
      <c r="P460" s="21"/>
      <c r="Q460" s="21"/>
      <c r="R460" s="21"/>
      <c r="S460" s="21"/>
      <c r="T460" s="21"/>
    </row>
    <row r="461" spans="1:20" ht="27.6">
      <c r="A461" s="8" t="str">
        <f>'Magic Number Crunch'!A460</f>
        <v>Periapt Of Proof Against Poison</v>
      </c>
      <c r="B461" s="12">
        <f>'Magic Number Crunch'!L460</f>
        <v>4850</v>
      </c>
      <c r="C461" s="13">
        <f t="shared" si="28"/>
        <v>4850</v>
      </c>
      <c r="D461" s="8" t="s">
        <v>206</v>
      </c>
      <c r="E461" s="14">
        <f t="shared" si="29"/>
        <v>4850</v>
      </c>
      <c r="F461" s="8" t="s">
        <v>202</v>
      </c>
      <c r="G461" s="14">
        <f t="shared" si="30"/>
        <v>0</v>
      </c>
      <c r="H461" s="8" t="s">
        <v>203</v>
      </c>
      <c r="I461" s="14">
        <f t="shared" si="31"/>
        <v>0</v>
      </c>
      <c r="J461" s="8" t="s">
        <v>204</v>
      </c>
      <c r="K461" s="13">
        <f>_xlfn.FLOOR.MATH(C461/'Mark Conv'!$E$5,0.01)</f>
        <v>194</v>
      </c>
      <c r="L461" s="21"/>
      <c r="M461" s="21"/>
      <c r="N461" s="21"/>
      <c r="O461" s="21"/>
      <c r="P461" s="21"/>
      <c r="Q461" s="21"/>
      <c r="R461" s="21"/>
      <c r="S461" s="21"/>
      <c r="T461" s="21"/>
    </row>
    <row r="462" spans="1:20" ht="27.6">
      <c r="A462" s="8" t="str">
        <f>'Magic Number Crunch'!A461</f>
        <v>Periapt Of Wound Closure</v>
      </c>
      <c r="B462" s="12">
        <f>'Magic Number Crunch'!L461</f>
        <v>2687.5</v>
      </c>
      <c r="C462" s="13">
        <f t="shared" si="28"/>
        <v>2687.5</v>
      </c>
      <c r="D462" s="8" t="s">
        <v>206</v>
      </c>
      <c r="E462" s="14">
        <f t="shared" si="29"/>
        <v>2687</v>
      </c>
      <c r="F462" s="8" t="s">
        <v>202</v>
      </c>
      <c r="G462" s="14">
        <f t="shared" si="30"/>
        <v>5</v>
      </c>
      <c r="H462" s="8" t="s">
        <v>203</v>
      </c>
      <c r="I462" s="14">
        <f t="shared" si="31"/>
        <v>0</v>
      </c>
      <c r="J462" s="8" t="s">
        <v>204</v>
      </c>
      <c r="K462" s="13">
        <f>_xlfn.FLOOR.MATH(C462/'Mark Conv'!$E$5,0.01)</f>
        <v>107.5</v>
      </c>
      <c r="L462" s="21"/>
      <c r="M462" s="21"/>
      <c r="N462" s="21"/>
      <c r="O462" s="21"/>
      <c r="P462" s="21"/>
      <c r="Q462" s="21"/>
      <c r="R462" s="21"/>
      <c r="S462" s="21"/>
      <c r="T462" s="21"/>
    </row>
    <row r="463" spans="1:20" ht="27.6">
      <c r="A463" s="8" t="str">
        <f>'Magic Number Crunch'!A462</f>
        <v>Philter Of Love</v>
      </c>
      <c r="B463" s="12">
        <f>'Magic Number Crunch'!L462</f>
        <v>120</v>
      </c>
      <c r="C463" s="13">
        <f t="shared" si="28"/>
        <v>120</v>
      </c>
      <c r="D463" s="8" t="s">
        <v>206</v>
      </c>
      <c r="E463" s="14">
        <f t="shared" si="29"/>
        <v>120</v>
      </c>
      <c r="F463" s="8" t="s">
        <v>202</v>
      </c>
      <c r="G463" s="14">
        <f t="shared" si="30"/>
        <v>0</v>
      </c>
      <c r="H463" s="8" t="s">
        <v>203</v>
      </c>
      <c r="I463" s="14">
        <f t="shared" si="31"/>
        <v>0</v>
      </c>
      <c r="J463" s="8" t="s">
        <v>204</v>
      </c>
      <c r="K463" s="13">
        <f>_xlfn.FLOOR.MATH(C463/'Mark Conv'!$E$5,0.01)</f>
        <v>4.8</v>
      </c>
      <c r="L463" s="21"/>
      <c r="M463" s="21"/>
      <c r="N463" s="21"/>
      <c r="O463" s="21"/>
      <c r="P463" s="21"/>
      <c r="Q463" s="21"/>
      <c r="R463" s="21"/>
      <c r="S463" s="21"/>
      <c r="T463" s="21"/>
    </row>
    <row r="464" spans="1:20" ht="27.6">
      <c r="A464" s="8" t="str">
        <f>'Magic Number Crunch'!A463</f>
        <v>Piercer</v>
      </c>
      <c r="B464" s="12">
        <f>'Magic Number Crunch'!L463</f>
        <v>6875.25</v>
      </c>
      <c r="C464" s="13">
        <f t="shared" si="28"/>
        <v>6875.25</v>
      </c>
      <c r="D464" s="8" t="s">
        <v>206</v>
      </c>
      <c r="E464" s="14">
        <f t="shared" si="29"/>
        <v>6875</v>
      </c>
      <c r="F464" s="8" t="s">
        <v>202</v>
      </c>
      <c r="G464" s="14">
        <f t="shared" si="30"/>
        <v>2</v>
      </c>
      <c r="H464" s="8" t="s">
        <v>203</v>
      </c>
      <c r="I464" s="14">
        <f t="shared" si="31"/>
        <v>5</v>
      </c>
      <c r="J464" s="8" t="s">
        <v>204</v>
      </c>
      <c r="K464" s="13">
        <f>_xlfn.FLOOR.MATH(C464/'Mark Conv'!$E$5,0.01)</f>
        <v>275.01</v>
      </c>
      <c r="L464" s="21"/>
      <c r="M464" s="21"/>
      <c r="N464" s="21"/>
      <c r="O464" s="21"/>
      <c r="P464" s="21"/>
      <c r="Q464" s="21"/>
      <c r="R464" s="21"/>
      <c r="S464" s="21"/>
      <c r="T464" s="21"/>
    </row>
    <row r="465" spans="1:20" ht="27.6">
      <c r="A465" s="8" t="str">
        <f>'Magic Number Crunch'!A464</f>
        <v>Pipe Of Remembrance</v>
      </c>
      <c r="B465" s="12">
        <f>'Magic Number Crunch'!L464</f>
        <v>55</v>
      </c>
      <c r="C465" s="13">
        <f t="shared" si="28"/>
        <v>55</v>
      </c>
      <c r="D465" s="8" t="s">
        <v>206</v>
      </c>
      <c r="E465" s="14">
        <f t="shared" si="29"/>
        <v>55</v>
      </c>
      <c r="F465" s="8" t="s">
        <v>202</v>
      </c>
      <c r="G465" s="14">
        <f t="shared" si="30"/>
        <v>0</v>
      </c>
      <c r="H465" s="8" t="s">
        <v>203</v>
      </c>
      <c r="I465" s="14">
        <f t="shared" si="31"/>
        <v>0</v>
      </c>
      <c r="J465" s="8" t="s">
        <v>204</v>
      </c>
      <c r="K465" s="13">
        <f>_xlfn.FLOOR.MATH(C465/'Mark Conv'!$E$5,0.01)</f>
        <v>2.2000000000000002</v>
      </c>
      <c r="L465" s="21"/>
      <c r="M465" s="21"/>
      <c r="N465" s="21"/>
      <c r="O465" s="21"/>
      <c r="P465" s="21"/>
      <c r="Q465" s="21"/>
      <c r="R465" s="21"/>
      <c r="S465" s="21"/>
      <c r="T465" s="21"/>
    </row>
    <row r="466" spans="1:20" ht="27.6">
      <c r="A466" s="8" t="str">
        <f>'Magic Number Crunch'!A465</f>
        <v>Pipe Of Smoke Monsters</v>
      </c>
      <c r="B466" s="12">
        <f>'Magic Number Crunch'!L465</f>
        <v>55</v>
      </c>
      <c r="C466" s="13">
        <f t="shared" si="28"/>
        <v>55</v>
      </c>
      <c r="D466" s="8" t="s">
        <v>206</v>
      </c>
      <c r="E466" s="14">
        <f t="shared" si="29"/>
        <v>55</v>
      </c>
      <c r="F466" s="8" t="s">
        <v>202</v>
      </c>
      <c r="G466" s="14">
        <f t="shared" si="30"/>
        <v>0</v>
      </c>
      <c r="H466" s="8" t="s">
        <v>203</v>
      </c>
      <c r="I466" s="14">
        <f t="shared" si="31"/>
        <v>0</v>
      </c>
      <c r="J466" s="8" t="s">
        <v>204</v>
      </c>
      <c r="K466" s="13">
        <f>_xlfn.FLOOR.MATH(C466/'Mark Conv'!$E$5,0.01)</f>
        <v>2.2000000000000002</v>
      </c>
      <c r="L466" s="21"/>
      <c r="M466" s="21"/>
      <c r="N466" s="21"/>
      <c r="O466" s="21"/>
      <c r="P466" s="21"/>
      <c r="Q466" s="21"/>
      <c r="R466" s="21"/>
      <c r="S466" s="21"/>
      <c r="T466" s="21"/>
    </row>
    <row r="467" spans="1:20" ht="27.6">
      <c r="A467" s="8" t="str">
        <f>'Magic Number Crunch'!A466</f>
        <v>Pipes Of Haunting</v>
      </c>
      <c r="B467" s="12">
        <f>'Magic Number Crunch'!L466</f>
        <v>3150</v>
      </c>
      <c r="C467" s="13">
        <f t="shared" si="28"/>
        <v>3150</v>
      </c>
      <c r="D467" s="8" t="s">
        <v>206</v>
      </c>
      <c r="E467" s="14">
        <f t="shared" si="29"/>
        <v>3150</v>
      </c>
      <c r="F467" s="8" t="s">
        <v>202</v>
      </c>
      <c r="G467" s="14">
        <f t="shared" si="30"/>
        <v>0</v>
      </c>
      <c r="H467" s="8" t="s">
        <v>203</v>
      </c>
      <c r="I467" s="14">
        <f t="shared" si="31"/>
        <v>0</v>
      </c>
      <c r="J467" s="8" t="s">
        <v>204</v>
      </c>
      <c r="K467" s="13">
        <f>_xlfn.FLOOR.MATH(C467/'Mark Conv'!$E$5,0.01)</f>
        <v>126</v>
      </c>
      <c r="L467" s="21"/>
      <c r="M467" s="21"/>
      <c r="N467" s="21"/>
      <c r="O467" s="21"/>
      <c r="P467" s="21"/>
      <c r="Q467" s="21"/>
      <c r="R467" s="21"/>
      <c r="S467" s="21"/>
      <c r="T467" s="21"/>
    </row>
    <row r="468" spans="1:20" ht="27.6">
      <c r="A468" s="8" t="str">
        <f>'Magic Number Crunch'!A467</f>
        <v>Pipes Of The Sewers</v>
      </c>
      <c r="B468" s="12">
        <f>'Magic Number Crunch'!L467</f>
        <v>1075</v>
      </c>
      <c r="C468" s="13">
        <f t="shared" si="28"/>
        <v>1075</v>
      </c>
      <c r="D468" s="8" t="s">
        <v>206</v>
      </c>
      <c r="E468" s="14">
        <f t="shared" si="29"/>
        <v>1075</v>
      </c>
      <c r="F468" s="8" t="s">
        <v>202</v>
      </c>
      <c r="G468" s="14">
        <f t="shared" si="30"/>
        <v>0</v>
      </c>
      <c r="H468" s="8" t="s">
        <v>203</v>
      </c>
      <c r="I468" s="14">
        <f t="shared" si="31"/>
        <v>0</v>
      </c>
      <c r="J468" s="8" t="s">
        <v>204</v>
      </c>
      <c r="K468" s="13">
        <f>_xlfn.FLOOR.MATH(C468/'Mark Conv'!$E$5,0.01)</f>
        <v>43</v>
      </c>
      <c r="L468" s="21"/>
      <c r="M468" s="21"/>
      <c r="N468" s="21"/>
      <c r="O468" s="21"/>
      <c r="P468" s="21"/>
      <c r="Q468" s="21"/>
      <c r="R468" s="21"/>
      <c r="S468" s="21"/>
      <c r="T468" s="21"/>
    </row>
    <row r="469" spans="1:20" ht="27.6">
      <c r="A469" s="8" t="str">
        <f>'Magic Number Crunch'!A468</f>
        <v>Piwafwi (Cloak Of Elvenkind)</v>
      </c>
      <c r="B469" s="12">
        <f>'Magic Number Crunch'!L468</f>
        <v>262.625</v>
      </c>
      <c r="C469" s="13">
        <f t="shared" si="28"/>
        <v>262.625</v>
      </c>
      <c r="D469" s="8" t="s">
        <v>206</v>
      </c>
      <c r="E469" s="14">
        <f t="shared" si="29"/>
        <v>262</v>
      </c>
      <c r="F469" s="8" t="s">
        <v>202</v>
      </c>
      <c r="G469" s="14">
        <f t="shared" si="30"/>
        <v>6</v>
      </c>
      <c r="H469" s="8" t="s">
        <v>203</v>
      </c>
      <c r="I469" s="14">
        <f t="shared" si="31"/>
        <v>2.5</v>
      </c>
      <c r="J469" s="8" t="s">
        <v>204</v>
      </c>
      <c r="K469" s="13">
        <f>_xlfn.FLOOR.MATH(C469/'Mark Conv'!$E$5,0.01)</f>
        <v>10.5</v>
      </c>
      <c r="L469" s="21"/>
      <c r="M469" s="21"/>
      <c r="N469" s="21"/>
      <c r="O469" s="21"/>
      <c r="P469" s="21"/>
      <c r="Q469" s="21"/>
      <c r="R469" s="21"/>
      <c r="S469" s="21"/>
      <c r="T469" s="21"/>
    </row>
    <row r="470" spans="1:20" ht="27.6">
      <c r="A470" s="8" t="str">
        <f>'Magic Number Crunch'!A469</f>
        <v>Piwafwi Of Fire Resistance</v>
      </c>
      <c r="B470" s="12">
        <f>'Magic Number Crunch'!L469</f>
        <v>4137.625</v>
      </c>
      <c r="C470" s="13">
        <f t="shared" si="28"/>
        <v>4137.625</v>
      </c>
      <c r="D470" s="8" t="s">
        <v>206</v>
      </c>
      <c r="E470" s="14">
        <f t="shared" si="29"/>
        <v>4137</v>
      </c>
      <c r="F470" s="8" t="s">
        <v>202</v>
      </c>
      <c r="G470" s="14">
        <f t="shared" si="30"/>
        <v>6</v>
      </c>
      <c r="H470" s="8" t="s">
        <v>203</v>
      </c>
      <c r="I470" s="14">
        <f t="shared" si="31"/>
        <v>2.5</v>
      </c>
      <c r="J470" s="8" t="s">
        <v>204</v>
      </c>
      <c r="K470" s="13">
        <f>_xlfn.FLOOR.MATH(C470/'Mark Conv'!$E$5,0.01)</f>
        <v>165.5</v>
      </c>
      <c r="L470" s="21"/>
      <c r="M470" s="21"/>
      <c r="N470" s="21"/>
      <c r="O470" s="21"/>
      <c r="P470" s="21"/>
      <c r="Q470" s="21"/>
      <c r="R470" s="21"/>
      <c r="S470" s="21"/>
      <c r="T470" s="21"/>
    </row>
    <row r="471" spans="1:20" ht="27.6">
      <c r="A471" s="8" t="str">
        <f>'Magic Number Crunch'!A470</f>
        <v>Planecaller's Codex</v>
      </c>
      <c r="B471" s="12">
        <f>'Magic Number Crunch'!L470</f>
        <v>6875.25</v>
      </c>
      <c r="C471" s="13">
        <f t="shared" si="28"/>
        <v>6875.25</v>
      </c>
      <c r="D471" s="8" t="s">
        <v>206</v>
      </c>
      <c r="E471" s="14">
        <f t="shared" si="29"/>
        <v>6875</v>
      </c>
      <c r="F471" s="8" t="s">
        <v>202</v>
      </c>
      <c r="G471" s="14">
        <f t="shared" si="30"/>
        <v>2</v>
      </c>
      <c r="H471" s="8" t="s">
        <v>203</v>
      </c>
      <c r="I471" s="14">
        <f t="shared" si="31"/>
        <v>5</v>
      </c>
      <c r="J471" s="8" t="s">
        <v>204</v>
      </c>
      <c r="K471" s="13">
        <f>_xlfn.FLOOR.MATH(C471/'Mark Conv'!$E$5,0.01)</f>
        <v>275.01</v>
      </c>
      <c r="L471" s="21"/>
      <c r="M471" s="21"/>
      <c r="N471" s="21"/>
      <c r="O471" s="21"/>
      <c r="P471" s="21"/>
      <c r="Q471" s="21"/>
      <c r="R471" s="21"/>
      <c r="S471" s="21"/>
      <c r="T471" s="21"/>
    </row>
    <row r="472" spans="1:20" ht="27.6">
      <c r="A472" s="8" t="str">
        <f>'Magic Number Crunch'!A471</f>
        <v>Plate Armor Of Etherealness</v>
      </c>
      <c r="B472" s="12">
        <f>'Magic Number Crunch'!L471</f>
        <v>54000</v>
      </c>
      <c r="C472" s="13">
        <f t="shared" si="28"/>
        <v>54000</v>
      </c>
      <c r="D472" s="8" t="s">
        <v>206</v>
      </c>
      <c r="E472" s="14">
        <f t="shared" si="29"/>
        <v>54000</v>
      </c>
      <c r="F472" s="8" t="s">
        <v>202</v>
      </c>
      <c r="G472" s="14">
        <f t="shared" si="30"/>
        <v>0</v>
      </c>
      <c r="H472" s="8" t="s">
        <v>203</v>
      </c>
      <c r="I472" s="14">
        <f t="shared" si="31"/>
        <v>0</v>
      </c>
      <c r="J472" s="8" t="s">
        <v>204</v>
      </c>
      <c r="K472" s="13">
        <f>_xlfn.FLOOR.MATH(C472/'Mark Conv'!$E$5,0.01)</f>
        <v>2160</v>
      </c>
      <c r="L472" s="21"/>
      <c r="M472" s="21"/>
      <c r="N472" s="21"/>
      <c r="O472" s="21"/>
      <c r="P472" s="21"/>
      <c r="Q472" s="21"/>
      <c r="R472" s="21"/>
      <c r="S472" s="21"/>
      <c r="T472" s="21"/>
    </row>
    <row r="473" spans="1:20" ht="27.6">
      <c r="A473" s="8" t="str">
        <f>'Magic Number Crunch'!A472</f>
        <v>Pole Of Angling</v>
      </c>
      <c r="B473" s="12">
        <f>'Magic Number Crunch'!L472</f>
        <v>55</v>
      </c>
      <c r="C473" s="13">
        <f t="shared" si="28"/>
        <v>55</v>
      </c>
      <c r="D473" s="8" t="s">
        <v>206</v>
      </c>
      <c r="E473" s="14">
        <f t="shared" si="29"/>
        <v>55</v>
      </c>
      <c r="F473" s="8" t="s">
        <v>202</v>
      </c>
      <c r="G473" s="14">
        <f t="shared" si="30"/>
        <v>0</v>
      </c>
      <c r="H473" s="8" t="s">
        <v>203</v>
      </c>
      <c r="I473" s="14">
        <f t="shared" si="31"/>
        <v>0</v>
      </c>
      <c r="J473" s="8" t="s">
        <v>204</v>
      </c>
      <c r="K473" s="13">
        <f>_xlfn.FLOOR.MATH(C473/'Mark Conv'!$E$5,0.01)</f>
        <v>2.2000000000000002</v>
      </c>
      <c r="L473" s="21"/>
      <c r="M473" s="21"/>
      <c r="N473" s="21"/>
      <c r="O473" s="21"/>
      <c r="P473" s="21"/>
      <c r="Q473" s="21"/>
      <c r="R473" s="21"/>
      <c r="S473" s="21"/>
      <c r="T473" s="21"/>
    </row>
    <row r="474" spans="1:20" ht="27.6">
      <c r="A474" s="8" t="str">
        <f>'Magic Number Crunch'!A473</f>
        <v>Pole Of Collapsing</v>
      </c>
      <c r="B474" s="12">
        <f>'Magic Number Crunch'!L473</f>
        <v>57.5</v>
      </c>
      <c r="C474" s="13">
        <f t="shared" si="28"/>
        <v>57.5</v>
      </c>
      <c r="D474" s="8" t="s">
        <v>206</v>
      </c>
      <c r="E474" s="14">
        <f t="shared" si="29"/>
        <v>57</v>
      </c>
      <c r="F474" s="8" t="s">
        <v>202</v>
      </c>
      <c r="G474" s="14">
        <f t="shared" si="30"/>
        <v>5</v>
      </c>
      <c r="H474" s="8" t="s">
        <v>203</v>
      </c>
      <c r="I474" s="14">
        <f t="shared" si="31"/>
        <v>0</v>
      </c>
      <c r="J474" s="8" t="s">
        <v>204</v>
      </c>
      <c r="K474" s="13">
        <f>_xlfn.FLOOR.MATH(C474/'Mark Conv'!$E$5,0.01)</f>
        <v>2.3000000000000003</v>
      </c>
      <c r="L474" s="21"/>
      <c r="M474" s="21"/>
      <c r="N474" s="21"/>
      <c r="O474" s="21"/>
      <c r="P474" s="21"/>
      <c r="Q474" s="21"/>
      <c r="R474" s="21"/>
      <c r="S474" s="21"/>
      <c r="T474" s="21"/>
    </row>
    <row r="475" spans="1:20" ht="27.6">
      <c r="A475" s="8" t="str">
        <f>'Magic Number Crunch'!A474</f>
        <v>Polymorph Blade</v>
      </c>
      <c r="B475" s="12">
        <f>'Magic Number Crunch'!L474</f>
        <v>31250.25</v>
      </c>
      <c r="C475" s="13">
        <f t="shared" si="28"/>
        <v>31250.25</v>
      </c>
      <c r="D475" s="8" t="s">
        <v>206</v>
      </c>
      <c r="E475" s="14">
        <f t="shared" si="29"/>
        <v>31250</v>
      </c>
      <c r="F475" s="8" t="s">
        <v>202</v>
      </c>
      <c r="G475" s="14">
        <f t="shared" si="30"/>
        <v>2</v>
      </c>
      <c r="H475" s="8" t="s">
        <v>203</v>
      </c>
      <c r="I475" s="14">
        <f t="shared" si="31"/>
        <v>5</v>
      </c>
      <c r="J475" s="8" t="s">
        <v>204</v>
      </c>
      <c r="K475" s="13">
        <f>_xlfn.FLOOR.MATH(C475/'Mark Conv'!$E$5,0.01)</f>
        <v>1250.01</v>
      </c>
      <c r="L475" s="21"/>
      <c r="M475" s="21"/>
      <c r="N475" s="21"/>
      <c r="O475" s="21"/>
      <c r="P475" s="21"/>
      <c r="Q475" s="21"/>
      <c r="R475" s="21"/>
      <c r="S475" s="21"/>
      <c r="T475" s="21"/>
    </row>
    <row r="476" spans="1:20" ht="27.6">
      <c r="A476" s="8" t="str">
        <f>'Magic Number Crunch'!A475</f>
        <v>Portable Hole</v>
      </c>
      <c r="B476" s="12">
        <f>'Magic Number Crunch'!L475</f>
        <v>6500</v>
      </c>
      <c r="C476" s="13">
        <f t="shared" si="28"/>
        <v>6500</v>
      </c>
      <c r="D476" s="8" t="s">
        <v>206</v>
      </c>
      <c r="E476" s="14">
        <f t="shared" si="29"/>
        <v>6500</v>
      </c>
      <c r="F476" s="8" t="s">
        <v>202</v>
      </c>
      <c r="G476" s="14">
        <f t="shared" si="30"/>
        <v>0</v>
      </c>
      <c r="H476" s="8" t="s">
        <v>203</v>
      </c>
      <c r="I476" s="14">
        <f t="shared" si="31"/>
        <v>0</v>
      </c>
      <c r="J476" s="8" t="s">
        <v>204</v>
      </c>
      <c r="K476" s="13">
        <f>_xlfn.FLOOR.MATH(C476/'Mark Conv'!$E$5,0.01)</f>
        <v>260</v>
      </c>
      <c r="L476" s="21"/>
      <c r="M476" s="21"/>
      <c r="N476" s="21"/>
      <c r="O476" s="21"/>
      <c r="P476" s="21"/>
      <c r="Q476" s="21"/>
      <c r="R476" s="21"/>
      <c r="S476" s="21"/>
      <c r="T476" s="21"/>
    </row>
    <row r="477" spans="1:20" ht="27.6">
      <c r="A477" s="8" t="str">
        <f>'Magic Number Crunch'!A476</f>
        <v>Pot Of Awakening</v>
      </c>
      <c r="B477" s="12">
        <f>'Magic Number Crunch'!L476</f>
        <v>72.5</v>
      </c>
      <c r="C477" s="13">
        <f t="shared" si="28"/>
        <v>72.5</v>
      </c>
      <c r="D477" s="8" t="s">
        <v>206</v>
      </c>
      <c r="E477" s="14">
        <f t="shared" si="29"/>
        <v>72</v>
      </c>
      <c r="F477" s="8" t="s">
        <v>202</v>
      </c>
      <c r="G477" s="14">
        <f t="shared" si="30"/>
        <v>5</v>
      </c>
      <c r="H477" s="8" t="s">
        <v>203</v>
      </c>
      <c r="I477" s="14">
        <f t="shared" si="31"/>
        <v>0</v>
      </c>
      <c r="J477" s="8" t="s">
        <v>204</v>
      </c>
      <c r="K477" s="13">
        <f>_xlfn.FLOOR.MATH(C477/'Mark Conv'!$E$5,0.01)</f>
        <v>2.9</v>
      </c>
      <c r="L477" s="21"/>
      <c r="M477" s="21"/>
      <c r="N477" s="21"/>
      <c r="O477" s="21"/>
      <c r="P477" s="21"/>
      <c r="Q477" s="21"/>
      <c r="R477" s="21"/>
      <c r="S477" s="21"/>
      <c r="T477" s="21"/>
    </row>
    <row r="478" spans="1:20" ht="27.6">
      <c r="A478" s="8" t="str">
        <f>'Magic Number Crunch'!A477</f>
        <v>Potion Of Animal Friendship</v>
      </c>
      <c r="B478" s="12">
        <f>'Magic Number Crunch'!L477</f>
        <v>200</v>
      </c>
      <c r="C478" s="13">
        <f t="shared" si="28"/>
        <v>200</v>
      </c>
      <c r="D478" s="8" t="s">
        <v>206</v>
      </c>
      <c r="E478" s="14">
        <f t="shared" si="29"/>
        <v>200</v>
      </c>
      <c r="F478" s="8" t="s">
        <v>202</v>
      </c>
      <c r="G478" s="14">
        <f t="shared" si="30"/>
        <v>0</v>
      </c>
      <c r="H478" s="8" t="s">
        <v>203</v>
      </c>
      <c r="I478" s="14">
        <f t="shared" si="31"/>
        <v>0</v>
      </c>
      <c r="J478" s="8" t="s">
        <v>204</v>
      </c>
      <c r="K478" s="13">
        <f>_xlfn.FLOOR.MATH(C478/'Mark Conv'!$E$5,0.01)</f>
        <v>8</v>
      </c>
      <c r="L478" s="21"/>
      <c r="M478" s="21"/>
      <c r="N478" s="21"/>
      <c r="O478" s="21"/>
      <c r="P478" s="21"/>
      <c r="Q478" s="21"/>
      <c r="R478" s="21"/>
      <c r="S478" s="21"/>
      <c r="T478" s="21"/>
    </row>
    <row r="479" spans="1:20" ht="27.6">
      <c r="A479" s="8" t="str">
        <f>'Magic Number Crunch'!A478</f>
        <v>Potion of Aqueous Form</v>
      </c>
      <c r="B479" s="12">
        <f>'Magic Number Crunch'!L478</f>
        <v>3937.625</v>
      </c>
      <c r="C479" s="13">
        <f t="shared" si="28"/>
        <v>3937.625</v>
      </c>
      <c r="D479" s="8" t="s">
        <v>206</v>
      </c>
      <c r="E479" s="14">
        <f t="shared" si="29"/>
        <v>3937</v>
      </c>
      <c r="F479" s="8" t="s">
        <v>202</v>
      </c>
      <c r="G479" s="14">
        <f t="shared" si="30"/>
        <v>6</v>
      </c>
      <c r="H479" s="8" t="s">
        <v>203</v>
      </c>
      <c r="I479" s="14">
        <f t="shared" si="31"/>
        <v>2.5</v>
      </c>
      <c r="J479" s="8" t="s">
        <v>204</v>
      </c>
      <c r="K479" s="13">
        <f>_xlfn.FLOOR.MATH(C479/'Mark Conv'!$E$5,0.01)</f>
        <v>157.5</v>
      </c>
      <c r="L479" s="21"/>
      <c r="M479" s="21"/>
      <c r="N479" s="21"/>
      <c r="O479" s="21"/>
      <c r="P479" s="21"/>
      <c r="Q479" s="21"/>
      <c r="R479" s="21"/>
      <c r="S479" s="21"/>
      <c r="T479" s="21"/>
    </row>
    <row r="480" spans="1:20" ht="27.6">
      <c r="A480" s="8" t="str">
        <f>'Magic Number Crunch'!A479</f>
        <v>Potion Of Clairvoyance</v>
      </c>
      <c r="B480" s="12">
        <f>'Magic Number Crunch'!L479</f>
        <v>930</v>
      </c>
      <c r="C480" s="13">
        <f t="shared" si="28"/>
        <v>930</v>
      </c>
      <c r="D480" s="8" t="s">
        <v>206</v>
      </c>
      <c r="E480" s="14">
        <f t="shared" si="29"/>
        <v>930</v>
      </c>
      <c r="F480" s="8" t="s">
        <v>202</v>
      </c>
      <c r="G480" s="14">
        <f t="shared" si="30"/>
        <v>0</v>
      </c>
      <c r="H480" s="8" t="s">
        <v>203</v>
      </c>
      <c r="I480" s="14">
        <f t="shared" si="31"/>
        <v>0</v>
      </c>
      <c r="J480" s="8" t="s">
        <v>204</v>
      </c>
      <c r="K480" s="13">
        <f>_xlfn.FLOOR.MATH(C480/'Mark Conv'!$E$5,0.01)</f>
        <v>37.200000000000003</v>
      </c>
      <c r="L480" s="21"/>
      <c r="M480" s="21"/>
      <c r="N480" s="21"/>
      <c r="O480" s="21"/>
      <c r="P480" s="21"/>
      <c r="Q480" s="21"/>
      <c r="R480" s="21"/>
      <c r="S480" s="21"/>
      <c r="T480" s="21"/>
    </row>
    <row r="481" spans="1:20" ht="27.6">
      <c r="A481" s="8" t="str">
        <f>'Magic Number Crunch'!A480</f>
        <v>Potion Of Climbing</v>
      </c>
      <c r="B481" s="12">
        <f>'Magic Number Crunch'!L480</f>
        <v>105</v>
      </c>
      <c r="C481" s="13">
        <f t="shared" si="28"/>
        <v>105</v>
      </c>
      <c r="D481" s="8" t="s">
        <v>206</v>
      </c>
      <c r="E481" s="14">
        <f t="shared" si="29"/>
        <v>105</v>
      </c>
      <c r="F481" s="8" t="s">
        <v>202</v>
      </c>
      <c r="G481" s="14">
        <f t="shared" si="30"/>
        <v>0</v>
      </c>
      <c r="H481" s="8" t="s">
        <v>203</v>
      </c>
      <c r="I481" s="14">
        <f t="shared" si="31"/>
        <v>0</v>
      </c>
      <c r="J481" s="8" t="s">
        <v>204</v>
      </c>
      <c r="K481" s="13">
        <f>_xlfn.FLOOR.MATH(C481/'Mark Conv'!$E$5,0.01)</f>
        <v>4.2</v>
      </c>
      <c r="L481" s="21"/>
      <c r="M481" s="21"/>
      <c r="N481" s="21"/>
      <c r="O481" s="21"/>
      <c r="P481" s="21"/>
      <c r="Q481" s="21"/>
      <c r="R481" s="21"/>
      <c r="S481" s="21"/>
      <c r="T481" s="21"/>
    </row>
    <row r="482" spans="1:20" ht="27.6">
      <c r="A482" s="8" t="str">
        <f>'Magic Number Crunch'!A481</f>
        <v>Potion Of Comprehension</v>
      </c>
      <c r="B482" s="12">
        <f>'Magic Number Crunch'!L481</f>
        <v>60</v>
      </c>
      <c r="C482" s="13">
        <f t="shared" si="28"/>
        <v>60</v>
      </c>
      <c r="D482" s="8" t="s">
        <v>206</v>
      </c>
      <c r="E482" s="14">
        <f t="shared" si="29"/>
        <v>60</v>
      </c>
      <c r="F482" s="8" t="s">
        <v>202</v>
      </c>
      <c r="G482" s="14">
        <f t="shared" si="30"/>
        <v>0</v>
      </c>
      <c r="H482" s="8" t="s">
        <v>203</v>
      </c>
      <c r="I482" s="14">
        <f t="shared" si="31"/>
        <v>0</v>
      </c>
      <c r="J482" s="8" t="s">
        <v>204</v>
      </c>
      <c r="K482" s="13">
        <f>_xlfn.FLOOR.MATH(C482/'Mark Conv'!$E$5,0.01)</f>
        <v>2.4</v>
      </c>
      <c r="L482" s="21"/>
      <c r="M482" s="21"/>
      <c r="N482" s="21"/>
      <c r="O482" s="21"/>
      <c r="P482" s="21"/>
      <c r="Q482" s="21"/>
      <c r="R482" s="21"/>
      <c r="S482" s="21"/>
      <c r="T482" s="21"/>
    </row>
    <row r="483" spans="1:20" ht="27.6">
      <c r="A483" s="8" t="str">
        <f>'Magic Number Crunch'!A482</f>
        <v>Potion Of Diminution</v>
      </c>
      <c r="B483" s="12">
        <f>'Magic Number Crunch'!L482</f>
        <v>385</v>
      </c>
      <c r="C483" s="13">
        <f t="shared" si="28"/>
        <v>385</v>
      </c>
      <c r="D483" s="8" t="s">
        <v>206</v>
      </c>
      <c r="E483" s="14">
        <f t="shared" si="29"/>
        <v>385</v>
      </c>
      <c r="F483" s="8" t="s">
        <v>202</v>
      </c>
      <c r="G483" s="14">
        <f t="shared" si="30"/>
        <v>0</v>
      </c>
      <c r="H483" s="8" t="s">
        <v>203</v>
      </c>
      <c r="I483" s="14">
        <f t="shared" si="31"/>
        <v>0</v>
      </c>
      <c r="J483" s="8" t="s">
        <v>204</v>
      </c>
      <c r="K483" s="13">
        <f>_xlfn.FLOOR.MATH(C483/'Mark Conv'!$E$5,0.01)</f>
        <v>15.4</v>
      </c>
      <c r="L483" s="21"/>
      <c r="M483" s="21"/>
      <c r="N483" s="21"/>
      <c r="O483" s="21"/>
      <c r="P483" s="21"/>
      <c r="Q483" s="21"/>
      <c r="R483" s="21"/>
      <c r="S483" s="21"/>
      <c r="T483" s="21"/>
    </row>
    <row r="484" spans="1:20" ht="27.6">
      <c r="A484" s="8" t="str">
        <f>'Magic Number Crunch'!A483</f>
        <v>Potion Of Fire Breath</v>
      </c>
      <c r="B484" s="12">
        <f>'Magic Number Crunch'!L483</f>
        <v>250</v>
      </c>
      <c r="C484" s="13">
        <f t="shared" si="28"/>
        <v>250</v>
      </c>
      <c r="D484" s="8" t="s">
        <v>206</v>
      </c>
      <c r="E484" s="14">
        <f t="shared" si="29"/>
        <v>250</v>
      </c>
      <c r="F484" s="8" t="s">
        <v>202</v>
      </c>
      <c r="G484" s="14">
        <f t="shared" si="30"/>
        <v>0</v>
      </c>
      <c r="H484" s="8" t="s">
        <v>203</v>
      </c>
      <c r="I484" s="14">
        <f t="shared" si="31"/>
        <v>0</v>
      </c>
      <c r="J484" s="8" t="s">
        <v>204</v>
      </c>
      <c r="K484" s="13">
        <f>_xlfn.FLOOR.MATH(C484/'Mark Conv'!$E$5,0.01)</f>
        <v>10</v>
      </c>
      <c r="L484" s="21"/>
      <c r="M484" s="21"/>
      <c r="N484" s="21"/>
      <c r="O484" s="21"/>
      <c r="P484" s="21"/>
      <c r="Q484" s="21"/>
      <c r="R484" s="21"/>
      <c r="S484" s="21"/>
      <c r="T484" s="21"/>
    </row>
    <row r="485" spans="1:20" ht="27.6">
      <c r="A485" s="8" t="str">
        <f>'Magic Number Crunch'!A484</f>
        <v>Potion Of Flying</v>
      </c>
      <c r="B485" s="12">
        <f>'Magic Number Crunch'!L484</f>
        <v>1500</v>
      </c>
      <c r="C485" s="13">
        <f t="shared" si="28"/>
        <v>1500</v>
      </c>
      <c r="D485" s="8" t="s">
        <v>206</v>
      </c>
      <c r="E485" s="14">
        <f t="shared" si="29"/>
        <v>1500</v>
      </c>
      <c r="F485" s="8" t="s">
        <v>202</v>
      </c>
      <c r="G485" s="14">
        <f t="shared" si="30"/>
        <v>0</v>
      </c>
      <c r="H485" s="8" t="s">
        <v>203</v>
      </c>
      <c r="I485" s="14">
        <f t="shared" si="31"/>
        <v>0</v>
      </c>
      <c r="J485" s="8" t="s">
        <v>204</v>
      </c>
      <c r="K485" s="13">
        <f>_xlfn.FLOOR.MATH(C485/'Mark Conv'!$E$5,0.01)</f>
        <v>60</v>
      </c>
      <c r="L485" s="21"/>
      <c r="M485" s="21"/>
      <c r="N485" s="21"/>
      <c r="O485" s="21"/>
      <c r="P485" s="21"/>
      <c r="Q485" s="21"/>
      <c r="R485" s="21"/>
      <c r="S485" s="21"/>
      <c r="T485" s="21"/>
    </row>
    <row r="486" spans="1:20" ht="27.6">
      <c r="A486" s="8" t="str">
        <f>'Magic Number Crunch'!A485</f>
        <v>Potion Of Gaseous Form</v>
      </c>
      <c r="B486" s="12">
        <f>'Magic Number Crunch'!L485</f>
        <v>900</v>
      </c>
      <c r="C486" s="13">
        <f t="shared" si="28"/>
        <v>900</v>
      </c>
      <c r="D486" s="8" t="s">
        <v>206</v>
      </c>
      <c r="E486" s="14">
        <f t="shared" si="29"/>
        <v>900</v>
      </c>
      <c r="F486" s="8" t="s">
        <v>202</v>
      </c>
      <c r="G486" s="14">
        <f t="shared" si="30"/>
        <v>0</v>
      </c>
      <c r="H486" s="8" t="s">
        <v>203</v>
      </c>
      <c r="I486" s="14">
        <f t="shared" si="31"/>
        <v>0</v>
      </c>
      <c r="J486" s="8" t="s">
        <v>204</v>
      </c>
      <c r="K486" s="13">
        <f>_xlfn.FLOOR.MATH(C486/'Mark Conv'!$E$5,0.01)</f>
        <v>36</v>
      </c>
      <c r="L486" s="21"/>
      <c r="M486" s="21"/>
      <c r="N486" s="21"/>
      <c r="O486" s="21"/>
      <c r="P486" s="21"/>
      <c r="Q486" s="21"/>
      <c r="R486" s="21"/>
      <c r="S486" s="21"/>
      <c r="T486" s="21"/>
    </row>
    <row r="487" spans="1:20" ht="27.6">
      <c r="A487" s="8" t="str">
        <f>'Magic Number Crunch'!A486</f>
        <v>Potion Of Giant Size</v>
      </c>
      <c r="B487" s="12">
        <f>'Magic Number Crunch'!L486</f>
        <v>61750.25</v>
      </c>
      <c r="C487" s="13">
        <f t="shared" si="28"/>
        <v>61750.25</v>
      </c>
      <c r="D487" s="8" t="s">
        <v>206</v>
      </c>
      <c r="E487" s="14">
        <f t="shared" si="29"/>
        <v>61750</v>
      </c>
      <c r="F487" s="8" t="s">
        <v>202</v>
      </c>
      <c r="G487" s="14">
        <f t="shared" si="30"/>
        <v>2</v>
      </c>
      <c r="H487" s="8" t="s">
        <v>203</v>
      </c>
      <c r="I487" s="14">
        <f t="shared" si="31"/>
        <v>5</v>
      </c>
      <c r="J487" s="8" t="s">
        <v>204</v>
      </c>
      <c r="K487" s="13">
        <f>_xlfn.FLOOR.MATH(C487/'Mark Conv'!$E$5,0.01)</f>
        <v>2470.0100000000002</v>
      </c>
      <c r="L487" s="21"/>
      <c r="M487" s="21"/>
      <c r="N487" s="21"/>
      <c r="O487" s="21"/>
      <c r="P487" s="21"/>
      <c r="Q487" s="21"/>
      <c r="R487" s="21"/>
      <c r="S487" s="21"/>
      <c r="T487" s="21"/>
    </row>
    <row r="488" spans="1:20" ht="27.6">
      <c r="A488" s="8" t="str">
        <f>'Magic Number Crunch'!A487</f>
        <v>Potion Of Giant Strength (Cloud)</v>
      </c>
      <c r="B488" s="12">
        <f>'Magic Number Crunch'!L487</f>
        <v>16525.125</v>
      </c>
      <c r="C488" s="13">
        <f t="shared" si="28"/>
        <v>16525.125</v>
      </c>
      <c r="D488" s="8" t="s">
        <v>206</v>
      </c>
      <c r="E488" s="14">
        <f t="shared" si="29"/>
        <v>16525</v>
      </c>
      <c r="F488" s="8" t="s">
        <v>202</v>
      </c>
      <c r="G488" s="14">
        <f t="shared" si="30"/>
        <v>1</v>
      </c>
      <c r="H488" s="8" t="s">
        <v>203</v>
      </c>
      <c r="I488" s="14">
        <f t="shared" si="31"/>
        <v>2.5</v>
      </c>
      <c r="J488" s="8" t="s">
        <v>204</v>
      </c>
      <c r="K488" s="13">
        <f>_xlfn.FLOOR.MATH(C488/'Mark Conv'!$E$5,0.01)</f>
        <v>661</v>
      </c>
      <c r="L488" s="21"/>
      <c r="M488" s="21"/>
      <c r="N488" s="21"/>
      <c r="O488" s="21"/>
      <c r="P488" s="21"/>
      <c r="Q488" s="21"/>
      <c r="R488" s="21"/>
      <c r="S488" s="21"/>
      <c r="T488" s="21"/>
    </row>
    <row r="489" spans="1:20" ht="27.6">
      <c r="A489" s="8" t="str">
        <f>'Magic Number Crunch'!A488</f>
        <v>Potion Of Giant Strength (Fire)</v>
      </c>
      <c r="B489" s="12">
        <f>'Magic Number Crunch'!L488</f>
        <v>4037.625</v>
      </c>
      <c r="C489" s="13">
        <f t="shared" si="28"/>
        <v>4037.625</v>
      </c>
      <c r="D489" s="8" t="s">
        <v>206</v>
      </c>
      <c r="E489" s="14">
        <f t="shared" si="29"/>
        <v>4037</v>
      </c>
      <c r="F489" s="8" t="s">
        <v>202</v>
      </c>
      <c r="G489" s="14">
        <f t="shared" si="30"/>
        <v>6</v>
      </c>
      <c r="H489" s="8" t="s">
        <v>203</v>
      </c>
      <c r="I489" s="14">
        <f t="shared" si="31"/>
        <v>2.5</v>
      </c>
      <c r="J489" s="8" t="s">
        <v>204</v>
      </c>
      <c r="K489" s="13">
        <f>_xlfn.FLOOR.MATH(C489/'Mark Conv'!$E$5,0.01)</f>
        <v>161.5</v>
      </c>
      <c r="L489" s="21"/>
      <c r="M489" s="21"/>
      <c r="N489" s="21"/>
      <c r="O489" s="21"/>
      <c r="P489" s="21"/>
      <c r="Q489" s="21"/>
      <c r="R489" s="21"/>
      <c r="S489" s="21"/>
      <c r="T489" s="21"/>
    </row>
    <row r="490" spans="1:20" ht="27.6">
      <c r="A490" s="8" t="str">
        <f>'Magic Number Crunch'!A489</f>
        <v>Potion Of Giant Strength (Frost/Stone)</v>
      </c>
      <c r="B490" s="12">
        <f>'Magic Number Crunch'!L489</f>
        <v>3762.625</v>
      </c>
      <c r="C490" s="13">
        <f t="shared" si="28"/>
        <v>3762.625</v>
      </c>
      <c r="D490" s="8" t="s">
        <v>206</v>
      </c>
      <c r="E490" s="14">
        <f t="shared" si="29"/>
        <v>3762</v>
      </c>
      <c r="F490" s="8" t="s">
        <v>202</v>
      </c>
      <c r="G490" s="14">
        <f t="shared" si="30"/>
        <v>6</v>
      </c>
      <c r="H490" s="8" t="s">
        <v>203</v>
      </c>
      <c r="I490" s="14">
        <f t="shared" si="31"/>
        <v>2.5</v>
      </c>
      <c r="J490" s="8" t="s">
        <v>204</v>
      </c>
      <c r="K490" s="13">
        <f>_xlfn.FLOOR.MATH(C490/'Mark Conv'!$E$5,0.01)</f>
        <v>150.5</v>
      </c>
      <c r="L490" s="21"/>
      <c r="M490" s="21"/>
      <c r="N490" s="21"/>
      <c r="O490" s="21"/>
      <c r="P490" s="21"/>
      <c r="Q490" s="21"/>
      <c r="R490" s="21"/>
      <c r="S490" s="21"/>
      <c r="T490" s="21"/>
    </row>
    <row r="491" spans="1:20" ht="27.6">
      <c r="A491" s="8" t="str">
        <f>'Magic Number Crunch'!A490</f>
        <v>Potion Of Giant Strength (Hill)</v>
      </c>
      <c r="B491" s="12">
        <f>'Magic Number Crunch'!L490</f>
        <v>225.125</v>
      </c>
      <c r="C491" s="13">
        <f t="shared" si="28"/>
        <v>225.125</v>
      </c>
      <c r="D491" s="8" t="s">
        <v>206</v>
      </c>
      <c r="E491" s="14">
        <f t="shared" si="29"/>
        <v>225</v>
      </c>
      <c r="F491" s="8" t="s">
        <v>202</v>
      </c>
      <c r="G491" s="14">
        <f t="shared" si="30"/>
        <v>1</v>
      </c>
      <c r="H491" s="8" t="s">
        <v>203</v>
      </c>
      <c r="I491" s="14">
        <f t="shared" si="31"/>
        <v>2.5</v>
      </c>
      <c r="J491" s="8" t="s">
        <v>204</v>
      </c>
      <c r="K491" s="13">
        <f>_xlfn.FLOOR.MATH(C491/'Mark Conv'!$E$5,0.01)</f>
        <v>9</v>
      </c>
      <c r="L491" s="21"/>
      <c r="M491" s="21"/>
      <c r="N491" s="21"/>
      <c r="O491" s="21"/>
      <c r="P491" s="21"/>
      <c r="Q491" s="21"/>
      <c r="R491" s="21"/>
      <c r="S491" s="21"/>
      <c r="T491" s="21"/>
    </row>
    <row r="492" spans="1:20" ht="27.6">
      <c r="A492" s="8" t="str">
        <f>'Magic Number Crunch'!A491</f>
        <v>Potion Of Giant Strength (Storm)</v>
      </c>
      <c r="B492" s="12">
        <f>'Magic Number Crunch'!L491</f>
        <v>60250.25</v>
      </c>
      <c r="C492" s="13">
        <f t="shared" si="28"/>
        <v>60250.25</v>
      </c>
      <c r="D492" s="8" t="s">
        <v>206</v>
      </c>
      <c r="E492" s="14">
        <f t="shared" si="29"/>
        <v>60250</v>
      </c>
      <c r="F492" s="8" t="s">
        <v>202</v>
      </c>
      <c r="G492" s="14">
        <f t="shared" si="30"/>
        <v>2</v>
      </c>
      <c r="H492" s="8" t="s">
        <v>203</v>
      </c>
      <c r="I492" s="14">
        <f t="shared" si="31"/>
        <v>5</v>
      </c>
      <c r="J492" s="8" t="s">
        <v>204</v>
      </c>
      <c r="K492" s="13">
        <f>_xlfn.FLOOR.MATH(C492/'Mark Conv'!$E$5,0.01)</f>
        <v>2410.0100000000002</v>
      </c>
      <c r="L492" s="21"/>
      <c r="M492" s="21"/>
      <c r="N492" s="21"/>
      <c r="O492" s="21"/>
      <c r="P492" s="21"/>
      <c r="Q492" s="21"/>
      <c r="R492" s="21"/>
      <c r="S492" s="21"/>
      <c r="T492" s="21"/>
    </row>
    <row r="493" spans="1:20" ht="27.6">
      <c r="A493" s="8" t="str">
        <f>'Magic Number Crunch'!A492</f>
        <v>Potion Of Growth</v>
      </c>
      <c r="B493" s="12">
        <f>'Magic Number Crunch'!L492</f>
        <v>285</v>
      </c>
      <c r="C493" s="13">
        <f t="shared" si="28"/>
        <v>285</v>
      </c>
      <c r="D493" s="8" t="s">
        <v>206</v>
      </c>
      <c r="E493" s="14">
        <f t="shared" si="29"/>
        <v>285</v>
      </c>
      <c r="F493" s="8" t="s">
        <v>202</v>
      </c>
      <c r="G493" s="14">
        <f t="shared" si="30"/>
        <v>0</v>
      </c>
      <c r="H493" s="8" t="s">
        <v>203</v>
      </c>
      <c r="I493" s="14">
        <f t="shared" si="31"/>
        <v>0</v>
      </c>
      <c r="J493" s="8" t="s">
        <v>204</v>
      </c>
      <c r="K493" s="13">
        <f>_xlfn.FLOOR.MATH(C493/'Mark Conv'!$E$5,0.01)</f>
        <v>11.4</v>
      </c>
      <c r="L493" s="21"/>
      <c r="M493" s="21"/>
      <c r="N493" s="21"/>
      <c r="O493" s="21"/>
      <c r="P493" s="21"/>
      <c r="Q493" s="21"/>
      <c r="R493" s="21"/>
      <c r="S493" s="21"/>
      <c r="T493" s="21"/>
    </row>
    <row r="494" spans="1:20" ht="27.6">
      <c r="A494" s="8" t="str">
        <f>'Magic Number Crunch'!A493</f>
        <v>Potion Of Healing</v>
      </c>
      <c r="B494" s="12">
        <f>'Magic Number Crunch'!L493</f>
        <v>50</v>
      </c>
      <c r="C494" s="13">
        <f t="shared" si="28"/>
        <v>50</v>
      </c>
      <c r="D494" s="8" t="s">
        <v>206</v>
      </c>
      <c r="E494" s="14">
        <f t="shared" si="29"/>
        <v>50</v>
      </c>
      <c r="F494" s="8" t="s">
        <v>202</v>
      </c>
      <c r="G494" s="14">
        <f t="shared" si="30"/>
        <v>0</v>
      </c>
      <c r="H494" s="8" t="s">
        <v>203</v>
      </c>
      <c r="I494" s="14">
        <f t="shared" si="31"/>
        <v>0</v>
      </c>
      <c r="J494" s="8" t="s">
        <v>204</v>
      </c>
      <c r="K494" s="13">
        <f>_xlfn.FLOOR.MATH(C494/'Mark Conv'!$E$5,0.01)</f>
        <v>2</v>
      </c>
      <c r="L494" s="21"/>
      <c r="M494" s="21"/>
      <c r="N494" s="21"/>
      <c r="O494" s="21"/>
      <c r="P494" s="21"/>
      <c r="Q494" s="21"/>
      <c r="R494" s="21"/>
      <c r="S494" s="21"/>
      <c r="T494" s="21"/>
    </row>
    <row r="495" spans="1:20" ht="27.6">
      <c r="A495" s="8" t="str">
        <f>'Magic Number Crunch'!A494</f>
        <v>Potion Of Healing (Greater)</v>
      </c>
      <c r="B495" s="12">
        <f>'Magic Number Crunch'!L494</f>
        <v>225</v>
      </c>
      <c r="C495" s="13">
        <f t="shared" si="28"/>
        <v>225</v>
      </c>
      <c r="D495" s="8" t="s">
        <v>206</v>
      </c>
      <c r="E495" s="14">
        <f t="shared" si="29"/>
        <v>225</v>
      </c>
      <c r="F495" s="8" t="s">
        <v>202</v>
      </c>
      <c r="G495" s="14">
        <f t="shared" si="30"/>
        <v>0</v>
      </c>
      <c r="H495" s="8" t="s">
        <v>203</v>
      </c>
      <c r="I495" s="14">
        <f t="shared" si="31"/>
        <v>0</v>
      </c>
      <c r="J495" s="8" t="s">
        <v>204</v>
      </c>
      <c r="K495" s="13">
        <f>_xlfn.FLOOR.MATH(C495/'Mark Conv'!$E$5,0.01)</f>
        <v>9</v>
      </c>
      <c r="L495" s="21"/>
      <c r="M495" s="21"/>
      <c r="N495" s="21"/>
      <c r="O495" s="21"/>
      <c r="P495" s="21"/>
      <c r="Q495" s="21"/>
      <c r="R495" s="21"/>
      <c r="S495" s="21"/>
      <c r="T495" s="21"/>
    </row>
    <row r="496" spans="1:20" ht="27.6">
      <c r="A496" s="8" t="str">
        <f>'Magic Number Crunch'!A495</f>
        <v>Potion Of Healing (Superior)</v>
      </c>
      <c r="B496" s="12">
        <f>'Magic Number Crunch'!L495</f>
        <v>600</v>
      </c>
      <c r="C496" s="13">
        <f t="shared" si="28"/>
        <v>600</v>
      </c>
      <c r="D496" s="8" t="s">
        <v>206</v>
      </c>
      <c r="E496" s="14">
        <f t="shared" si="29"/>
        <v>600</v>
      </c>
      <c r="F496" s="8" t="s">
        <v>202</v>
      </c>
      <c r="G496" s="14">
        <f t="shared" si="30"/>
        <v>0</v>
      </c>
      <c r="H496" s="8" t="s">
        <v>203</v>
      </c>
      <c r="I496" s="14">
        <f t="shared" si="31"/>
        <v>0</v>
      </c>
      <c r="J496" s="8" t="s">
        <v>204</v>
      </c>
      <c r="K496" s="13">
        <f>_xlfn.FLOOR.MATH(C496/'Mark Conv'!$E$5,0.01)</f>
        <v>24</v>
      </c>
      <c r="L496" s="21"/>
      <c r="M496" s="21"/>
      <c r="N496" s="21"/>
      <c r="O496" s="21"/>
      <c r="P496" s="21"/>
      <c r="Q496" s="21"/>
      <c r="R496" s="21"/>
      <c r="S496" s="21"/>
      <c r="T496" s="21"/>
    </row>
    <row r="497" spans="1:20" ht="27.6">
      <c r="A497" s="8" t="str">
        <f>'Magic Number Crunch'!A496</f>
        <v>Potion Of Healing (Supreme)</v>
      </c>
      <c r="B497" s="12">
        <f>'Magic Number Crunch'!L496</f>
        <v>1425</v>
      </c>
      <c r="C497" s="13">
        <f t="shared" si="28"/>
        <v>1425</v>
      </c>
      <c r="D497" s="8" t="s">
        <v>206</v>
      </c>
      <c r="E497" s="14">
        <f t="shared" si="29"/>
        <v>1425</v>
      </c>
      <c r="F497" s="8" t="s">
        <v>202</v>
      </c>
      <c r="G497" s="14">
        <f t="shared" si="30"/>
        <v>0</v>
      </c>
      <c r="H497" s="8" t="s">
        <v>203</v>
      </c>
      <c r="I497" s="14">
        <f t="shared" si="31"/>
        <v>0</v>
      </c>
      <c r="J497" s="8" t="s">
        <v>204</v>
      </c>
      <c r="K497" s="13">
        <f>_xlfn.FLOOR.MATH(C497/'Mark Conv'!$E$5,0.01)</f>
        <v>57</v>
      </c>
      <c r="L497" s="21"/>
      <c r="M497" s="21"/>
      <c r="N497" s="21"/>
      <c r="O497" s="21"/>
      <c r="P497" s="21"/>
      <c r="Q497" s="21"/>
      <c r="R497" s="21"/>
      <c r="S497" s="21"/>
      <c r="T497" s="21"/>
    </row>
    <row r="498" spans="1:20" ht="27.6">
      <c r="A498" s="8" t="str">
        <f>'Magic Number Crunch'!A497</f>
        <v>Potion Of Heroism</v>
      </c>
      <c r="B498" s="12">
        <f>'Magic Number Crunch'!L497</f>
        <v>490</v>
      </c>
      <c r="C498" s="13">
        <f t="shared" si="28"/>
        <v>490</v>
      </c>
      <c r="D498" s="8" t="s">
        <v>206</v>
      </c>
      <c r="E498" s="14">
        <f t="shared" si="29"/>
        <v>490</v>
      </c>
      <c r="F498" s="8" t="s">
        <v>202</v>
      </c>
      <c r="G498" s="14">
        <f t="shared" si="30"/>
        <v>0</v>
      </c>
      <c r="H498" s="8" t="s">
        <v>203</v>
      </c>
      <c r="I498" s="14">
        <f t="shared" si="31"/>
        <v>0</v>
      </c>
      <c r="J498" s="8" t="s">
        <v>204</v>
      </c>
      <c r="K498" s="13">
        <f>_xlfn.FLOOR.MATH(C498/'Mark Conv'!$E$5,0.01)</f>
        <v>19.600000000000001</v>
      </c>
      <c r="L498" s="21"/>
      <c r="M498" s="21"/>
      <c r="N498" s="21"/>
      <c r="O498" s="21"/>
      <c r="P498" s="21"/>
      <c r="Q498" s="21"/>
      <c r="R498" s="21"/>
      <c r="S498" s="21"/>
      <c r="T498" s="21"/>
    </row>
    <row r="499" spans="1:20" ht="27.6">
      <c r="A499" s="8" t="str">
        <f>'Magic Number Crunch'!A498</f>
        <v>Potion Of Invisibility</v>
      </c>
      <c r="B499" s="12">
        <f>'Magic Number Crunch'!L498</f>
        <v>1090</v>
      </c>
      <c r="C499" s="13">
        <f t="shared" si="28"/>
        <v>1090</v>
      </c>
      <c r="D499" s="8" t="s">
        <v>206</v>
      </c>
      <c r="E499" s="14">
        <f t="shared" si="29"/>
        <v>1090</v>
      </c>
      <c r="F499" s="8" t="s">
        <v>202</v>
      </c>
      <c r="G499" s="14">
        <f t="shared" si="30"/>
        <v>0</v>
      </c>
      <c r="H499" s="8" t="s">
        <v>203</v>
      </c>
      <c r="I499" s="14">
        <f t="shared" si="31"/>
        <v>0</v>
      </c>
      <c r="J499" s="8" t="s">
        <v>204</v>
      </c>
      <c r="K499" s="13">
        <f>_xlfn.FLOOR.MATH(C499/'Mark Conv'!$E$5,0.01)</f>
        <v>43.6</v>
      </c>
      <c r="L499" s="21"/>
      <c r="M499" s="21"/>
      <c r="N499" s="21"/>
      <c r="O499" s="21"/>
      <c r="P499" s="21"/>
      <c r="Q499" s="21"/>
      <c r="R499" s="21"/>
      <c r="S499" s="21"/>
      <c r="T499" s="21"/>
    </row>
    <row r="500" spans="1:20" ht="27.6">
      <c r="A500" s="8" t="str">
        <f>'Magic Number Crunch'!A499</f>
        <v>Potion Of Invulnerability</v>
      </c>
      <c r="B500" s="12">
        <f>'Magic Number Crunch'!L499</f>
        <v>2670</v>
      </c>
      <c r="C500" s="13">
        <f t="shared" si="28"/>
        <v>2670</v>
      </c>
      <c r="D500" s="8" t="s">
        <v>206</v>
      </c>
      <c r="E500" s="14">
        <f t="shared" si="29"/>
        <v>2670</v>
      </c>
      <c r="F500" s="8" t="s">
        <v>202</v>
      </c>
      <c r="G500" s="14">
        <f t="shared" si="30"/>
        <v>0</v>
      </c>
      <c r="H500" s="8" t="s">
        <v>203</v>
      </c>
      <c r="I500" s="14">
        <f t="shared" si="31"/>
        <v>0</v>
      </c>
      <c r="J500" s="8" t="s">
        <v>204</v>
      </c>
      <c r="K500" s="13">
        <f>_xlfn.FLOOR.MATH(C500/'Mark Conv'!$E$5,0.01)</f>
        <v>106.8</v>
      </c>
      <c r="L500" s="21"/>
      <c r="M500" s="21"/>
      <c r="N500" s="21"/>
      <c r="O500" s="21"/>
      <c r="P500" s="21"/>
      <c r="Q500" s="21"/>
      <c r="R500" s="21"/>
      <c r="S500" s="21"/>
      <c r="T500" s="21"/>
    </row>
    <row r="501" spans="1:20" ht="27.6">
      <c r="A501" s="8" t="str">
        <f>'Magic Number Crunch'!A500</f>
        <v>Potion Of Longevity</v>
      </c>
      <c r="B501" s="12">
        <f>'Magic Number Crunch'!L500</f>
        <v>6000</v>
      </c>
      <c r="C501" s="13">
        <f t="shared" si="28"/>
        <v>6000</v>
      </c>
      <c r="D501" s="8" t="s">
        <v>206</v>
      </c>
      <c r="E501" s="14">
        <f t="shared" si="29"/>
        <v>6000</v>
      </c>
      <c r="F501" s="8" t="s">
        <v>202</v>
      </c>
      <c r="G501" s="14">
        <f t="shared" si="30"/>
        <v>0</v>
      </c>
      <c r="H501" s="8" t="s">
        <v>203</v>
      </c>
      <c r="I501" s="14">
        <f t="shared" si="31"/>
        <v>0</v>
      </c>
      <c r="J501" s="8" t="s">
        <v>204</v>
      </c>
      <c r="K501" s="13">
        <f>_xlfn.FLOOR.MATH(C501/'Mark Conv'!$E$5,0.01)</f>
        <v>240</v>
      </c>
      <c r="L501" s="21"/>
      <c r="M501" s="21"/>
      <c r="N501" s="21"/>
      <c r="O501" s="21"/>
      <c r="P501" s="21"/>
      <c r="Q501" s="21"/>
      <c r="R501" s="21"/>
      <c r="S501" s="21"/>
      <c r="T501" s="21"/>
    </row>
    <row r="502" spans="1:20" ht="27.6">
      <c r="A502" s="8" t="str">
        <f>'Magic Number Crunch'!A501</f>
        <v>Potion of Maximum Power</v>
      </c>
      <c r="B502" s="12">
        <f>'Magic Number Crunch'!L501</f>
        <v>4437.625</v>
      </c>
      <c r="C502" s="13">
        <f t="shared" si="28"/>
        <v>4437.625</v>
      </c>
      <c r="D502" s="8" t="s">
        <v>206</v>
      </c>
      <c r="E502" s="14">
        <f t="shared" si="29"/>
        <v>4437</v>
      </c>
      <c r="F502" s="8" t="s">
        <v>202</v>
      </c>
      <c r="G502" s="14">
        <f t="shared" si="30"/>
        <v>6</v>
      </c>
      <c r="H502" s="8" t="s">
        <v>203</v>
      </c>
      <c r="I502" s="14">
        <f t="shared" si="31"/>
        <v>2.5</v>
      </c>
      <c r="J502" s="8" t="s">
        <v>204</v>
      </c>
      <c r="K502" s="13">
        <f>_xlfn.FLOOR.MATH(C502/'Mark Conv'!$E$5,0.01)</f>
        <v>177.5</v>
      </c>
      <c r="L502" s="21"/>
      <c r="M502" s="21"/>
      <c r="N502" s="21"/>
      <c r="O502" s="21"/>
      <c r="P502" s="21"/>
      <c r="Q502" s="21"/>
      <c r="R502" s="21"/>
      <c r="S502" s="21"/>
      <c r="T502" s="21"/>
    </row>
    <row r="503" spans="1:20" ht="27.6">
      <c r="A503" s="8" t="str">
        <f>'Magic Number Crunch'!A502</f>
        <v>Potion Of Mind Control (Beast)</v>
      </c>
      <c r="B503" s="12">
        <f>'Magic Number Crunch'!L502</f>
        <v>4237.625</v>
      </c>
      <c r="C503" s="13">
        <f t="shared" si="28"/>
        <v>4237.625</v>
      </c>
      <c r="D503" s="8" t="s">
        <v>206</v>
      </c>
      <c r="E503" s="14">
        <f t="shared" si="29"/>
        <v>4237</v>
      </c>
      <c r="F503" s="8" t="s">
        <v>202</v>
      </c>
      <c r="G503" s="14">
        <f t="shared" si="30"/>
        <v>6</v>
      </c>
      <c r="H503" s="8" t="s">
        <v>203</v>
      </c>
      <c r="I503" s="14">
        <f t="shared" si="31"/>
        <v>2.5</v>
      </c>
      <c r="J503" s="8" t="s">
        <v>204</v>
      </c>
      <c r="K503" s="13">
        <f>_xlfn.FLOOR.MATH(C503/'Mark Conv'!$E$5,0.01)</f>
        <v>169.5</v>
      </c>
      <c r="L503" s="21"/>
      <c r="M503" s="21"/>
      <c r="N503" s="21"/>
      <c r="O503" s="21"/>
      <c r="P503" s="21"/>
      <c r="Q503" s="21"/>
      <c r="R503" s="21"/>
      <c r="S503" s="21"/>
      <c r="T503" s="21"/>
    </row>
    <row r="504" spans="1:20" ht="27.6">
      <c r="A504" s="8" t="str">
        <f>'Magic Number Crunch'!A503</f>
        <v>Potion Of Mind Control (Humanoid)</v>
      </c>
      <c r="B504" s="12">
        <f>'Magic Number Crunch'!L503</f>
        <v>4687.625</v>
      </c>
      <c r="C504" s="13">
        <f t="shared" si="28"/>
        <v>4687.625</v>
      </c>
      <c r="D504" s="8" t="s">
        <v>206</v>
      </c>
      <c r="E504" s="14">
        <f t="shared" si="29"/>
        <v>4687</v>
      </c>
      <c r="F504" s="8" t="s">
        <v>202</v>
      </c>
      <c r="G504" s="14">
        <f t="shared" si="30"/>
        <v>6</v>
      </c>
      <c r="H504" s="8" t="s">
        <v>203</v>
      </c>
      <c r="I504" s="14">
        <f t="shared" si="31"/>
        <v>2.5</v>
      </c>
      <c r="J504" s="8" t="s">
        <v>204</v>
      </c>
      <c r="K504" s="13">
        <f>_xlfn.FLOOR.MATH(C504/'Mark Conv'!$E$5,0.01)</f>
        <v>187.5</v>
      </c>
      <c r="L504" s="21"/>
      <c r="M504" s="21"/>
      <c r="N504" s="21"/>
      <c r="O504" s="21"/>
      <c r="P504" s="21"/>
      <c r="Q504" s="21"/>
      <c r="R504" s="21"/>
      <c r="S504" s="21"/>
      <c r="T504" s="21"/>
    </row>
    <row r="505" spans="1:20" ht="27.6">
      <c r="A505" s="8" t="str">
        <f>'Magic Number Crunch'!A504</f>
        <v>Potion Of Mind Control (Monster)</v>
      </c>
      <c r="B505" s="12">
        <f>'Magic Number Crunch'!L504</f>
        <v>18625.125</v>
      </c>
      <c r="C505" s="13">
        <f t="shared" si="28"/>
        <v>18625.125</v>
      </c>
      <c r="D505" s="8" t="s">
        <v>206</v>
      </c>
      <c r="E505" s="14">
        <f t="shared" si="29"/>
        <v>18625</v>
      </c>
      <c r="F505" s="8" t="s">
        <v>202</v>
      </c>
      <c r="G505" s="14">
        <f t="shared" si="30"/>
        <v>1</v>
      </c>
      <c r="H505" s="8" t="s">
        <v>203</v>
      </c>
      <c r="I505" s="14">
        <f t="shared" si="31"/>
        <v>2.5</v>
      </c>
      <c r="J505" s="8" t="s">
        <v>204</v>
      </c>
      <c r="K505" s="13">
        <f>_xlfn.FLOOR.MATH(C505/'Mark Conv'!$E$5,0.01)</f>
        <v>745</v>
      </c>
      <c r="L505" s="21"/>
      <c r="M505" s="21"/>
      <c r="N505" s="21"/>
      <c r="O505" s="21"/>
      <c r="P505" s="21"/>
      <c r="Q505" s="21"/>
      <c r="R505" s="21"/>
      <c r="S505" s="21"/>
      <c r="T505" s="21"/>
    </row>
    <row r="506" spans="1:20" ht="27.6">
      <c r="A506" s="8" t="str">
        <f>'Magic Number Crunch'!A505</f>
        <v>Potion Of Mind Reading</v>
      </c>
      <c r="B506" s="12">
        <f>'Magic Number Crunch'!L505</f>
        <v>640</v>
      </c>
      <c r="C506" s="13">
        <f t="shared" si="28"/>
        <v>640</v>
      </c>
      <c r="D506" s="8" t="s">
        <v>206</v>
      </c>
      <c r="E506" s="14">
        <f t="shared" si="29"/>
        <v>640</v>
      </c>
      <c r="F506" s="8" t="s">
        <v>202</v>
      </c>
      <c r="G506" s="14">
        <f t="shared" si="30"/>
        <v>0</v>
      </c>
      <c r="H506" s="8" t="s">
        <v>203</v>
      </c>
      <c r="I506" s="14">
        <f t="shared" si="31"/>
        <v>0</v>
      </c>
      <c r="J506" s="8" t="s">
        <v>204</v>
      </c>
      <c r="K506" s="13">
        <f>_xlfn.FLOOR.MATH(C506/'Mark Conv'!$E$5,0.01)</f>
        <v>25.6</v>
      </c>
      <c r="L506" s="21"/>
      <c r="M506" s="21"/>
      <c r="N506" s="21"/>
      <c r="O506" s="21"/>
      <c r="P506" s="21"/>
      <c r="Q506" s="21"/>
      <c r="R506" s="21"/>
      <c r="S506" s="21"/>
      <c r="T506" s="21"/>
    </row>
    <row r="507" spans="1:20" ht="27.6">
      <c r="A507" s="8" t="str">
        <f>'Magic Number Crunch'!A506</f>
        <v>Potion Of Poison</v>
      </c>
      <c r="B507" s="12">
        <f>'Magic Number Crunch'!L506</f>
        <v>300</v>
      </c>
      <c r="C507" s="13">
        <f t="shared" si="28"/>
        <v>300</v>
      </c>
      <c r="D507" s="8" t="s">
        <v>206</v>
      </c>
      <c r="E507" s="14">
        <f t="shared" si="29"/>
        <v>300</v>
      </c>
      <c r="F507" s="8" t="s">
        <v>202</v>
      </c>
      <c r="G507" s="14">
        <f t="shared" si="30"/>
        <v>0</v>
      </c>
      <c r="H507" s="8" t="s">
        <v>203</v>
      </c>
      <c r="I507" s="14">
        <f t="shared" si="31"/>
        <v>0</v>
      </c>
      <c r="J507" s="8" t="s">
        <v>204</v>
      </c>
      <c r="K507" s="13">
        <f>_xlfn.FLOOR.MATH(C507/'Mark Conv'!$E$5,0.01)</f>
        <v>12</v>
      </c>
      <c r="L507" s="21"/>
      <c r="M507" s="21"/>
      <c r="N507" s="21"/>
      <c r="O507" s="21"/>
      <c r="P507" s="21"/>
      <c r="Q507" s="21"/>
      <c r="R507" s="21"/>
      <c r="S507" s="21"/>
      <c r="T507" s="21"/>
    </row>
    <row r="508" spans="1:20" ht="27.6">
      <c r="A508" s="8" t="str">
        <f>'Magic Number Crunch'!A507</f>
        <v>Potion of Possibility</v>
      </c>
      <c r="B508" s="12">
        <f>'Magic Number Crunch'!L507</f>
        <v>16575.125</v>
      </c>
      <c r="C508" s="13">
        <f t="shared" si="28"/>
        <v>16575.125</v>
      </c>
      <c r="D508" s="8" t="s">
        <v>206</v>
      </c>
      <c r="E508" s="14">
        <f t="shared" si="29"/>
        <v>16575</v>
      </c>
      <c r="F508" s="8" t="s">
        <v>202</v>
      </c>
      <c r="G508" s="14">
        <f t="shared" si="30"/>
        <v>1</v>
      </c>
      <c r="H508" s="8" t="s">
        <v>203</v>
      </c>
      <c r="I508" s="14">
        <f t="shared" si="31"/>
        <v>2.5</v>
      </c>
      <c r="J508" s="8" t="s">
        <v>204</v>
      </c>
      <c r="K508" s="13">
        <f>_xlfn.FLOOR.MATH(C508/'Mark Conv'!$E$5,0.01)</f>
        <v>663</v>
      </c>
      <c r="L508" s="21"/>
      <c r="M508" s="21"/>
      <c r="N508" s="21"/>
      <c r="O508" s="21"/>
      <c r="P508" s="21"/>
      <c r="Q508" s="21"/>
      <c r="R508" s="21"/>
      <c r="S508" s="21"/>
      <c r="T508" s="21"/>
    </row>
    <row r="509" spans="1:20" ht="27.6">
      <c r="A509" s="8" t="str">
        <f>'Magic Number Crunch'!A508</f>
        <v>Potion Of Resistance</v>
      </c>
      <c r="B509" s="12">
        <f>'Magic Number Crunch'!L508</f>
        <v>400</v>
      </c>
      <c r="C509" s="13">
        <f t="shared" si="28"/>
        <v>400</v>
      </c>
      <c r="D509" s="8" t="s">
        <v>206</v>
      </c>
      <c r="E509" s="14">
        <f t="shared" si="29"/>
        <v>400</v>
      </c>
      <c r="F509" s="8" t="s">
        <v>202</v>
      </c>
      <c r="G509" s="14">
        <f t="shared" si="30"/>
        <v>0</v>
      </c>
      <c r="H509" s="8" t="s">
        <v>203</v>
      </c>
      <c r="I509" s="14">
        <f t="shared" si="31"/>
        <v>0</v>
      </c>
      <c r="J509" s="8" t="s">
        <v>204</v>
      </c>
      <c r="K509" s="13">
        <f>_xlfn.FLOOR.MATH(C509/'Mark Conv'!$E$5,0.01)</f>
        <v>16</v>
      </c>
      <c r="L509" s="21"/>
      <c r="M509" s="21"/>
      <c r="N509" s="21"/>
      <c r="O509" s="21"/>
      <c r="P509" s="21"/>
      <c r="Q509" s="21"/>
      <c r="R509" s="21"/>
      <c r="S509" s="21"/>
      <c r="T509" s="21"/>
    </row>
    <row r="510" spans="1:20" ht="27.6">
      <c r="A510" s="8" t="str">
        <f>'Magic Number Crunch'!A509</f>
        <v>Potion Of Speed</v>
      </c>
      <c r="B510" s="12">
        <f>'Magic Number Crunch'!L509</f>
        <v>1200</v>
      </c>
      <c r="C510" s="13">
        <f t="shared" si="28"/>
        <v>1200</v>
      </c>
      <c r="D510" s="8" t="s">
        <v>206</v>
      </c>
      <c r="E510" s="14">
        <f t="shared" si="29"/>
        <v>1200</v>
      </c>
      <c r="F510" s="8" t="s">
        <v>202</v>
      </c>
      <c r="G510" s="14">
        <f t="shared" si="30"/>
        <v>0</v>
      </c>
      <c r="H510" s="8" t="s">
        <v>203</v>
      </c>
      <c r="I510" s="14">
        <f t="shared" si="31"/>
        <v>0</v>
      </c>
      <c r="J510" s="8" t="s">
        <v>204</v>
      </c>
      <c r="K510" s="13">
        <f>_xlfn.FLOOR.MATH(C510/'Mark Conv'!$E$5,0.01)</f>
        <v>48</v>
      </c>
      <c r="L510" s="21"/>
      <c r="M510" s="21"/>
      <c r="N510" s="21"/>
      <c r="O510" s="21"/>
      <c r="P510" s="21"/>
      <c r="Q510" s="21"/>
      <c r="R510" s="21"/>
      <c r="S510" s="21"/>
      <c r="T510" s="21"/>
    </row>
    <row r="511" spans="1:20" ht="27.6">
      <c r="A511" s="8" t="str">
        <f>'Magic Number Crunch'!A510</f>
        <v>Potion Of Vitality</v>
      </c>
      <c r="B511" s="12">
        <f>'Magic Number Crunch'!L510</f>
        <v>1380</v>
      </c>
      <c r="C511" s="13">
        <f t="shared" si="28"/>
        <v>1380</v>
      </c>
      <c r="D511" s="8" t="s">
        <v>206</v>
      </c>
      <c r="E511" s="14">
        <f t="shared" si="29"/>
        <v>1380</v>
      </c>
      <c r="F511" s="8" t="s">
        <v>202</v>
      </c>
      <c r="G511" s="14">
        <f t="shared" si="30"/>
        <v>0</v>
      </c>
      <c r="H511" s="8" t="s">
        <v>203</v>
      </c>
      <c r="I511" s="14">
        <f t="shared" si="31"/>
        <v>0</v>
      </c>
      <c r="J511" s="8" t="s">
        <v>204</v>
      </c>
      <c r="K511" s="13">
        <f>_xlfn.FLOOR.MATH(C511/'Mark Conv'!$E$5,0.01)</f>
        <v>55.2</v>
      </c>
      <c r="L511" s="21"/>
      <c r="M511" s="21"/>
      <c r="N511" s="21"/>
      <c r="O511" s="21"/>
      <c r="P511" s="21"/>
      <c r="Q511" s="21"/>
      <c r="R511" s="21"/>
      <c r="S511" s="21"/>
      <c r="T511" s="21"/>
    </row>
    <row r="512" spans="1:20" ht="27.6">
      <c r="A512" s="8" t="str">
        <f>'Magic Number Crunch'!A511</f>
        <v>Potion Of Watchful Rest</v>
      </c>
      <c r="B512" s="12">
        <f>'Magic Number Crunch'!L511</f>
        <v>60</v>
      </c>
      <c r="C512" s="13">
        <f t="shared" si="28"/>
        <v>60</v>
      </c>
      <c r="D512" s="8" t="s">
        <v>206</v>
      </c>
      <c r="E512" s="14">
        <f t="shared" si="29"/>
        <v>60</v>
      </c>
      <c r="F512" s="8" t="s">
        <v>202</v>
      </c>
      <c r="G512" s="14">
        <f t="shared" si="30"/>
        <v>0</v>
      </c>
      <c r="H512" s="8" t="s">
        <v>203</v>
      </c>
      <c r="I512" s="14">
        <f t="shared" si="31"/>
        <v>0</v>
      </c>
      <c r="J512" s="8" t="s">
        <v>204</v>
      </c>
      <c r="K512" s="13">
        <f>_xlfn.FLOOR.MATH(C512/'Mark Conv'!$E$5,0.01)</f>
        <v>2.4</v>
      </c>
      <c r="L512" s="21"/>
      <c r="M512" s="21"/>
      <c r="N512" s="21"/>
      <c r="O512" s="21"/>
      <c r="P512" s="21"/>
      <c r="Q512" s="21"/>
      <c r="R512" s="21"/>
      <c r="S512" s="21"/>
      <c r="T512" s="21"/>
    </row>
    <row r="513" spans="1:20" ht="27.6">
      <c r="A513" s="8" t="str">
        <f>'Magic Number Crunch'!A512</f>
        <v>Potion Of Water Breathing</v>
      </c>
      <c r="B513" s="12">
        <f>'Magic Number Crunch'!L512</f>
        <v>290</v>
      </c>
      <c r="C513" s="13">
        <f t="shared" si="28"/>
        <v>290</v>
      </c>
      <c r="D513" s="8" t="s">
        <v>206</v>
      </c>
      <c r="E513" s="14">
        <f t="shared" si="29"/>
        <v>290</v>
      </c>
      <c r="F513" s="8" t="s">
        <v>202</v>
      </c>
      <c r="G513" s="14">
        <f t="shared" si="30"/>
        <v>0</v>
      </c>
      <c r="H513" s="8" t="s">
        <v>203</v>
      </c>
      <c r="I513" s="14">
        <f t="shared" si="31"/>
        <v>0</v>
      </c>
      <c r="J513" s="8" t="s">
        <v>204</v>
      </c>
      <c r="K513" s="13">
        <f>_xlfn.FLOOR.MATH(C513/'Mark Conv'!$E$5,0.01)</f>
        <v>11.6</v>
      </c>
      <c r="L513" s="21"/>
      <c r="M513" s="21"/>
      <c r="N513" s="21"/>
      <c r="O513" s="21"/>
      <c r="P513" s="21"/>
      <c r="Q513" s="21"/>
      <c r="R513" s="21"/>
      <c r="S513" s="21"/>
      <c r="T513" s="21"/>
    </row>
    <row r="514" spans="1:20" ht="27.6">
      <c r="A514" s="8" t="str">
        <f>'Magic Number Crunch'!A513</f>
        <v>Powered Armor</v>
      </c>
      <c r="B514" s="12">
        <f>'Magic Number Crunch'!L513</f>
        <v>112500.5</v>
      </c>
      <c r="C514" s="13">
        <f t="shared" si="28"/>
        <v>112500.5</v>
      </c>
      <c r="D514" s="8" t="s">
        <v>206</v>
      </c>
      <c r="E514" s="14">
        <f t="shared" si="29"/>
        <v>112500</v>
      </c>
      <c r="F514" s="8" t="s">
        <v>202</v>
      </c>
      <c r="G514" s="14">
        <f t="shared" si="30"/>
        <v>5</v>
      </c>
      <c r="H514" s="8" t="s">
        <v>203</v>
      </c>
      <c r="I514" s="14">
        <f t="shared" si="31"/>
        <v>0</v>
      </c>
      <c r="J514" s="8" t="s">
        <v>204</v>
      </c>
      <c r="K514" s="13">
        <f>_xlfn.FLOOR.MATH(C514/'Mark Conv'!$E$5,0.01)</f>
        <v>4500.0200000000004</v>
      </c>
      <c r="L514" s="21"/>
      <c r="M514" s="21"/>
      <c r="N514" s="21"/>
      <c r="O514" s="21"/>
      <c r="P514" s="21"/>
      <c r="Q514" s="21"/>
      <c r="R514" s="21"/>
      <c r="S514" s="21"/>
      <c r="T514" s="21"/>
    </row>
    <row r="515" spans="1:20" ht="27.6">
      <c r="A515" s="8" t="str">
        <f>'Magic Number Crunch'!A514</f>
        <v>Pressure Capsule</v>
      </c>
      <c r="B515" s="12">
        <f>'Magic Number Crunch'!L514</f>
        <v>42.5</v>
      </c>
      <c r="C515" s="13">
        <f t="shared" ref="C515:C578" si="32">B515*$N$6*$N$11</f>
        <v>42.5</v>
      </c>
      <c r="D515" s="8" t="s">
        <v>206</v>
      </c>
      <c r="E515" s="14">
        <f t="shared" ref="E515:E578" si="33">_xlfn.FLOOR.MATH(C515,1)</f>
        <v>42</v>
      </c>
      <c r="F515" s="8" t="s">
        <v>202</v>
      </c>
      <c r="G515" s="14">
        <f t="shared" ref="G515:G578" si="34">_xlfn.FLOOR.MATH(((C515-E515)*10), 1)</f>
        <v>5</v>
      </c>
      <c r="H515" s="8" t="s">
        <v>203</v>
      </c>
      <c r="I515" s="14">
        <f t="shared" ref="I515:I578" si="35">((C515-E515)*10-G515)*10</f>
        <v>0</v>
      </c>
      <c r="J515" s="8" t="s">
        <v>204</v>
      </c>
      <c r="K515" s="13">
        <f>_xlfn.FLOOR.MATH(C515/'Mark Conv'!$E$5,0.01)</f>
        <v>1.7</v>
      </c>
      <c r="L515" s="21"/>
      <c r="M515" s="21"/>
      <c r="N515" s="21"/>
      <c r="O515" s="21"/>
      <c r="P515" s="21"/>
      <c r="Q515" s="21"/>
      <c r="R515" s="21"/>
      <c r="S515" s="21"/>
      <c r="T515" s="21"/>
    </row>
    <row r="516" spans="1:20" ht="27.6">
      <c r="A516" s="8" t="str">
        <f>'Magic Number Crunch'!A515</f>
        <v>Professor Orb</v>
      </c>
      <c r="B516" s="12">
        <f>'Magic Number Crunch'!L515</f>
        <v>6875.25</v>
      </c>
      <c r="C516" s="13">
        <f t="shared" si="32"/>
        <v>6875.25</v>
      </c>
      <c r="D516" s="8" t="s">
        <v>206</v>
      </c>
      <c r="E516" s="14">
        <f t="shared" si="33"/>
        <v>6875</v>
      </c>
      <c r="F516" s="8" t="s">
        <v>202</v>
      </c>
      <c r="G516" s="14">
        <f t="shared" si="34"/>
        <v>2</v>
      </c>
      <c r="H516" s="8" t="s">
        <v>203</v>
      </c>
      <c r="I516" s="14">
        <f t="shared" si="35"/>
        <v>5</v>
      </c>
      <c r="J516" s="8" t="s">
        <v>204</v>
      </c>
      <c r="K516" s="13">
        <f>_xlfn.FLOOR.MATH(C516/'Mark Conv'!$E$5,0.01)</f>
        <v>275.01</v>
      </c>
      <c r="L516" s="21"/>
      <c r="M516" s="21"/>
      <c r="N516" s="21"/>
      <c r="O516" s="21"/>
      <c r="P516" s="21"/>
      <c r="Q516" s="21"/>
      <c r="R516" s="21"/>
      <c r="S516" s="21"/>
      <c r="T516" s="21"/>
    </row>
    <row r="517" spans="1:20" ht="27.6">
      <c r="A517" s="8" t="str">
        <f>'Magic Number Crunch'!A516</f>
        <v>Professor Orb</v>
      </c>
      <c r="B517" s="12">
        <f>'Magic Number Crunch'!L516</f>
        <v>6875.25</v>
      </c>
      <c r="C517" s="13">
        <f t="shared" si="32"/>
        <v>6875.25</v>
      </c>
      <c r="D517" s="8" t="s">
        <v>206</v>
      </c>
      <c r="E517" s="14">
        <f t="shared" si="33"/>
        <v>6875</v>
      </c>
      <c r="F517" s="8" t="s">
        <v>202</v>
      </c>
      <c r="G517" s="14">
        <f t="shared" si="34"/>
        <v>2</v>
      </c>
      <c r="H517" s="8" t="s">
        <v>203</v>
      </c>
      <c r="I517" s="14">
        <f t="shared" si="35"/>
        <v>5</v>
      </c>
      <c r="J517" s="8" t="s">
        <v>204</v>
      </c>
      <c r="K517" s="13">
        <f>_xlfn.FLOOR.MATH(C517/'Mark Conv'!$E$5,0.01)</f>
        <v>275.01</v>
      </c>
      <c r="L517" s="21"/>
      <c r="M517" s="21"/>
      <c r="N517" s="21"/>
      <c r="O517" s="21"/>
      <c r="P517" s="21"/>
      <c r="Q517" s="21"/>
      <c r="R517" s="21"/>
      <c r="S517" s="21"/>
      <c r="T517" s="21"/>
    </row>
    <row r="518" spans="1:20" ht="27.6">
      <c r="A518" s="8" t="str">
        <f>'Magic Number Crunch'!A517</f>
        <v>Propeller Helm</v>
      </c>
      <c r="B518" s="12">
        <f>'Magic Number Crunch'!L517</f>
        <v>325.25</v>
      </c>
      <c r="C518" s="13">
        <f t="shared" si="32"/>
        <v>325.25</v>
      </c>
      <c r="D518" s="8" t="s">
        <v>206</v>
      </c>
      <c r="E518" s="14">
        <f t="shared" si="33"/>
        <v>325</v>
      </c>
      <c r="F518" s="8" t="s">
        <v>202</v>
      </c>
      <c r="G518" s="14">
        <f t="shared" si="34"/>
        <v>2</v>
      </c>
      <c r="H518" s="8" t="s">
        <v>203</v>
      </c>
      <c r="I518" s="14">
        <f t="shared" si="35"/>
        <v>5</v>
      </c>
      <c r="J518" s="8" t="s">
        <v>204</v>
      </c>
      <c r="K518" s="13">
        <f>_xlfn.FLOOR.MATH(C518/'Mark Conv'!$E$5,0.01)</f>
        <v>13.01</v>
      </c>
      <c r="L518" s="21"/>
      <c r="M518" s="21"/>
      <c r="N518" s="21"/>
      <c r="O518" s="21"/>
      <c r="P518" s="21"/>
      <c r="Q518" s="21"/>
      <c r="R518" s="21"/>
      <c r="S518" s="21"/>
      <c r="T518" s="21"/>
    </row>
    <row r="519" spans="1:20" ht="27.6">
      <c r="A519" s="8" t="str">
        <f>'Magic Number Crunch'!A518</f>
        <v>Prosthetic Limb</v>
      </c>
      <c r="B519" s="12">
        <f>'Magic Number Crunch'!L518</f>
        <v>80</v>
      </c>
      <c r="C519" s="13">
        <f t="shared" si="32"/>
        <v>80</v>
      </c>
      <c r="D519" s="8" t="s">
        <v>206</v>
      </c>
      <c r="E519" s="14">
        <f t="shared" si="33"/>
        <v>80</v>
      </c>
      <c r="F519" s="8" t="s">
        <v>202</v>
      </c>
      <c r="G519" s="14">
        <f t="shared" si="34"/>
        <v>0</v>
      </c>
      <c r="H519" s="8" t="s">
        <v>203</v>
      </c>
      <c r="I519" s="14">
        <f t="shared" si="35"/>
        <v>0</v>
      </c>
      <c r="J519" s="8" t="s">
        <v>204</v>
      </c>
      <c r="K519" s="13">
        <f>_xlfn.FLOOR.MATH(C519/'Mark Conv'!$E$5,0.01)</f>
        <v>3.2</v>
      </c>
      <c r="L519" s="21"/>
      <c r="M519" s="21"/>
      <c r="N519" s="21"/>
      <c r="O519" s="21"/>
      <c r="P519" s="21"/>
      <c r="Q519" s="21"/>
      <c r="R519" s="21"/>
      <c r="S519" s="21"/>
      <c r="T519" s="21"/>
    </row>
    <row r="520" spans="1:20" ht="27.6">
      <c r="A520" s="8" t="str">
        <f>'Magic Number Crunch'!A519</f>
        <v>Prosthetic Limb</v>
      </c>
      <c r="B520" s="12">
        <f>'Magic Number Crunch'!L519</f>
        <v>80</v>
      </c>
      <c r="C520" s="13">
        <f t="shared" si="32"/>
        <v>80</v>
      </c>
      <c r="D520" s="8" t="s">
        <v>206</v>
      </c>
      <c r="E520" s="14">
        <f t="shared" si="33"/>
        <v>80</v>
      </c>
      <c r="F520" s="8" t="s">
        <v>202</v>
      </c>
      <c r="G520" s="14">
        <f t="shared" si="34"/>
        <v>0</v>
      </c>
      <c r="H520" s="8" t="s">
        <v>203</v>
      </c>
      <c r="I520" s="14">
        <f t="shared" si="35"/>
        <v>0</v>
      </c>
      <c r="J520" s="8" t="s">
        <v>204</v>
      </c>
      <c r="K520" s="13">
        <f>_xlfn.FLOOR.MATH(C520/'Mark Conv'!$E$5,0.01)</f>
        <v>3.2</v>
      </c>
      <c r="L520" s="21"/>
      <c r="M520" s="21"/>
      <c r="N520" s="21"/>
      <c r="O520" s="21"/>
      <c r="P520" s="21"/>
      <c r="Q520" s="21"/>
      <c r="R520" s="21"/>
      <c r="S520" s="21"/>
      <c r="T520" s="21"/>
    </row>
    <row r="521" spans="1:20" ht="27.6">
      <c r="A521" s="8" t="str">
        <f>'Magic Number Crunch'!A520</f>
        <v>Prosthetic Limb</v>
      </c>
      <c r="B521" s="12">
        <f>'Magic Number Crunch'!L520</f>
        <v>60</v>
      </c>
      <c r="C521" s="13">
        <f t="shared" si="32"/>
        <v>60</v>
      </c>
      <c r="D521" s="8" t="s">
        <v>206</v>
      </c>
      <c r="E521" s="14">
        <f t="shared" si="33"/>
        <v>60</v>
      </c>
      <c r="F521" s="8" t="s">
        <v>202</v>
      </c>
      <c r="G521" s="14">
        <f t="shared" si="34"/>
        <v>0</v>
      </c>
      <c r="H521" s="8" t="s">
        <v>203</v>
      </c>
      <c r="I521" s="14">
        <f t="shared" si="35"/>
        <v>0</v>
      </c>
      <c r="J521" s="8" t="s">
        <v>204</v>
      </c>
      <c r="K521" s="13">
        <f>_xlfn.FLOOR.MATH(C521/'Mark Conv'!$E$5,0.01)</f>
        <v>2.4</v>
      </c>
      <c r="L521" s="21"/>
      <c r="M521" s="21"/>
      <c r="N521" s="21"/>
      <c r="O521" s="21"/>
      <c r="P521" s="21"/>
      <c r="Q521" s="21"/>
      <c r="R521" s="21"/>
      <c r="S521" s="21"/>
      <c r="T521" s="21"/>
    </row>
    <row r="522" spans="1:20" ht="27.6">
      <c r="A522" s="8" t="str">
        <f>'Magic Number Crunch'!A521</f>
        <v>Protective Verses</v>
      </c>
      <c r="B522" s="12">
        <f>'Magic Number Crunch'!L521</f>
        <v>6875.25</v>
      </c>
      <c r="C522" s="13">
        <f t="shared" si="32"/>
        <v>6875.25</v>
      </c>
      <c r="D522" s="8" t="s">
        <v>206</v>
      </c>
      <c r="E522" s="14">
        <f t="shared" si="33"/>
        <v>6875</v>
      </c>
      <c r="F522" s="8" t="s">
        <v>202</v>
      </c>
      <c r="G522" s="14">
        <f t="shared" si="34"/>
        <v>2</v>
      </c>
      <c r="H522" s="8" t="s">
        <v>203</v>
      </c>
      <c r="I522" s="14">
        <f t="shared" si="35"/>
        <v>5</v>
      </c>
      <c r="J522" s="8" t="s">
        <v>204</v>
      </c>
      <c r="K522" s="13">
        <f>_xlfn.FLOOR.MATH(C522/'Mark Conv'!$E$5,0.01)</f>
        <v>275.01</v>
      </c>
      <c r="L522" s="21"/>
      <c r="M522" s="21"/>
      <c r="N522" s="21"/>
      <c r="O522" s="21"/>
      <c r="P522" s="21"/>
      <c r="Q522" s="21"/>
      <c r="R522" s="21"/>
      <c r="S522" s="21"/>
      <c r="T522" s="21"/>
    </row>
    <row r="523" spans="1:20" ht="27.6">
      <c r="A523" s="8" t="str">
        <f>'Magic Number Crunch'!A522</f>
        <v>Psi Crystal</v>
      </c>
      <c r="B523" s="12">
        <f>'Magic Number Crunch'!L522</f>
        <v>325.25</v>
      </c>
      <c r="C523" s="13">
        <f t="shared" si="32"/>
        <v>325.25</v>
      </c>
      <c r="D523" s="8" t="s">
        <v>206</v>
      </c>
      <c r="E523" s="14">
        <f t="shared" si="33"/>
        <v>325</v>
      </c>
      <c r="F523" s="8" t="s">
        <v>202</v>
      </c>
      <c r="G523" s="14">
        <f t="shared" si="34"/>
        <v>2</v>
      </c>
      <c r="H523" s="8" t="s">
        <v>203</v>
      </c>
      <c r="I523" s="14">
        <f t="shared" si="35"/>
        <v>5</v>
      </c>
      <c r="J523" s="8" t="s">
        <v>204</v>
      </c>
      <c r="K523" s="13">
        <f>_xlfn.FLOOR.MATH(C523/'Mark Conv'!$E$5,0.01)</f>
        <v>13.01</v>
      </c>
      <c r="L523" s="21"/>
      <c r="M523" s="21"/>
      <c r="N523" s="21"/>
      <c r="O523" s="21"/>
      <c r="P523" s="21"/>
      <c r="Q523" s="21"/>
      <c r="R523" s="21"/>
      <c r="S523" s="21"/>
      <c r="T523" s="21"/>
    </row>
    <row r="524" spans="1:20" ht="27.6">
      <c r="A524" s="8" t="str">
        <f>'Magic Number Crunch'!A523</f>
        <v>Pyroconverger</v>
      </c>
      <c r="B524" s="12">
        <f>'Magic Number Crunch'!L523</f>
        <v>287.625</v>
      </c>
      <c r="C524" s="13">
        <f t="shared" si="32"/>
        <v>287.625</v>
      </c>
      <c r="D524" s="8" t="s">
        <v>206</v>
      </c>
      <c r="E524" s="14">
        <f t="shared" si="33"/>
        <v>287</v>
      </c>
      <c r="F524" s="8" t="s">
        <v>202</v>
      </c>
      <c r="G524" s="14">
        <f t="shared" si="34"/>
        <v>6</v>
      </c>
      <c r="H524" s="8" t="s">
        <v>203</v>
      </c>
      <c r="I524" s="14">
        <f t="shared" si="35"/>
        <v>2.5</v>
      </c>
      <c r="J524" s="8" t="s">
        <v>204</v>
      </c>
      <c r="K524" s="13">
        <f>_xlfn.FLOOR.MATH(C524/'Mark Conv'!$E$5,0.01)</f>
        <v>11.5</v>
      </c>
      <c r="L524" s="21"/>
      <c r="M524" s="21"/>
      <c r="N524" s="21"/>
      <c r="O524" s="21"/>
      <c r="P524" s="21"/>
      <c r="Q524" s="21"/>
      <c r="R524" s="21"/>
      <c r="S524" s="21"/>
      <c r="T524" s="21"/>
    </row>
    <row r="525" spans="1:20" ht="27.6">
      <c r="A525" s="8" t="str">
        <f>'Magic Number Crunch'!A524</f>
        <v>Pyxis of Pandemonium</v>
      </c>
      <c r="B525" s="12">
        <f>'Magic Number Crunch'!L524</f>
        <v>68750.25</v>
      </c>
      <c r="C525" s="13">
        <f t="shared" si="32"/>
        <v>68750.25</v>
      </c>
      <c r="D525" s="8" t="s">
        <v>206</v>
      </c>
      <c r="E525" s="14">
        <f t="shared" si="33"/>
        <v>68750</v>
      </c>
      <c r="F525" s="8" t="s">
        <v>202</v>
      </c>
      <c r="G525" s="14">
        <f t="shared" si="34"/>
        <v>2</v>
      </c>
      <c r="H525" s="8" t="s">
        <v>203</v>
      </c>
      <c r="I525" s="14">
        <f t="shared" si="35"/>
        <v>5</v>
      </c>
      <c r="J525" s="8" t="s">
        <v>204</v>
      </c>
      <c r="K525" s="13">
        <f>_xlfn.FLOOR.MATH(C525/'Mark Conv'!$E$5,0.01)</f>
        <v>2750.01</v>
      </c>
      <c r="L525" s="21"/>
      <c r="M525" s="21"/>
      <c r="N525" s="21"/>
      <c r="O525" s="21"/>
      <c r="P525" s="21"/>
      <c r="Q525" s="21"/>
      <c r="R525" s="21"/>
      <c r="S525" s="21"/>
      <c r="T525" s="21"/>
    </row>
    <row r="526" spans="1:20" ht="27.6">
      <c r="A526" s="8" t="str">
        <f>'Magic Number Crunch'!A525</f>
        <v>Quaals Feather Token (Anchor)</v>
      </c>
      <c r="B526" s="12">
        <f>'Magic Number Crunch'!L525</f>
        <v>525</v>
      </c>
      <c r="C526" s="13">
        <f t="shared" si="32"/>
        <v>525</v>
      </c>
      <c r="D526" s="8" t="s">
        <v>206</v>
      </c>
      <c r="E526" s="14">
        <f t="shared" si="33"/>
        <v>525</v>
      </c>
      <c r="F526" s="8" t="s">
        <v>202</v>
      </c>
      <c r="G526" s="14">
        <f t="shared" si="34"/>
        <v>0</v>
      </c>
      <c r="H526" s="8" t="s">
        <v>203</v>
      </c>
      <c r="I526" s="14">
        <f t="shared" si="35"/>
        <v>0</v>
      </c>
      <c r="J526" s="8" t="s">
        <v>204</v>
      </c>
      <c r="K526" s="13">
        <f>_xlfn.FLOOR.MATH(C526/'Mark Conv'!$E$5,0.01)</f>
        <v>21</v>
      </c>
      <c r="L526" s="21"/>
      <c r="M526" s="21"/>
      <c r="N526" s="21"/>
      <c r="O526" s="21"/>
      <c r="P526" s="21"/>
      <c r="Q526" s="21"/>
      <c r="R526" s="21"/>
      <c r="S526" s="21"/>
      <c r="T526" s="21"/>
    </row>
    <row r="527" spans="1:20" ht="27.6">
      <c r="A527" s="8" t="str">
        <f>'Magic Number Crunch'!A526</f>
        <v>Quaals Feather Token (Bird)</v>
      </c>
      <c r="B527" s="12">
        <f>'Magic Number Crunch'!L526</f>
        <v>2000</v>
      </c>
      <c r="C527" s="13">
        <f t="shared" si="32"/>
        <v>2000</v>
      </c>
      <c r="D527" s="8" t="s">
        <v>206</v>
      </c>
      <c r="E527" s="14">
        <f t="shared" si="33"/>
        <v>2000</v>
      </c>
      <c r="F527" s="8" t="s">
        <v>202</v>
      </c>
      <c r="G527" s="14">
        <f t="shared" si="34"/>
        <v>0</v>
      </c>
      <c r="H527" s="8" t="s">
        <v>203</v>
      </c>
      <c r="I527" s="14">
        <f t="shared" si="35"/>
        <v>0</v>
      </c>
      <c r="J527" s="8" t="s">
        <v>204</v>
      </c>
      <c r="K527" s="13">
        <f>_xlfn.FLOOR.MATH(C527/'Mark Conv'!$E$5,0.01)</f>
        <v>80</v>
      </c>
      <c r="L527" s="21"/>
      <c r="M527" s="21"/>
      <c r="N527" s="21"/>
      <c r="O527" s="21"/>
      <c r="P527" s="21"/>
      <c r="Q527" s="21"/>
      <c r="R527" s="21"/>
      <c r="S527" s="21"/>
      <c r="T527" s="21"/>
    </row>
    <row r="528" spans="1:20" ht="27.6">
      <c r="A528" s="8" t="str">
        <f>'Magic Number Crunch'!A527</f>
        <v>Quaals Feather Token (Fan)</v>
      </c>
      <c r="B528" s="12">
        <f>'Magic Number Crunch'!L527</f>
        <v>625</v>
      </c>
      <c r="C528" s="13">
        <f t="shared" si="32"/>
        <v>625</v>
      </c>
      <c r="D528" s="8" t="s">
        <v>206</v>
      </c>
      <c r="E528" s="14">
        <f t="shared" si="33"/>
        <v>625</v>
      </c>
      <c r="F528" s="8" t="s">
        <v>202</v>
      </c>
      <c r="G528" s="14">
        <f t="shared" si="34"/>
        <v>0</v>
      </c>
      <c r="H528" s="8" t="s">
        <v>203</v>
      </c>
      <c r="I528" s="14">
        <f t="shared" si="35"/>
        <v>0</v>
      </c>
      <c r="J528" s="8" t="s">
        <v>204</v>
      </c>
      <c r="K528" s="13">
        <f>_xlfn.FLOOR.MATH(C528/'Mark Conv'!$E$5,0.01)</f>
        <v>25</v>
      </c>
      <c r="L528" s="21"/>
      <c r="M528" s="21"/>
      <c r="N528" s="21"/>
      <c r="O528" s="21"/>
      <c r="P528" s="21"/>
      <c r="Q528" s="21"/>
      <c r="R528" s="21"/>
      <c r="S528" s="21"/>
      <c r="T528" s="21"/>
    </row>
    <row r="529" spans="1:20" ht="27.6">
      <c r="A529" s="8" t="str">
        <f>'Magic Number Crunch'!A528</f>
        <v>Quaals Feather Token (Swan Boat)</v>
      </c>
      <c r="B529" s="12">
        <f>'Magic Number Crunch'!L528</f>
        <v>2000</v>
      </c>
      <c r="C529" s="13">
        <f t="shared" si="32"/>
        <v>2000</v>
      </c>
      <c r="D529" s="8" t="s">
        <v>206</v>
      </c>
      <c r="E529" s="14">
        <f t="shared" si="33"/>
        <v>2000</v>
      </c>
      <c r="F529" s="8" t="s">
        <v>202</v>
      </c>
      <c r="G529" s="14">
        <f t="shared" si="34"/>
        <v>0</v>
      </c>
      <c r="H529" s="8" t="s">
        <v>203</v>
      </c>
      <c r="I529" s="14">
        <f t="shared" si="35"/>
        <v>0</v>
      </c>
      <c r="J529" s="8" t="s">
        <v>204</v>
      </c>
      <c r="K529" s="13">
        <f>_xlfn.FLOOR.MATH(C529/'Mark Conv'!$E$5,0.01)</f>
        <v>80</v>
      </c>
      <c r="L529" s="21"/>
      <c r="M529" s="21"/>
      <c r="N529" s="21"/>
      <c r="O529" s="21"/>
      <c r="P529" s="21"/>
      <c r="Q529" s="21"/>
      <c r="R529" s="21"/>
      <c r="S529" s="21"/>
      <c r="T529" s="21"/>
    </row>
    <row r="530" spans="1:20" ht="27.6">
      <c r="A530" s="8" t="str">
        <f>'Magic Number Crunch'!A529</f>
        <v>Quaals Feather Token (Whip)</v>
      </c>
      <c r="B530" s="12">
        <f>'Magic Number Crunch'!L529</f>
        <v>625</v>
      </c>
      <c r="C530" s="13">
        <f t="shared" si="32"/>
        <v>625</v>
      </c>
      <c r="D530" s="8" t="s">
        <v>206</v>
      </c>
      <c r="E530" s="14">
        <f t="shared" si="33"/>
        <v>625</v>
      </c>
      <c r="F530" s="8" t="s">
        <v>202</v>
      </c>
      <c r="G530" s="14">
        <f t="shared" si="34"/>
        <v>0</v>
      </c>
      <c r="H530" s="8" t="s">
        <v>203</v>
      </c>
      <c r="I530" s="14">
        <f t="shared" si="35"/>
        <v>0</v>
      </c>
      <c r="J530" s="8" t="s">
        <v>204</v>
      </c>
      <c r="K530" s="13">
        <f>_xlfn.FLOOR.MATH(C530/'Mark Conv'!$E$5,0.01)</f>
        <v>25</v>
      </c>
      <c r="L530" s="21"/>
      <c r="M530" s="21"/>
      <c r="N530" s="21"/>
      <c r="O530" s="21"/>
      <c r="P530" s="21"/>
      <c r="Q530" s="21"/>
      <c r="R530" s="21"/>
      <c r="S530" s="21"/>
      <c r="T530" s="21"/>
    </row>
    <row r="531" spans="1:20" ht="27.6">
      <c r="A531" s="8" t="str">
        <f>'Magic Number Crunch'!A530</f>
        <v>Quiver Of Ehlonna</v>
      </c>
      <c r="B531" s="12">
        <f>'Magic Number Crunch'!L530</f>
        <v>625</v>
      </c>
      <c r="C531" s="13">
        <f t="shared" si="32"/>
        <v>625</v>
      </c>
      <c r="D531" s="8" t="s">
        <v>206</v>
      </c>
      <c r="E531" s="14">
        <f t="shared" si="33"/>
        <v>625</v>
      </c>
      <c r="F531" s="8" t="s">
        <v>202</v>
      </c>
      <c r="G531" s="14">
        <f t="shared" si="34"/>
        <v>0</v>
      </c>
      <c r="H531" s="8" t="s">
        <v>203</v>
      </c>
      <c r="I531" s="14">
        <f t="shared" si="35"/>
        <v>0</v>
      </c>
      <c r="J531" s="8" t="s">
        <v>204</v>
      </c>
      <c r="K531" s="13">
        <f>_xlfn.FLOOR.MATH(C531/'Mark Conv'!$E$5,0.01)</f>
        <v>25</v>
      </c>
      <c r="L531" s="21"/>
      <c r="M531" s="21"/>
      <c r="N531" s="21"/>
      <c r="O531" s="21"/>
      <c r="P531" s="21"/>
      <c r="Q531" s="21"/>
      <c r="R531" s="21"/>
      <c r="S531" s="21"/>
      <c r="T531" s="21"/>
    </row>
    <row r="532" spans="1:20" ht="27.6">
      <c r="A532" s="8" t="str">
        <f>'Magic Number Crunch'!A531</f>
        <v>Quori Beech Focus</v>
      </c>
      <c r="B532" s="12">
        <f>'Magic Number Crunch'!L531</f>
        <v>60</v>
      </c>
      <c r="C532" s="13">
        <f t="shared" si="32"/>
        <v>60</v>
      </c>
      <c r="D532" s="8" t="s">
        <v>206</v>
      </c>
      <c r="E532" s="14">
        <f t="shared" si="33"/>
        <v>60</v>
      </c>
      <c r="F532" s="8" t="s">
        <v>202</v>
      </c>
      <c r="G532" s="14">
        <f t="shared" si="34"/>
        <v>0</v>
      </c>
      <c r="H532" s="8" t="s">
        <v>203</v>
      </c>
      <c r="I532" s="14">
        <f t="shared" si="35"/>
        <v>0</v>
      </c>
      <c r="J532" s="8" t="s">
        <v>204</v>
      </c>
      <c r="K532" s="13">
        <f>_xlfn.FLOOR.MATH(C532/'Mark Conv'!$E$5,0.01)</f>
        <v>2.4</v>
      </c>
      <c r="L532" s="21"/>
      <c r="M532" s="21"/>
      <c r="N532" s="21"/>
      <c r="O532" s="21"/>
      <c r="P532" s="21"/>
      <c r="Q532" s="21"/>
      <c r="R532" s="21"/>
      <c r="S532" s="21"/>
      <c r="T532" s="21"/>
    </row>
    <row r="533" spans="1:20" ht="27.6">
      <c r="A533" s="8" t="str">
        <f>'Magic Number Crunch'!A532</f>
        <v>Quori Beech Focus</v>
      </c>
      <c r="B533" s="12">
        <f>'Magic Number Crunch'!L532</f>
        <v>60</v>
      </c>
      <c r="C533" s="13">
        <f t="shared" si="32"/>
        <v>60</v>
      </c>
      <c r="D533" s="8" t="s">
        <v>206</v>
      </c>
      <c r="E533" s="14">
        <f t="shared" si="33"/>
        <v>60</v>
      </c>
      <c r="F533" s="8" t="s">
        <v>202</v>
      </c>
      <c r="G533" s="14">
        <f t="shared" si="34"/>
        <v>0</v>
      </c>
      <c r="H533" s="8" t="s">
        <v>203</v>
      </c>
      <c r="I533" s="14">
        <f t="shared" si="35"/>
        <v>0</v>
      </c>
      <c r="J533" s="8" t="s">
        <v>204</v>
      </c>
      <c r="K533" s="13">
        <f>_xlfn.FLOOR.MATH(C533/'Mark Conv'!$E$5,0.01)</f>
        <v>2.4</v>
      </c>
      <c r="L533" s="21"/>
      <c r="M533" s="21"/>
      <c r="N533" s="21"/>
      <c r="O533" s="21"/>
      <c r="P533" s="21"/>
      <c r="Q533" s="21"/>
      <c r="R533" s="21"/>
      <c r="S533" s="21"/>
      <c r="T533" s="21"/>
    </row>
    <row r="534" spans="1:20" ht="27.6">
      <c r="A534" s="8" t="str">
        <f>'Magic Number Crunch'!A533</f>
        <v>Rakdos Riteknife (dagger)</v>
      </c>
      <c r="B534" s="12">
        <f>'Magic Number Crunch'!L533</f>
        <v>86250.25</v>
      </c>
      <c r="C534" s="13">
        <f t="shared" si="32"/>
        <v>86250.25</v>
      </c>
      <c r="D534" s="8" t="s">
        <v>206</v>
      </c>
      <c r="E534" s="14">
        <f t="shared" si="33"/>
        <v>86250</v>
      </c>
      <c r="F534" s="8" t="s">
        <v>202</v>
      </c>
      <c r="G534" s="14">
        <f t="shared" si="34"/>
        <v>2</v>
      </c>
      <c r="H534" s="8" t="s">
        <v>203</v>
      </c>
      <c r="I534" s="14">
        <f t="shared" si="35"/>
        <v>5</v>
      </c>
      <c r="J534" s="8" t="s">
        <v>204</v>
      </c>
      <c r="K534" s="13">
        <f>_xlfn.FLOOR.MATH(C534/'Mark Conv'!$E$5,0.01)</f>
        <v>3450.01</v>
      </c>
      <c r="L534" s="21"/>
      <c r="M534" s="21"/>
      <c r="N534" s="21"/>
      <c r="O534" s="21"/>
      <c r="P534" s="21"/>
      <c r="Q534" s="21"/>
      <c r="R534" s="21"/>
      <c r="S534" s="21"/>
      <c r="T534" s="21"/>
    </row>
    <row r="535" spans="1:20" ht="27.6">
      <c r="A535" s="8" t="str">
        <f>'Magic Number Crunch'!A534</f>
        <v>Red Dragon Mask</v>
      </c>
      <c r="B535" s="12">
        <f>'Magic Number Crunch'!L534</f>
        <v>112500.5</v>
      </c>
      <c r="C535" s="13">
        <f t="shared" si="32"/>
        <v>112500.5</v>
      </c>
      <c r="D535" s="8" t="s">
        <v>206</v>
      </c>
      <c r="E535" s="14">
        <f t="shared" si="33"/>
        <v>112500</v>
      </c>
      <c r="F535" s="8" t="s">
        <v>202</v>
      </c>
      <c r="G535" s="14">
        <f t="shared" si="34"/>
        <v>5</v>
      </c>
      <c r="H535" s="8" t="s">
        <v>203</v>
      </c>
      <c r="I535" s="14">
        <f t="shared" si="35"/>
        <v>0</v>
      </c>
      <c r="J535" s="8" t="s">
        <v>204</v>
      </c>
      <c r="K535" s="13">
        <f>_xlfn.FLOOR.MATH(C535/'Mark Conv'!$E$5,0.01)</f>
        <v>4500.0200000000004</v>
      </c>
      <c r="L535" s="21"/>
      <c r="M535" s="21"/>
      <c r="N535" s="21"/>
      <c r="O535" s="21"/>
      <c r="P535" s="21"/>
      <c r="Q535" s="21"/>
      <c r="R535" s="21"/>
      <c r="S535" s="21"/>
      <c r="T535" s="21"/>
    </row>
    <row r="536" spans="1:20" ht="27.6">
      <c r="A536" s="8" t="str">
        <f>'Magic Number Crunch'!A535</f>
        <v>Reincarnation Dust</v>
      </c>
      <c r="B536" s="12">
        <f>'Magic Number Crunch'!L535</f>
        <v>17375.125</v>
      </c>
      <c r="C536" s="13">
        <f t="shared" si="32"/>
        <v>17375.125</v>
      </c>
      <c r="D536" s="8" t="s">
        <v>206</v>
      </c>
      <c r="E536" s="14">
        <f t="shared" si="33"/>
        <v>17375</v>
      </c>
      <c r="F536" s="8" t="s">
        <v>202</v>
      </c>
      <c r="G536" s="14">
        <f t="shared" si="34"/>
        <v>1</v>
      </c>
      <c r="H536" s="8" t="s">
        <v>203</v>
      </c>
      <c r="I536" s="14">
        <f t="shared" si="35"/>
        <v>2.5</v>
      </c>
      <c r="J536" s="8" t="s">
        <v>204</v>
      </c>
      <c r="K536" s="13">
        <f>_xlfn.FLOOR.MATH(C536/'Mark Conv'!$E$5,0.01)</f>
        <v>695</v>
      </c>
      <c r="L536" s="21"/>
      <c r="M536" s="21"/>
      <c r="N536" s="21"/>
      <c r="O536" s="21"/>
      <c r="P536" s="21"/>
      <c r="Q536" s="21"/>
      <c r="R536" s="21"/>
      <c r="S536" s="21"/>
      <c r="T536" s="21"/>
    </row>
    <row r="537" spans="1:20" ht="27.6">
      <c r="A537" s="8" t="str">
        <f>'Magic Number Crunch'!A536</f>
        <v>Restorative Ointment</v>
      </c>
      <c r="B537" s="12">
        <f>'Magic Number Crunch'!L536</f>
        <v>325.25</v>
      </c>
      <c r="C537" s="13">
        <f t="shared" si="32"/>
        <v>325.25</v>
      </c>
      <c r="D537" s="8" t="s">
        <v>206</v>
      </c>
      <c r="E537" s="14">
        <f t="shared" si="33"/>
        <v>325</v>
      </c>
      <c r="F537" s="8" t="s">
        <v>202</v>
      </c>
      <c r="G537" s="14">
        <f t="shared" si="34"/>
        <v>2</v>
      </c>
      <c r="H537" s="8" t="s">
        <v>203</v>
      </c>
      <c r="I537" s="14">
        <f t="shared" si="35"/>
        <v>5</v>
      </c>
      <c r="J537" s="8" t="s">
        <v>204</v>
      </c>
      <c r="K537" s="13">
        <f>_xlfn.FLOOR.MATH(C537/'Mark Conv'!$E$5,0.01)</f>
        <v>13.01</v>
      </c>
      <c r="L537" s="21"/>
      <c r="M537" s="21"/>
      <c r="N537" s="21"/>
      <c r="O537" s="21"/>
      <c r="P537" s="21"/>
      <c r="Q537" s="21"/>
      <c r="R537" s="21"/>
      <c r="S537" s="21"/>
      <c r="T537" s="21"/>
    </row>
    <row r="538" spans="1:20" ht="27.6">
      <c r="A538" s="8" t="str">
        <f>'Magic Number Crunch'!A537</f>
        <v>Reveler's Concertina</v>
      </c>
      <c r="B538" s="12">
        <f>'Magic Number Crunch'!L537</f>
        <v>6875.25</v>
      </c>
      <c r="C538" s="13">
        <f t="shared" si="32"/>
        <v>6875.25</v>
      </c>
      <c r="D538" s="8" t="s">
        <v>206</v>
      </c>
      <c r="E538" s="14">
        <f t="shared" si="33"/>
        <v>6875</v>
      </c>
      <c r="F538" s="8" t="s">
        <v>202</v>
      </c>
      <c r="G538" s="14">
        <f t="shared" si="34"/>
        <v>2</v>
      </c>
      <c r="H538" s="8" t="s">
        <v>203</v>
      </c>
      <c r="I538" s="14">
        <f t="shared" si="35"/>
        <v>5</v>
      </c>
      <c r="J538" s="8" t="s">
        <v>204</v>
      </c>
      <c r="K538" s="13">
        <f>_xlfn.FLOOR.MATH(C538/'Mark Conv'!$E$5,0.01)</f>
        <v>275.01</v>
      </c>
      <c r="L538" s="21"/>
      <c r="M538" s="21"/>
      <c r="N538" s="21"/>
      <c r="O538" s="21"/>
      <c r="P538" s="21"/>
      <c r="Q538" s="21"/>
      <c r="R538" s="21"/>
      <c r="S538" s="21"/>
      <c r="T538" s="21"/>
    </row>
    <row r="539" spans="1:20" ht="27.6">
      <c r="A539" s="8" t="str">
        <f>'Magic Number Crunch'!A538</f>
        <v>Revenant Double Bladed Scimitar</v>
      </c>
      <c r="B539" s="12">
        <f>'Magic Number Crunch'!L538</f>
        <v>60</v>
      </c>
      <c r="C539" s="13">
        <f t="shared" si="32"/>
        <v>60</v>
      </c>
      <c r="D539" s="8" t="s">
        <v>206</v>
      </c>
      <c r="E539" s="14">
        <f t="shared" si="33"/>
        <v>60</v>
      </c>
      <c r="F539" s="8" t="s">
        <v>202</v>
      </c>
      <c r="G539" s="14">
        <f t="shared" si="34"/>
        <v>0</v>
      </c>
      <c r="H539" s="8" t="s">
        <v>203</v>
      </c>
      <c r="I539" s="14">
        <f t="shared" si="35"/>
        <v>0</v>
      </c>
      <c r="J539" s="8" t="s">
        <v>204</v>
      </c>
      <c r="K539" s="13">
        <f>_xlfn.FLOOR.MATH(C539/'Mark Conv'!$E$5,0.01)</f>
        <v>2.4</v>
      </c>
      <c r="L539" s="21"/>
      <c r="M539" s="21"/>
      <c r="N539" s="21"/>
      <c r="O539" s="21"/>
      <c r="P539" s="21"/>
      <c r="Q539" s="21"/>
      <c r="R539" s="21"/>
      <c r="S539" s="21"/>
      <c r="T539" s="21"/>
    </row>
    <row r="540" spans="1:20" ht="27.6">
      <c r="A540" s="8" t="str">
        <f>'Magic Number Crunch'!A539</f>
        <v>Revenant Double-Bladed Scimitar</v>
      </c>
      <c r="B540" s="12">
        <f>'Magic Number Crunch'!L539</f>
        <v>60</v>
      </c>
      <c r="C540" s="13">
        <f t="shared" si="32"/>
        <v>60</v>
      </c>
      <c r="D540" s="8" t="s">
        <v>206</v>
      </c>
      <c r="E540" s="14">
        <f t="shared" si="33"/>
        <v>60</v>
      </c>
      <c r="F540" s="8" t="s">
        <v>202</v>
      </c>
      <c r="G540" s="14">
        <f t="shared" si="34"/>
        <v>0</v>
      </c>
      <c r="H540" s="8" t="s">
        <v>203</v>
      </c>
      <c r="I540" s="14">
        <f t="shared" si="35"/>
        <v>0</v>
      </c>
      <c r="J540" s="8" t="s">
        <v>204</v>
      </c>
      <c r="K540" s="13">
        <f>_xlfn.FLOOR.MATH(C540/'Mark Conv'!$E$5,0.01)</f>
        <v>2.4</v>
      </c>
      <c r="L540" s="21"/>
      <c r="M540" s="21"/>
      <c r="N540" s="21"/>
      <c r="O540" s="21"/>
      <c r="P540" s="21"/>
      <c r="Q540" s="21"/>
      <c r="R540" s="21"/>
      <c r="S540" s="21"/>
      <c r="T540" s="21"/>
    </row>
    <row r="541" spans="1:20" ht="27.6">
      <c r="A541" s="8" t="str">
        <f>'Magic Number Crunch'!A540</f>
        <v>Ring Of Air Elemental Command</v>
      </c>
      <c r="B541" s="12">
        <f>'Magic Number Crunch'!L540</f>
        <v>117500</v>
      </c>
      <c r="C541" s="13">
        <f t="shared" si="32"/>
        <v>117500</v>
      </c>
      <c r="D541" s="8" t="s">
        <v>206</v>
      </c>
      <c r="E541" s="14">
        <f t="shared" si="33"/>
        <v>117500</v>
      </c>
      <c r="F541" s="8" t="s">
        <v>202</v>
      </c>
      <c r="G541" s="14">
        <f t="shared" si="34"/>
        <v>0</v>
      </c>
      <c r="H541" s="8" t="s">
        <v>203</v>
      </c>
      <c r="I541" s="14">
        <f t="shared" si="35"/>
        <v>0</v>
      </c>
      <c r="J541" s="8" t="s">
        <v>204</v>
      </c>
      <c r="K541" s="13">
        <f>_xlfn.FLOOR.MATH(C541/'Mark Conv'!$E$5,0.01)</f>
        <v>4700</v>
      </c>
      <c r="L541" s="21"/>
      <c r="M541" s="21"/>
      <c r="N541" s="21"/>
      <c r="O541" s="21"/>
      <c r="P541" s="21"/>
      <c r="Q541" s="21"/>
      <c r="R541" s="21"/>
      <c r="S541" s="21"/>
      <c r="T541" s="21"/>
    </row>
    <row r="542" spans="1:20" ht="27.6">
      <c r="A542" s="8" t="str">
        <f>'Magic Number Crunch'!A541</f>
        <v>Ring Of Animal Influence</v>
      </c>
      <c r="B542" s="12">
        <f>'Magic Number Crunch'!L541</f>
        <v>2500</v>
      </c>
      <c r="C542" s="13">
        <f t="shared" si="32"/>
        <v>2500</v>
      </c>
      <c r="D542" s="8" t="s">
        <v>206</v>
      </c>
      <c r="E542" s="14">
        <f t="shared" si="33"/>
        <v>2500</v>
      </c>
      <c r="F542" s="8" t="s">
        <v>202</v>
      </c>
      <c r="G542" s="14">
        <f t="shared" si="34"/>
        <v>0</v>
      </c>
      <c r="H542" s="8" t="s">
        <v>203</v>
      </c>
      <c r="I542" s="14">
        <f t="shared" si="35"/>
        <v>0</v>
      </c>
      <c r="J542" s="8" t="s">
        <v>204</v>
      </c>
      <c r="K542" s="13">
        <f>_xlfn.FLOOR.MATH(C542/'Mark Conv'!$E$5,0.01)</f>
        <v>100</v>
      </c>
      <c r="L542" s="21"/>
      <c r="M542" s="21"/>
      <c r="N542" s="21"/>
      <c r="O542" s="21"/>
      <c r="P542" s="21"/>
      <c r="Q542" s="21"/>
      <c r="R542" s="21"/>
      <c r="S542" s="21"/>
      <c r="T542" s="21"/>
    </row>
    <row r="543" spans="1:20" ht="27.6">
      <c r="A543" s="8" t="str">
        <f>'Magic Number Crunch'!A542</f>
        <v>Ring Of Djinni Summoning</v>
      </c>
      <c r="B543" s="12">
        <f>'Magic Number Crunch'!L542</f>
        <v>118750.25</v>
      </c>
      <c r="C543" s="13">
        <f t="shared" si="32"/>
        <v>118750.25</v>
      </c>
      <c r="D543" s="8" t="s">
        <v>206</v>
      </c>
      <c r="E543" s="14">
        <f t="shared" si="33"/>
        <v>118750</v>
      </c>
      <c r="F543" s="8" t="s">
        <v>202</v>
      </c>
      <c r="G543" s="14">
        <f t="shared" si="34"/>
        <v>2</v>
      </c>
      <c r="H543" s="8" t="s">
        <v>203</v>
      </c>
      <c r="I543" s="14">
        <f t="shared" si="35"/>
        <v>5</v>
      </c>
      <c r="J543" s="8" t="s">
        <v>204</v>
      </c>
      <c r="K543" s="13">
        <f>_xlfn.FLOOR.MATH(C543/'Mark Conv'!$E$5,0.01)</f>
        <v>4750.01</v>
      </c>
      <c r="L543" s="21"/>
      <c r="M543" s="21"/>
      <c r="N543" s="21"/>
      <c r="O543" s="21"/>
      <c r="P543" s="21"/>
      <c r="Q543" s="21"/>
      <c r="R543" s="21"/>
      <c r="S543" s="21"/>
      <c r="T543" s="21"/>
    </row>
    <row r="544" spans="1:20" ht="27.6">
      <c r="A544" s="8" t="str">
        <f>'Magic Number Crunch'!A543</f>
        <v>Ring Of Earth Elemental Command</v>
      </c>
      <c r="B544" s="12">
        <f>'Magic Number Crunch'!L543</f>
        <v>115500</v>
      </c>
      <c r="C544" s="13">
        <f t="shared" si="32"/>
        <v>115500</v>
      </c>
      <c r="D544" s="8" t="s">
        <v>206</v>
      </c>
      <c r="E544" s="14">
        <f t="shared" si="33"/>
        <v>115500</v>
      </c>
      <c r="F544" s="8" t="s">
        <v>202</v>
      </c>
      <c r="G544" s="14">
        <f t="shared" si="34"/>
        <v>0</v>
      </c>
      <c r="H544" s="8" t="s">
        <v>203</v>
      </c>
      <c r="I544" s="14">
        <f t="shared" si="35"/>
        <v>0</v>
      </c>
      <c r="J544" s="8" t="s">
        <v>204</v>
      </c>
      <c r="K544" s="13">
        <f>_xlfn.FLOOR.MATH(C544/'Mark Conv'!$E$5,0.01)</f>
        <v>4620</v>
      </c>
      <c r="L544" s="21"/>
      <c r="M544" s="21"/>
      <c r="N544" s="21"/>
      <c r="O544" s="21"/>
      <c r="P544" s="21"/>
      <c r="Q544" s="21"/>
      <c r="R544" s="21"/>
      <c r="S544" s="21"/>
      <c r="T544" s="21"/>
    </row>
    <row r="545" spans="1:20" ht="27.6">
      <c r="A545" s="8" t="str">
        <f>'Magic Number Crunch'!A544</f>
        <v>Ring Of Elemental Command</v>
      </c>
      <c r="B545" s="12">
        <f>'Magic Number Crunch'!L544</f>
        <v>156250.25</v>
      </c>
      <c r="C545" s="13">
        <f t="shared" si="32"/>
        <v>156250.25</v>
      </c>
      <c r="D545" s="8" t="s">
        <v>206</v>
      </c>
      <c r="E545" s="14">
        <f t="shared" si="33"/>
        <v>156250</v>
      </c>
      <c r="F545" s="8" t="s">
        <v>202</v>
      </c>
      <c r="G545" s="14">
        <f t="shared" si="34"/>
        <v>2</v>
      </c>
      <c r="H545" s="8" t="s">
        <v>203</v>
      </c>
      <c r="I545" s="14">
        <f t="shared" si="35"/>
        <v>5</v>
      </c>
      <c r="J545" s="8" t="s">
        <v>204</v>
      </c>
      <c r="K545" s="13">
        <f>_xlfn.FLOOR.MATH(C545/'Mark Conv'!$E$5,0.01)</f>
        <v>6250.01</v>
      </c>
      <c r="L545" s="21"/>
      <c r="M545" s="21"/>
      <c r="N545" s="21"/>
      <c r="O545" s="21"/>
      <c r="P545" s="21"/>
      <c r="Q545" s="21"/>
      <c r="R545" s="21"/>
      <c r="S545" s="21"/>
      <c r="T545" s="21"/>
    </row>
    <row r="546" spans="1:20" ht="27.6">
      <c r="A546" s="8" t="str">
        <f>'Magic Number Crunch'!A545</f>
        <v>Ring Of Evasion</v>
      </c>
      <c r="B546" s="12">
        <f>'Magic Number Crunch'!L545</f>
        <v>4950</v>
      </c>
      <c r="C546" s="13">
        <f t="shared" si="32"/>
        <v>4950</v>
      </c>
      <c r="D546" s="8" t="s">
        <v>206</v>
      </c>
      <c r="E546" s="14">
        <f t="shared" si="33"/>
        <v>4950</v>
      </c>
      <c r="F546" s="8" t="s">
        <v>202</v>
      </c>
      <c r="G546" s="14">
        <f t="shared" si="34"/>
        <v>0</v>
      </c>
      <c r="H546" s="8" t="s">
        <v>203</v>
      </c>
      <c r="I546" s="14">
        <f t="shared" si="35"/>
        <v>0</v>
      </c>
      <c r="J546" s="8" t="s">
        <v>204</v>
      </c>
      <c r="K546" s="13">
        <f>_xlfn.FLOOR.MATH(C546/'Mark Conv'!$E$5,0.01)</f>
        <v>198</v>
      </c>
      <c r="L546" s="21"/>
      <c r="M546" s="21"/>
      <c r="N546" s="21"/>
      <c r="O546" s="21"/>
      <c r="P546" s="21"/>
      <c r="Q546" s="21"/>
      <c r="R546" s="21"/>
      <c r="S546" s="21"/>
      <c r="T546" s="21"/>
    </row>
    <row r="547" spans="1:20" ht="27.6">
      <c r="A547" s="8" t="str">
        <f>'Magic Number Crunch'!A546</f>
        <v>Ring Of Feather Falling</v>
      </c>
      <c r="B547" s="12">
        <f>'Magic Number Crunch'!L546</f>
        <v>2100</v>
      </c>
      <c r="C547" s="13">
        <f t="shared" si="32"/>
        <v>2100</v>
      </c>
      <c r="D547" s="8" t="s">
        <v>206</v>
      </c>
      <c r="E547" s="14">
        <f t="shared" si="33"/>
        <v>2100</v>
      </c>
      <c r="F547" s="8" t="s">
        <v>202</v>
      </c>
      <c r="G547" s="14">
        <f t="shared" si="34"/>
        <v>0</v>
      </c>
      <c r="H547" s="8" t="s">
        <v>203</v>
      </c>
      <c r="I547" s="14">
        <f t="shared" si="35"/>
        <v>0</v>
      </c>
      <c r="J547" s="8" t="s">
        <v>204</v>
      </c>
      <c r="K547" s="13">
        <f>_xlfn.FLOOR.MATH(C547/'Mark Conv'!$E$5,0.01)</f>
        <v>84</v>
      </c>
      <c r="L547" s="21"/>
      <c r="M547" s="21"/>
      <c r="N547" s="21"/>
      <c r="O547" s="21"/>
      <c r="P547" s="21"/>
      <c r="Q547" s="21"/>
      <c r="R547" s="21"/>
      <c r="S547" s="21"/>
      <c r="T547" s="21"/>
    </row>
    <row r="548" spans="1:20" ht="27.6">
      <c r="A548" s="8" t="str">
        <f>'Magic Number Crunch'!A547</f>
        <v>Ring Of Fire Elemental Command</v>
      </c>
      <c r="B548" s="12">
        <f>'Magic Number Crunch'!L547</f>
        <v>108500</v>
      </c>
      <c r="C548" s="13">
        <f t="shared" si="32"/>
        <v>108500</v>
      </c>
      <c r="D548" s="8" t="s">
        <v>206</v>
      </c>
      <c r="E548" s="14">
        <f t="shared" si="33"/>
        <v>108500</v>
      </c>
      <c r="F548" s="8" t="s">
        <v>202</v>
      </c>
      <c r="G548" s="14">
        <f t="shared" si="34"/>
        <v>0</v>
      </c>
      <c r="H548" s="8" t="s">
        <v>203</v>
      </c>
      <c r="I548" s="14">
        <f t="shared" si="35"/>
        <v>0</v>
      </c>
      <c r="J548" s="8" t="s">
        <v>204</v>
      </c>
      <c r="K548" s="13">
        <f>_xlfn.FLOOR.MATH(C548/'Mark Conv'!$E$5,0.01)</f>
        <v>4340</v>
      </c>
      <c r="L548" s="21"/>
      <c r="M548" s="21"/>
      <c r="N548" s="21"/>
      <c r="O548" s="21"/>
      <c r="P548" s="21"/>
      <c r="Q548" s="21"/>
      <c r="R548" s="21"/>
      <c r="S548" s="21"/>
      <c r="T548" s="21"/>
    </row>
    <row r="549" spans="1:20" ht="27.6">
      <c r="A549" s="8" t="str">
        <f>'Magic Number Crunch'!A548</f>
        <v>Ring Of Free Action</v>
      </c>
      <c r="B549" s="12">
        <f>'Magic Number Crunch'!L548</f>
        <v>12250</v>
      </c>
      <c r="C549" s="13">
        <f t="shared" si="32"/>
        <v>12250</v>
      </c>
      <c r="D549" s="8" t="s">
        <v>206</v>
      </c>
      <c r="E549" s="14">
        <f t="shared" si="33"/>
        <v>12250</v>
      </c>
      <c r="F549" s="8" t="s">
        <v>202</v>
      </c>
      <c r="G549" s="14">
        <f t="shared" si="34"/>
        <v>0</v>
      </c>
      <c r="H549" s="8" t="s">
        <v>203</v>
      </c>
      <c r="I549" s="14">
        <f t="shared" si="35"/>
        <v>0</v>
      </c>
      <c r="J549" s="8" t="s">
        <v>204</v>
      </c>
      <c r="K549" s="13">
        <f>_xlfn.FLOOR.MATH(C549/'Mark Conv'!$E$5,0.01)</f>
        <v>490</v>
      </c>
      <c r="L549" s="21"/>
      <c r="M549" s="21"/>
      <c r="N549" s="21"/>
      <c r="O549" s="21"/>
      <c r="P549" s="21"/>
      <c r="Q549" s="21"/>
      <c r="R549" s="21"/>
      <c r="S549" s="21"/>
      <c r="T549" s="21"/>
    </row>
    <row r="550" spans="1:20" ht="27.6">
      <c r="A550" s="8" t="str">
        <f>'Magic Number Crunch'!A549</f>
        <v>Ring Of Invisibility</v>
      </c>
      <c r="B550" s="12">
        <f>'Magic Number Crunch'!L549</f>
        <v>42500</v>
      </c>
      <c r="C550" s="13">
        <f t="shared" si="32"/>
        <v>42500</v>
      </c>
      <c r="D550" s="8" t="s">
        <v>206</v>
      </c>
      <c r="E550" s="14">
        <f t="shared" si="33"/>
        <v>42500</v>
      </c>
      <c r="F550" s="8" t="s">
        <v>202</v>
      </c>
      <c r="G550" s="14">
        <f t="shared" si="34"/>
        <v>0</v>
      </c>
      <c r="H550" s="8" t="s">
        <v>203</v>
      </c>
      <c r="I550" s="14">
        <f t="shared" si="35"/>
        <v>0</v>
      </c>
      <c r="J550" s="8" t="s">
        <v>204</v>
      </c>
      <c r="K550" s="13">
        <f>_xlfn.FLOOR.MATH(C550/'Mark Conv'!$E$5,0.01)</f>
        <v>1700</v>
      </c>
      <c r="L550" s="21"/>
      <c r="M550" s="21"/>
      <c r="N550" s="21"/>
      <c r="O550" s="21"/>
      <c r="P550" s="21"/>
      <c r="Q550" s="21"/>
      <c r="R550" s="21"/>
      <c r="S550" s="21"/>
      <c r="T550" s="21"/>
    </row>
    <row r="551" spans="1:20" ht="27.6">
      <c r="A551" s="8" t="str">
        <f>'Magic Number Crunch'!A550</f>
        <v>Ring Of Jumping</v>
      </c>
      <c r="B551" s="12">
        <f>'Magic Number Crunch'!L550</f>
        <v>1375</v>
      </c>
      <c r="C551" s="13">
        <f t="shared" si="32"/>
        <v>1375</v>
      </c>
      <c r="D551" s="8" t="s">
        <v>206</v>
      </c>
      <c r="E551" s="14">
        <f t="shared" si="33"/>
        <v>1375</v>
      </c>
      <c r="F551" s="8" t="s">
        <v>202</v>
      </c>
      <c r="G551" s="14">
        <f t="shared" si="34"/>
        <v>0</v>
      </c>
      <c r="H551" s="8" t="s">
        <v>203</v>
      </c>
      <c r="I551" s="14">
        <f t="shared" si="35"/>
        <v>0</v>
      </c>
      <c r="J551" s="8" t="s">
        <v>204</v>
      </c>
      <c r="K551" s="13">
        <f>_xlfn.FLOOR.MATH(C551/'Mark Conv'!$E$5,0.01)</f>
        <v>55</v>
      </c>
      <c r="L551" s="21"/>
      <c r="M551" s="21"/>
      <c r="N551" s="21"/>
      <c r="O551" s="21"/>
      <c r="P551" s="21"/>
      <c r="Q551" s="21"/>
      <c r="R551" s="21"/>
      <c r="S551" s="21"/>
      <c r="T551" s="21"/>
    </row>
    <row r="552" spans="1:20" ht="27.6">
      <c r="A552" s="8" t="str">
        <f>'Magic Number Crunch'!A551</f>
        <v>Ring Of Mind Shielding</v>
      </c>
      <c r="B552" s="12">
        <f>'Magic Number Crunch'!L551</f>
        <v>8125</v>
      </c>
      <c r="C552" s="13">
        <f t="shared" si="32"/>
        <v>8125</v>
      </c>
      <c r="D552" s="8" t="s">
        <v>206</v>
      </c>
      <c r="E552" s="14">
        <f t="shared" si="33"/>
        <v>8125</v>
      </c>
      <c r="F552" s="8" t="s">
        <v>202</v>
      </c>
      <c r="G552" s="14">
        <f t="shared" si="34"/>
        <v>0</v>
      </c>
      <c r="H552" s="8" t="s">
        <v>203</v>
      </c>
      <c r="I552" s="14">
        <f t="shared" si="35"/>
        <v>0</v>
      </c>
      <c r="J552" s="8" t="s">
        <v>204</v>
      </c>
      <c r="K552" s="13">
        <f>_xlfn.FLOOR.MATH(C552/'Mark Conv'!$E$5,0.01)</f>
        <v>325</v>
      </c>
      <c r="L552" s="21"/>
      <c r="M552" s="21"/>
      <c r="N552" s="21"/>
      <c r="O552" s="21"/>
      <c r="P552" s="21"/>
      <c r="Q552" s="21"/>
      <c r="R552" s="21"/>
      <c r="S552" s="21"/>
      <c r="T552" s="21"/>
    </row>
    <row r="553" spans="1:20" ht="27.6">
      <c r="A553" s="8" t="str">
        <f>'Magic Number Crunch'!A552</f>
        <v>Ring of Obscuring</v>
      </c>
      <c r="B553" s="12">
        <f>'Magic Number Crunch'!L552</f>
        <v>237.625</v>
      </c>
      <c r="C553" s="13">
        <f t="shared" si="32"/>
        <v>237.625</v>
      </c>
      <c r="D553" s="8" t="s">
        <v>206</v>
      </c>
      <c r="E553" s="14">
        <f t="shared" si="33"/>
        <v>237</v>
      </c>
      <c r="F553" s="8" t="s">
        <v>202</v>
      </c>
      <c r="G553" s="14">
        <f t="shared" si="34"/>
        <v>6</v>
      </c>
      <c r="H553" s="8" t="s">
        <v>203</v>
      </c>
      <c r="I553" s="14">
        <f t="shared" si="35"/>
        <v>2.5</v>
      </c>
      <c r="J553" s="8" t="s">
        <v>204</v>
      </c>
      <c r="K553" s="13">
        <f>_xlfn.FLOOR.MATH(C553/'Mark Conv'!$E$5,0.01)</f>
        <v>9.5</v>
      </c>
      <c r="L553" s="21"/>
      <c r="M553" s="21"/>
      <c r="N553" s="21"/>
      <c r="O553" s="21"/>
      <c r="P553" s="21"/>
      <c r="Q553" s="21"/>
      <c r="R553" s="21"/>
      <c r="S553" s="21"/>
      <c r="T553" s="21"/>
    </row>
    <row r="554" spans="1:20" ht="27.6">
      <c r="A554" s="8" t="str">
        <f>'Magic Number Crunch'!A553</f>
        <v>Ring Of Protection</v>
      </c>
      <c r="B554" s="12">
        <f>'Magic Number Crunch'!L553</f>
        <v>3250</v>
      </c>
      <c r="C554" s="13">
        <f t="shared" si="32"/>
        <v>3250</v>
      </c>
      <c r="D554" s="8" t="s">
        <v>206</v>
      </c>
      <c r="E554" s="14">
        <f t="shared" si="33"/>
        <v>3250</v>
      </c>
      <c r="F554" s="8" t="s">
        <v>202</v>
      </c>
      <c r="G554" s="14">
        <f t="shared" si="34"/>
        <v>0</v>
      </c>
      <c r="H554" s="8" t="s">
        <v>203</v>
      </c>
      <c r="I554" s="14">
        <f t="shared" si="35"/>
        <v>0</v>
      </c>
      <c r="J554" s="8" t="s">
        <v>204</v>
      </c>
      <c r="K554" s="13">
        <f>_xlfn.FLOOR.MATH(C554/'Mark Conv'!$E$5,0.01)</f>
        <v>130</v>
      </c>
      <c r="L554" s="21"/>
      <c r="M554" s="21"/>
      <c r="N554" s="21"/>
      <c r="O554" s="21"/>
      <c r="P554" s="21"/>
      <c r="Q554" s="21"/>
      <c r="R554" s="21"/>
      <c r="S554" s="21"/>
      <c r="T554" s="21"/>
    </row>
    <row r="555" spans="1:20" ht="27.6">
      <c r="A555" s="8" t="str">
        <f>'Magic Number Crunch'!A554</f>
        <v>Ring Of Regeneration</v>
      </c>
      <c r="B555" s="12">
        <f>'Magic Number Crunch'!L554</f>
        <v>26000</v>
      </c>
      <c r="C555" s="13">
        <f t="shared" si="32"/>
        <v>26000</v>
      </c>
      <c r="D555" s="8" t="s">
        <v>206</v>
      </c>
      <c r="E555" s="14">
        <f t="shared" si="33"/>
        <v>26000</v>
      </c>
      <c r="F555" s="8" t="s">
        <v>202</v>
      </c>
      <c r="G555" s="14">
        <f t="shared" si="34"/>
        <v>0</v>
      </c>
      <c r="H555" s="8" t="s">
        <v>203</v>
      </c>
      <c r="I555" s="14">
        <f t="shared" si="35"/>
        <v>0</v>
      </c>
      <c r="J555" s="8" t="s">
        <v>204</v>
      </c>
      <c r="K555" s="13">
        <f>_xlfn.FLOOR.MATH(C555/'Mark Conv'!$E$5,0.01)</f>
        <v>1040</v>
      </c>
      <c r="L555" s="21"/>
      <c r="M555" s="21"/>
      <c r="N555" s="21"/>
      <c r="O555" s="21"/>
      <c r="P555" s="21"/>
      <c r="Q555" s="21"/>
      <c r="R555" s="21"/>
      <c r="S555" s="21"/>
      <c r="T555" s="21"/>
    </row>
    <row r="556" spans="1:20" ht="27.6">
      <c r="A556" s="8" t="str">
        <f>'Magic Number Crunch'!A555</f>
        <v>Ring Of Resistance</v>
      </c>
      <c r="B556" s="12">
        <f>'Magic Number Crunch'!L555</f>
        <v>4750</v>
      </c>
      <c r="C556" s="13">
        <f t="shared" si="32"/>
        <v>4750</v>
      </c>
      <c r="D556" s="8" t="s">
        <v>206</v>
      </c>
      <c r="E556" s="14">
        <f t="shared" si="33"/>
        <v>4750</v>
      </c>
      <c r="F556" s="8" t="s">
        <v>202</v>
      </c>
      <c r="G556" s="14">
        <f t="shared" si="34"/>
        <v>0</v>
      </c>
      <c r="H556" s="8" t="s">
        <v>203</v>
      </c>
      <c r="I556" s="14">
        <f t="shared" si="35"/>
        <v>0</v>
      </c>
      <c r="J556" s="8" t="s">
        <v>204</v>
      </c>
      <c r="K556" s="13">
        <f>_xlfn.FLOOR.MATH(C556/'Mark Conv'!$E$5,0.01)</f>
        <v>190</v>
      </c>
      <c r="L556" s="21"/>
      <c r="M556" s="21"/>
      <c r="N556" s="21"/>
      <c r="O556" s="21"/>
      <c r="P556" s="21"/>
      <c r="Q556" s="21"/>
      <c r="R556" s="21"/>
      <c r="S556" s="21"/>
      <c r="T556" s="21"/>
    </row>
    <row r="557" spans="1:20" ht="27.6">
      <c r="A557" s="8" t="str">
        <f>'Magic Number Crunch'!A556</f>
        <v>Ring Of Shooting Stars</v>
      </c>
      <c r="B557" s="12">
        <f>'Magic Number Crunch'!L556</f>
        <v>17000</v>
      </c>
      <c r="C557" s="13">
        <f t="shared" si="32"/>
        <v>17000</v>
      </c>
      <c r="D557" s="8" t="s">
        <v>206</v>
      </c>
      <c r="E557" s="14">
        <f t="shared" si="33"/>
        <v>17000</v>
      </c>
      <c r="F557" s="8" t="s">
        <v>202</v>
      </c>
      <c r="G557" s="14">
        <f t="shared" si="34"/>
        <v>0</v>
      </c>
      <c r="H557" s="8" t="s">
        <v>203</v>
      </c>
      <c r="I557" s="14">
        <f t="shared" si="35"/>
        <v>0</v>
      </c>
      <c r="J557" s="8" t="s">
        <v>204</v>
      </c>
      <c r="K557" s="13">
        <f>_xlfn.FLOOR.MATH(C557/'Mark Conv'!$E$5,0.01)</f>
        <v>680</v>
      </c>
      <c r="L557" s="21"/>
      <c r="M557" s="21"/>
      <c r="N557" s="21"/>
      <c r="O557" s="21"/>
      <c r="P557" s="21"/>
      <c r="Q557" s="21"/>
      <c r="R557" s="21"/>
      <c r="S557" s="21"/>
      <c r="T557" s="21"/>
    </row>
    <row r="558" spans="1:20" ht="27.6">
      <c r="A558" s="8" t="str">
        <f>'Magic Number Crunch'!A557</f>
        <v>Ring Of Spell Storing</v>
      </c>
      <c r="B558" s="12">
        <f>'Magic Number Crunch'!L557</f>
        <v>13800</v>
      </c>
      <c r="C558" s="13">
        <f t="shared" si="32"/>
        <v>13800</v>
      </c>
      <c r="D558" s="8" t="s">
        <v>206</v>
      </c>
      <c r="E558" s="14">
        <f t="shared" si="33"/>
        <v>13800</v>
      </c>
      <c r="F558" s="8" t="s">
        <v>202</v>
      </c>
      <c r="G558" s="14">
        <f t="shared" si="34"/>
        <v>0</v>
      </c>
      <c r="H558" s="8" t="s">
        <v>203</v>
      </c>
      <c r="I558" s="14">
        <f t="shared" si="35"/>
        <v>0</v>
      </c>
      <c r="J558" s="8" t="s">
        <v>204</v>
      </c>
      <c r="K558" s="13">
        <f>_xlfn.FLOOR.MATH(C558/'Mark Conv'!$E$5,0.01)</f>
        <v>552</v>
      </c>
      <c r="L558" s="21"/>
      <c r="M558" s="21"/>
      <c r="N558" s="21"/>
      <c r="O558" s="21"/>
      <c r="P558" s="21"/>
      <c r="Q558" s="21"/>
      <c r="R558" s="21"/>
      <c r="S558" s="21"/>
      <c r="T558" s="21"/>
    </row>
    <row r="559" spans="1:20" ht="27.6">
      <c r="A559" s="8" t="str">
        <f>'Magic Number Crunch'!A558</f>
        <v>Ring Of Spell Turning</v>
      </c>
      <c r="B559" s="12">
        <f>'Magic Number Crunch'!L558</f>
        <v>48000</v>
      </c>
      <c r="C559" s="13">
        <f t="shared" si="32"/>
        <v>48000</v>
      </c>
      <c r="D559" s="8" t="s">
        <v>206</v>
      </c>
      <c r="E559" s="14">
        <f t="shared" si="33"/>
        <v>48000</v>
      </c>
      <c r="F559" s="8" t="s">
        <v>202</v>
      </c>
      <c r="G559" s="14">
        <f t="shared" si="34"/>
        <v>0</v>
      </c>
      <c r="H559" s="8" t="s">
        <v>203</v>
      </c>
      <c r="I559" s="14">
        <f t="shared" si="35"/>
        <v>0</v>
      </c>
      <c r="J559" s="8" t="s">
        <v>204</v>
      </c>
      <c r="K559" s="13">
        <f>_xlfn.FLOOR.MATH(C559/'Mark Conv'!$E$5,0.01)</f>
        <v>1920</v>
      </c>
      <c r="L559" s="21"/>
      <c r="M559" s="21"/>
      <c r="N559" s="21"/>
      <c r="O559" s="21"/>
      <c r="P559" s="21"/>
      <c r="Q559" s="21"/>
      <c r="R559" s="21"/>
      <c r="S559" s="21"/>
      <c r="T559" s="21"/>
    </row>
    <row r="560" spans="1:20" ht="27.6">
      <c r="A560" s="8" t="str">
        <f>'Magic Number Crunch'!A559</f>
        <v>Ring Of Swimming</v>
      </c>
      <c r="B560" s="12">
        <f>'Magic Number Crunch'!L559</f>
        <v>1650</v>
      </c>
      <c r="C560" s="13">
        <f t="shared" si="32"/>
        <v>1650</v>
      </c>
      <c r="D560" s="8" t="s">
        <v>206</v>
      </c>
      <c r="E560" s="14">
        <f t="shared" si="33"/>
        <v>1650</v>
      </c>
      <c r="F560" s="8" t="s">
        <v>202</v>
      </c>
      <c r="G560" s="14">
        <f t="shared" si="34"/>
        <v>0</v>
      </c>
      <c r="H560" s="8" t="s">
        <v>203</v>
      </c>
      <c r="I560" s="14">
        <f t="shared" si="35"/>
        <v>0</v>
      </c>
      <c r="J560" s="8" t="s">
        <v>204</v>
      </c>
      <c r="K560" s="13">
        <f>_xlfn.FLOOR.MATH(C560/'Mark Conv'!$E$5,0.01)</f>
        <v>66</v>
      </c>
      <c r="L560" s="21"/>
      <c r="M560" s="21"/>
      <c r="N560" s="21"/>
      <c r="O560" s="21"/>
      <c r="P560" s="21"/>
      <c r="Q560" s="21"/>
      <c r="R560" s="21"/>
      <c r="S560" s="21"/>
      <c r="T560" s="21"/>
    </row>
    <row r="561" spans="1:20" ht="27.6">
      <c r="A561" s="8" t="str">
        <f>'Magic Number Crunch'!A560</f>
        <v>Ring Of Telekinesis</v>
      </c>
      <c r="B561" s="12">
        <f>'Magic Number Crunch'!L560</f>
        <v>52500</v>
      </c>
      <c r="C561" s="13">
        <f t="shared" si="32"/>
        <v>52500</v>
      </c>
      <c r="D561" s="8" t="s">
        <v>206</v>
      </c>
      <c r="E561" s="14">
        <f t="shared" si="33"/>
        <v>52500</v>
      </c>
      <c r="F561" s="8" t="s">
        <v>202</v>
      </c>
      <c r="G561" s="14">
        <f t="shared" si="34"/>
        <v>0</v>
      </c>
      <c r="H561" s="8" t="s">
        <v>203</v>
      </c>
      <c r="I561" s="14">
        <f t="shared" si="35"/>
        <v>0</v>
      </c>
      <c r="J561" s="8" t="s">
        <v>204</v>
      </c>
      <c r="K561" s="13">
        <f>_xlfn.FLOOR.MATH(C561/'Mark Conv'!$E$5,0.01)</f>
        <v>2100</v>
      </c>
      <c r="L561" s="21"/>
      <c r="M561" s="21"/>
      <c r="N561" s="21"/>
      <c r="O561" s="21"/>
      <c r="P561" s="21"/>
      <c r="Q561" s="21"/>
      <c r="R561" s="21"/>
      <c r="S561" s="21"/>
      <c r="T561" s="21"/>
    </row>
    <row r="562" spans="1:20" ht="27.6">
      <c r="A562" s="8" t="str">
        <f>'Magic Number Crunch'!A561</f>
        <v>Ring of Temporal Salvation</v>
      </c>
      <c r="B562" s="12">
        <f>'Magic Number Crunch'!L561</f>
        <v>4562.625</v>
      </c>
      <c r="C562" s="13">
        <f t="shared" si="32"/>
        <v>4562.625</v>
      </c>
      <c r="D562" s="8" t="s">
        <v>206</v>
      </c>
      <c r="E562" s="14">
        <f t="shared" si="33"/>
        <v>4562</v>
      </c>
      <c r="F562" s="8" t="s">
        <v>202</v>
      </c>
      <c r="G562" s="14">
        <f t="shared" si="34"/>
        <v>6</v>
      </c>
      <c r="H562" s="8" t="s">
        <v>203</v>
      </c>
      <c r="I562" s="14">
        <f t="shared" si="35"/>
        <v>2.5</v>
      </c>
      <c r="J562" s="8" t="s">
        <v>204</v>
      </c>
      <c r="K562" s="13">
        <f>_xlfn.FLOOR.MATH(C562/'Mark Conv'!$E$5,0.01)</f>
        <v>182.5</v>
      </c>
      <c r="L562" s="21"/>
      <c r="M562" s="21"/>
      <c r="N562" s="21"/>
      <c r="O562" s="21"/>
      <c r="P562" s="21"/>
      <c r="Q562" s="21"/>
      <c r="R562" s="21"/>
      <c r="S562" s="21"/>
      <c r="T562" s="21"/>
    </row>
    <row r="563" spans="1:20" ht="27.6">
      <c r="A563" s="8" t="str">
        <f>'Magic Number Crunch'!A562</f>
        <v>Ring Of The Ram</v>
      </c>
      <c r="B563" s="12">
        <f>'Magic Number Crunch'!L562</f>
        <v>4500</v>
      </c>
      <c r="C563" s="13">
        <f t="shared" si="32"/>
        <v>4500</v>
      </c>
      <c r="D563" s="8" t="s">
        <v>206</v>
      </c>
      <c r="E563" s="14">
        <f t="shared" si="33"/>
        <v>4500</v>
      </c>
      <c r="F563" s="8" t="s">
        <v>202</v>
      </c>
      <c r="G563" s="14">
        <f t="shared" si="34"/>
        <v>0</v>
      </c>
      <c r="H563" s="8" t="s">
        <v>203</v>
      </c>
      <c r="I563" s="14">
        <f t="shared" si="35"/>
        <v>0</v>
      </c>
      <c r="J563" s="8" t="s">
        <v>204</v>
      </c>
      <c r="K563" s="13">
        <f>_xlfn.FLOOR.MATH(C563/'Mark Conv'!$E$5,0.01)</f>
        <v>180</v>
      </c>
      <c r="L563" s="21"/>
      <c r="M563" s="21"/>
      <c r="N563" s="21"/>
      <c r="O563" s="21"/>
      <c r="P563" s="21"/>
      <c r="Q563" s="21"/>
      <c r="R563" s="21"/>
      <c r="S563" s="21"/>
      <c r="T563" s="21"/>
    </row>
    <row r="564" spans="1:20" ht="27.6">
      <c r="A564" s="8" t="str">
        <f>'Magic Number Crunch'!A563</f>
        <v>Ring Of Three Wishes</v>
      </c>
      <c r="B564" s="12">
        <f>'Magic Number Crunch'!L563</f>
        <v>105225.25</v>
      </c>
      <c r="C564" s="13">
        <f t="shared" si="32"/>
        <v>105225.25</v>
      </c>
      <c r="D564" s="8" t="s">
        <v>206</v>
      </c>
      <c r="E564" s="14">
        <f t="shared" si="33"/>
        <v>105225</v>
      </c>
      <c r="F564" s="8" t="s">
        <v>202</v>
      </c>
      <c r="G564" s="14">
        <f t="shared" si="34"/>
        <v>2</v>
      </c>
      <c r="H564" s="8" t="s">
        <v>203</v>
      </c>
      <c r="I564" s="14">
        <f t="shared" si="35"/>
        <v>5</v>
      </c>
      <c r="J564" s="8" t="s">
        <v>204</v>
      </c>
      <c r="K564" s="13">
        <f>_xlfn.FLOOR.MATH(C564/'Mark Conv'!$E$5,0.01)</f>
        <v>4209.01</v>
      </c>
      <c r="L564" s="21"/>
      <c r="M564" s="21"/>
      <c r="N564" s="21"/>
      <c r="O564" s="21"/>
      <c r="P564" s="21"/>
      <c r="Q564" s="21"/>
      <c r="R564" s="21"/>
      <c r="S564" s="21"/>
      <c r="T564" s="21"/>
    </row>
    <row r="565" spans="1:20" ht="27.6">
      <c r="A565" s="8" t="str">
        <f>'Magic Number Crunch'!A564</f>
        <v>Ring Of Truth Telling</v>
      </c>
      <c r="B565" s="12">
        <f>'Magic Number Crunch'!L564</f>
        <v>237.625</v>
      </c>
      <c r="C565" s="13">
        <f t="shared" si="32"/>
        <v>237.625</v>
      </c>
      <c r="D565" s="8" t="s">
        <v>206</v>
      </c>
      <c r="E565" s="14">
        <f t="shared" si="33"/>
        <v>237</v>
      </c>
      <c r="F565" s="8" t="s">
        <v>202</v>
      </c>
      <c r="G565" s="14">
        <f t="shared" si="34"/>
        <v>6</v>
      </c>
      <c r="H565" s="8" t="s">
        <v>203</v>
      </c>
      <c r="I565" s="14">
        <f t="shared" si="35"/>
        <v>2.5</v>
      </c>
      <c r="J565" s="8" t="s">
        <v>204</v>
      </c>
      <c r="K565" s="13">
        <f>_xlfn.FLOOR.MATH(C565/'Mark Conv'!$E$5,0.01)</f>
        <v>9.5</v>
      </c>
      <c r="L565" s="21"/>
      <c r="M565" s="21"/>
      <c r="N565" s="21"/>
      <c r="O565" s="21"/>
      <c r="P565" s="21"/>
      <c r="Q565" s="21"/>
      <c r="R565" s="21"/>
      <c r="S565" s="21"/>
      <c r="T565" s="21"/>
    </row>
    <row r="566" spans="1:20" ht="27.6">
      <c r="A566" s="8" t="str">
        <f>'Magic Number Crunch'!A565</f>
        <v>Ring Of Warmth</v>
      </c>
      <c r="B566" s="12">
        <f>'Magic Number Crunch'!L565</f>
        <v>740</v>
      </c>
      <c r="C566" s="13">
        <f t="shared" si="32"/>
        <v>740</v>
      </c>
      <c r="D566" s="8" t="s">
        <v>206</v>
      </c>
      <c r="E566" s="14">
        <f t="shared" si="33"/>
        <v>740</v>
      </c>
      <c r="F566" s="8" t="s">
        <v>202</v>
      </c>
      <c r="G566" s="14">
        <f t="shared" si="34"/>
        <v>0</v>
      </c>
      <c r="H566" s="8" t="s">
        <v>203</v>
      </c>
      <c r="I566" s="14">
        <f t="shared" si="35"/>
        <v>0</v>
      </c>
      <c r="J566" s="8" t="s">
        <v>204</v>
      </c>
      <c r="K566" s="13">
        <f>_xlfn.FLOOR.MATH(C566/'Mark Conv'!$E$5,0.01)</f>
        <v>29.6</v>
      </c>
      <c r="L566" s="21"/>
      <c r="M566" s="21"/>
      <c r="N566" s="21"/>
      <c r="O566" s="21"/>
      <c r="P566" s="21"/>
      <c r="Q566" s="21"/>
      <c r="R566" s="21"/>
      <c r="S566" s="21"/>
      <c r="T566" s="21"/>
    </row>
    <row r="567" spans="1:20" ht="27.6">
      <c r="A567" s="8" t="str">
        <f>'Magic Number Crunch'!A566</f>
        <v>Ring Of Water Elemental Command</v>
      </c>
      <c r="B567" s="12">
        <f>'Magic Number Crunch'!L566</f>
        <v>112500</v>
      </c>
      <c r="C567" s="13">
        <f t="shared" si="32"/>
        <v>112500</v>
      </c>
      <c r="D567" s="8" t="s">
        <v>206</v>
      </c>
      <c r="E567" s="14">
        <f t="shared" si="33"/>
        <v>112500</v>
      </c>
      <c r="F567" s="8" t="s">
        <v>202</v>
      </c>
      <c r="G567" s="14">
        <f t="shared" si="34"/>
        <v>0</v>
      </c>
      <c r="H567" s="8" t="s">
        <v>203</v>
      </c>
      <c r="I567" s="14">
        <f t="shared" si="35"/>
        <v>0</v>
      </c>
      <c r="J567" s="8" t="s">
        <v>204</v>
      </c>
      <c r="K567" s="13">
        <f>_xlfn.FLOOR.MATH(C567/'Mark Conv'!$E$5,0.01)</f>
        <v>4500</v>
      </c>
      <c r="L567" s="21"/>
      <c r="M567" s="21"/>
      <c r="N567" s="21"/>
      <c r="O567" s="21"/>
      <c r="P567" s="21"/>
      <c r="Q567" s="21"/>
      <c r="R567" s="21"/>
      <c r="S567" s="21"/>
      <c r="T567" s="21"/>
    </row>
    <row r="568" spans="1:20" ht="27.6">
      <c r="A568" s="8" t="str">
        <f>'Magic Number Crunch'!A567</f>
        <v>Ring Of Water Walking</v>
      </c>
      <c r="B568" s="12">
        <f>'Magic Number Crunch'!L567</f>
        <v>1000</v>
      </c>
      <c r="C568" s="13">
        <f t="shared" si="32"/>
        <v>1000</v>
      </c>
      <c r="D568" s="8" t="s">
        <v>206</v>
      </c>
      <c r="E568" s="14">
        <f t="shared" si="33"/>
        <v>1000</v>
      </c>
      <c r="F568" s="8" t="s">
        <v>202</v>
      </c>
      <c r="G568" s="14">
        <f t="shared" si="34"/>
        <v>0</v>
      </c>
      <c r="H568" s="8" t="s">
        <v>203</v>
      </c>
      <c r="I568" s="14">
        <f t="shared" si="35"/>
        <v>0</v>
      </c>
      <c r="J568" s="8" t="s">
        <v>204</v>
      </c>
      <c r="K568" s="13">
        <f>_xlfn.FLOOR.MATH(C568/'Mark Conv'!$E$5,0.01)</f>
        <v>40</v>
      </c>
      <c r="L568" s="21"/>
      <c r="M568" s="21"/>
      <c r="N568" s="21"/>
      <c r="O568" s="21"/>
      <c r="P568" s="21"/>
      <c r="Q568" s="21"/>
      <c r="R568" s="21"/>
      <c r="S568" s="21"/>
      <c r="T568" s="21"/>
    </row>
    <row r="569" spans="1:20" ht="27.6">
      <c r="A569" s="8" t="str">
        <f>'Magic Number Crunch'!A568</f>
        <v>Ring Of X-Ray Vision</v>
      </c>
      <c r="B569" s="12">
        <f>'Magic Number Crunch'!L568</f>
        <v>4750</v>
      </c>
      <c r="C569" s="13">
        <f t="shared" si="32"/>
        <v>4750</v>
      </c>
      <c r="D569" s="8" t="s">
        <v>206</v>
      </c>
      <c r="E569" s="14">
        <f t="shared" si="33"/>
        <v>4750</v>
      </c>
      <c r="F569" s="8" t="s">
        <v>202</v>
      </c>
      <c r="G569" s="14">
        <f t="shared" si="34"/>
        <v>0</v>
      </c>
      <c r="H569" s="8" t="s">
        <v>203</v>
      </c>
      <c r="I569" s="14">
        <f t="shared" si="35"/>
        <v>0</v>
      </c>
      <c r="J569" s="8" t="s">
        <v>204</v>
      </c>
      <c r="K569" s="13">
        <f>_xlfn.FLOOR.MATH(C569/'Mark Conv'!$E$5,0.01)</f>
        <v>190</v>
      </c>
      <c r="L569" s="21"/>
      <c r="M569" s="21"/>
      <c r="N569" s="21"/>
      <c r="O569" s="21"/>
      <c r="P569" s="21"/>
      <c r="Q569" s="21"/>
      <c r="R569" s="21"/>
      <c r="S569" s="21"/>
      <c r="T569" s="21"/>
    </row>
    <row r="570" spans="1:20" ht="27.6">
      <c r="A570" s="8" t="str">
        <f>'Magic Number Crunch'!A569</f>
        <v>Rings Of Shared Suffering</v>
      </c>
      <c r="B570" s="12">
        <f>'Magic Number Crunch'!L569</f>
        <v>325.25</v>
      </c>
      <c r="C570" s="13">
        <f t="shared" si="32"/>
        <v>325.25</v>
      </c>
      <c r="D570" s="8" t="s">
        <v>206</v>
      </c>
      <c r="E570" s="14">
        <f t="shared" si="33"/>
        <v>325</v>
      </c>
      <c r="F570" s="8" t="s">
        <v>202</v>
      </c>
      <c r="G570" s="14">
        <f t="shared" si="34"/>
        <v>2</v>
      </c>
      <c r="H570" s="8" t="s">
        <v>203</v>
      </c>
      <c r="I570" s="14">
        <f t="shared" si="35"/>
        <v>5</v>
      </c>
      <c r="J570" s="8" t="s">
        <v>204</v>
      </c>
      <c r="K570" s="13">
        <f>_xlfn.FLOOR.MATH(C570/'Mark Conv'!$E$5,0.01)</f>
        <v>13.01</v>
      </c>
      <c r="L570" s="21"/>
      <c r="M570" s="21"/>
      <c r="N570" s="21"/>
      <c r="O570" s="21"/>
      <c r="P570" s="21"/>
      <c r="Q570" s="21"/>
      <c r="R570" s="21"/>
      <c r="S570" s="21"/>
      <c r="T570" s="21"/>
    </row>
    <row r="571" spans="1:20" ht="27.6">
      <c r="A571" s="8" t="str">
        <f>'Magic Number Crunch'!A570</f>
        <v>Rings Of Shared Suffering</v>
      </c>
      <c r="B571" s="12">
        <f>'Magic Number Crunch'!L570</f>
        <v>325.25</v>
      </c>
      <c r="C571" s="13">
        <f t="shared" si="32"/>
        <v>325.25</v>
      </c>
      <c r="D571" s="8" t="s">
        <v>206</v>
      </c>
      <c r="E571" s="14">
        <f t="shared" si="33"/>
        <v>325</v>
      </c>
      <c r="F571" s="8" t="s">
        <v>202</v>
      </c>
      <c r="G571" s="14">
        <f t="shared" si="34"/>
        <v>2</v>
      </c>
      <c r="H571" s="8" t="s">
        <v>203</v>
      </c>
      <c r="I571" s="14">
        <f t="shared" si="35"/>
        <v>5</v>
      </c>
      <c r="J571" s="8" t="s">
        <v>204</v>
      </c>
      <c r="K571" s="13">
        <f>_xlfn.FLOOR.MATH(C571/'Mark Conv'!$E$5,0.01)</f>
        <v>13.01</v>
      </c>
      <c r="L571" s="21"/>
      <c r="M571" s="21"/>
      <c r="N571" s="21"/>
      <c r="O571" s="21"/>
      <c r="P571" s="21"/>
      <c r="Q571" s="21"/>
      <c r="R571" s="21"/>
      <c r="S571" s="21"/>
      <c r="T571" s="21"/>
    </row>
    <row r="572" spans="1:20" ht="27.6">
      <c r="A572" s="8" t="str">
        <f>'Magic Number Crunch'!A571</f>
        <v>Risian Pine Focus</v>
      </c>
      <c r="B572" s="12">
        <f>'Magic Number Crunch'!L571</f>
        <v>60</v>
      </c>
      <c r="C572" s="13">
        <f t="shared" si="32"/>
        <v>60</v>
      </c>
      <c r="D572" s="8" t="s">
        <v>206</v>
      </c>
      <c r="E572" s="14">
        <f t="shared" si="33"/>
        <v>60</v>
      </c>
      <c r="F572" s="8" t="s">
        <v>202</v>
      </c>
      <c r="G572" s="14">
        <f t="shared" si="34"/>
        <v>0</v>
      </c>
      <c r="H572" s="8" t="s">
        <v>203</v>
      </c>
      <c r="I572" s="14">
        <f t="shared" si="35"/>
        <v>0</v>
      </c>
      <c r="J572" s="8" t="s">
        <v>204</v>
      </c>
      <c r="K572" s="13">
        <f>_xlfn.FLOOR.MATH(C572/'Mark Conv'!$E$5,0.01)</f>
        <v>2.4</v>
      </c>
      <c r="L572" s="21"/>
      <c r="M572" s="21"/>
      <c r="N572" s="21"/>
      <c r="O572" s="21"/>
      <c r="P572" s="21"/>
      <c r="Q572" s="21"/>
      <c r="R572" s="21"/>
      <c r="S572" s="21"/>
      <c r="T572" s="21"/>
    </row>
    <row r="573" spans="1:20" ht="27.6">
      <c r="A573" s="8" t="str">
        <f>'Magic Number Crunch'!A572</f>
        <v>Risian Pine Focus</v>
      </c>
      <c r="B573" s="12">
        <f>'Magic Number Crunch'!L572</f>
        <v>60</v>
      </c>
      <c r="C573" s="13">
        <f t="shared" si="32"/>
        <v>60</v>
      </c>
      <c r="D573" s="8" t="s">
        <v>206</v>
      </c>
      <c r="E573" s="14">
        <f t="shared" si="33"/>
        <v>60</v>
      </c>
      <c r="F573" s="8" t="s">
        <v>202</v>
      </c>
      <c r="G573" s="14">
        <f t="shared" si="34"/>
        <v>0</v>
      </c>
      <c r="H573" s="8" t="s">
        <v>203</v>
      </c>
      <c r="I573" s="14">
        <f t="shared" si="35"/>
        <v>0</v>
      </c>
      <c r="J573" s="8" t="s">
        <v>204</v>
      </c>
      <c r="K573" s="13">
        <f>_xlfn.FLOOR.MATH(C573/'Mark Conv'!$E$5,0.01)</f>
        <v>2.4</v>
      </c>
      <c r="L573" s="21"/>
      <c r="M573" s="21"/>
      <c r="N573" s="21"/>
      <c r="O573" s="21"/>
      <c r="P573" s="21"/>
      <c r="Q573" s="21"/>
      <c r="R573" s="21"/>
      <c r="S573" s="21"/>
      <c r="T573" s="21"/>
    </row>
    <row r="574" spans="1:20" ht="27.6">
      <c r="A574" s="8" t="str">
        <f>'Magic Number Crunch'!A573</f>
        <v>Robe Of Eyes</v>
      </c>
      <c r="B574" s="12">
        <f>'Magic Number Crunch'!L573</f>
        <v>17500</v>
      </c>
      <c r="C574" s="13">
        <f t="shared" si="32"/>
        <v>17500</v>
      </c>
      <c r="D574" s="8" t="s">
        <v>206</v>
      </c>
      <c r="E574" s="14">
        <f t="shared" si="33"/>
        <v>17500</v>
      </c>
      <c r="F574" s="8" t="s">
        <v>202</v>
      </c>
      <c r="G574" s="14">
        <f t="shared" si="34"/>
        <v>0</v>
      </c>
      <c r="H574" s="8" t="s">
        <v>203</v>
      </c>
      <c r="I574" s="14">
        <f t="shared" si="35"/>
        <v>0</v>
      </c>
      <c r="J574" s="8" t="s">
        <v>204</v>
      </c>
      <c r="K574" s="13">
        <f>_xlfn.FLOOR.MATH(C574/'Mark Conv'!$E$5,0.01)</f>
        <v>700</v>
      </c>
      <c r="L574" s="21"/>
      <c r="M574" s="21"/>
      <c r="N574" s="21"/>
      <c r="O574" s="21"/>
      <c r="P574" s="21"/>
      <c r="Q574" s="21"/>
      <c r="R574" s="21"/>
      <c r="S574" s="21"/>
      <c r="T574" s="21"/>
    </row>
    <row r="575" spans="1:20" ht="27.6">
      <c r="A575" s="8" t="str">
        <f>'Magic Number Crunch'!A574</f>
        <v>Robe Of Scintillating Colors</v>
      </c>
      <c r="B575" s="12">
        <f>'Magic Number Crunch'!L574</f>
        <v>16500</v>
      </c>
      <c r="C575" s="13">
        <f t="shared" si="32"/>
        <v>16500</v>
      </c>
      <c r="D575" s="8" t="s">
        <v>206</v>
      </c>
      <c r="E575" s="14">
        <f t="shared" si="33"/>
        <v>16500</v>
      </c>
      <c r="F575" s="8" t="s">
        <v>202</v>
      </c>
      <c r="G575" s="14">
        <f t="shared" si="34"/>
        <v>0</v>
      </c>
      <c r="H575" s="8" t="s">
        <v>203</v>
      </c>
      <c r="I575" s="14">
        <f t="shared" si="35"/>
        <v>0</v>
      </c>
      <c r="J575" s="8" t="s">
        <v>204</v>
      </c>
      <c r="K575" s="13">
        <f>_xlfn.FLOOR.MATH(C575/'Mark Conv'!$E$5,0.01)</f>
        <v>660</v>
      </c>
      <c r="L575" s="21"/>
      <c r="M575" s="21"/>
      <c r="N575" s="21"/>
      <c r="O575" s="21"/>
      <c r="P575" s="21"/>
      <c r="Q575" s="21"/>
      <c r="R575" s="21"/>
      <c r="S575" s="21"/>
      <c r="T575" s="21"/>
    </row>
    <row r="576" spans="1:20" ht="27.6">
      <c r="A576" s="8" t="str">
        <f>'Magic Number Crunch'!A575</f>
        <v>Robe Of Serpents</v>
      </c>
      <c r="B576" s="12">
        <f>'Magic Number Crunch'!L575</f>
        <v>350.125</v>
      </c>
      <c r="C576" s="13">
        <f t="shared" si="32"/>
        <v>350.125</v>
      </c>
      <c r="D576" s="8" t="s">
        <v>206</v>
      </c>
      <c r="E576" s="14">
        <f t="shared" si="33"/>
        <v>350</v>
      </c>
      <c r="F576" s="8" t="s">
        <v>202</v>
      </c>
      <c r="G576" s="14">
        <f t="shared" si="34"/>
        <v>1</v>
      </c>
      <c r="H576" s="8" t="s">
        <v>203</v>
      </c>
      <c r="I576" s="14">
        <f t="shared" si="35"/>
        <v>2.5</v>
      </c>
      <c r="J576" s="8" t="s">
        <v>204</v>
      </c>
      <c r="K576" s="13">
        <f>_xlfn.FLOOR.MATH(C576/'Mark Conv'!$E$5,0.01)</f>
        <v>14</v>
      </c>
      <c r="L576" s="21"/>
      <c r="M576" s="21"/>
      <c r="N576" s="21"/>
      <c r="O576" s="21"/>
      <c r="P576" s="21"/>
      <c r="Q576" s="21"/>
      <c r="R576" s="21"/>
      <c r="S576" s="21"/>
      <c r="T576" s="21"/>
    </row>
    <row r="577" spans="1:20" ht="27.6">
      <c r="A577" s="8" t="str">
        <f>'Magic Number Crunch'!A576</f>
        <v>Robe Of Stars</v>
      </c>
      <c r="B577" s="12">
        <f>'Magic Number Crunch'!L576</f>
        <v>52500</v>
      </c>
      <c r="C577" s="13">
        <f t="shared" si="32"/>
        <v>52500</v>
      </c>
      <c r="D577" s="8" t="s">
        <v>206</v>
      </c>
      <c r="E577" s="14">
        <f t="shared" si="33"/>
        <v>52500</v>
      </c>
      <c r="F577" s="8" t="s">
        <v>202</v>
      </c>
      <c r="G577" s="14">
        <f t="shared" si="34"/>
        <v>0</v>
      </c>
      <c r="H577" s="8" t="s">
        <v>203</v>
      </c>
      <c r="I577" s="14">
        <f t="shared" si="35"/>
        <v>0</v>
      </c>
      <c r="J577" s="8" t="s">
        <v>204</v>
      </c>
      <c r="K577" s="13">
        <f>_xlfn.FLOOR.MATH(C577/'Mark Conv'!$E$5,0.01)</f>
        <v>2100</v>
      </c>
      <c r="L577" s="21"/>
      <c r="M577" s="21"/>
      <c r="N577" s="21"/>
      <c r="O577" s="21"/>
      <c r="P577" s="21"/>
      <c r="Q577" s="21"/>
      <c r="R577" s="21"/>
      <c r="S577" s="21"/>
      <c r="T577" s="21"/>
    </row>
    <row r="578" spans="1:20" ht="27.6">
      <c r="A578" s="8" t="str">
        <f>'Magic Number Crunch'!A577</f>
        <v>Robe Of Summer</v>
      </c>
      <c r="B578" s="12">
        <f>'Magic Number Crunch'!L577</f>
        <v>4887.625</v>
      </c>
      <c r="C578" s="13">
        <f t="shared" si="32"/>
        <v>4887.625</v>
      </c>
      <c r="D578" s="8" t="s">
        <v>206</v>
      </c>
      <c r="E578" s="14">
        <f t="shared" si="33"/>
        <v>4887</v>
      </c>
      <c r="F578" s="8" t="s">
        <v>202</v>
      </c>
      <c r="G578" s="14">
        <f t="shared" si="34"/>
        <v>6</v>
      </c>
      <c r="H578" s="8" t="s">
        <v>203</v>
      </c>
      <c r="I578" s="14">
        <f t="shared" si="35"/>
        <v>2.5</v>
      </c>
      <c r="J578" s="8" t="s">
        <v>204</v>
      </c>
      <c r="K578" s="13">
        <f>_xlfn.FLOOR.MATH(C578/'Mark Conv'!$E$5,0.01)</f>
        <v>195.5</v>
      </c>
      <c r="L578" s="21"/>
      <c r="M578" s="21"/>
      <c r="N578" s="21"/>
      <c r="O578" s="21"/>
      <c r="P578" s="21"/>
      <c r="Q578" s="21"/>
      <c r="R578" s="21"/>
      <c r="S578" s="21"/>
      <c r="T578" s="21"/>
    </row>
    <row r="579" spans="1:20" ht="27.6">
      <c r="A579" s="8" t="str">
        <f>'Magic Number Crunch'!A578</f>
        <v>Robe Of The Archmagi</v>
      </c>
      <c r="B579" s="12">
        <f>'Magic Number Crunch'!L578</f>
        <v>54500</v>
      </c>
      <c r="C579" s="13">
        <f t="shared" ref="C579:C642" si="36">B579*$N$6*$N$11</f>
        <v>54500</v>
      </c>
      <c r="D579" s="8" t="s">
        <v>206</v>
      </c>
      <c r="E579" s="14">
        <f t="shared" ref="E579:E642" si="37">_xlfn.FLOOR.MATH(C579,1)</f>
        <v>54500</v>
      </c>
      <c r="F579" s="8" t="s">
        <v>202</v>
      </c>
      <c r="G579" s="14">
        <f t="shared" ref="G579:G642" si="38">_xlfn.FLOOR.MATH(((C579-E579)*10), 1)</f>
        <v>0</v>
      </c>
      <c r="H579" s="8" t="s">
        <v>203</v>
      </c>
      <c r="I579" s="14">
        <f t="shared" ref="I579:I642" si="39">((C579-E579)*10-G579)*10</f>
        <v>0</v>
      </c>
      <c r="J579" s="8" t="s">
        <v>204</v>
      </c>
      <c r="K579" s="13">
        <f>_xlfn.FLOOR.MATH(C579/'Mark Conv'!$E$5,0.01)</f>
        <v>2180</v>
      </c>
      <c r="L579" s="21"/>
      <c r="M579" s="21"/>
      <c r="N579" s="21"/>
      <c r="O579" s="21"/>
      <c r="P579" s="21"/>
      <c r="Q579" s="21"/>
      <c r="R579" s="21"/>
      <c r="S579" s="21"/>
      <c r="T579" s="21"/>
    </row>
    <row r="580" spans="1:20" ht="27.6">
      <c r="A580" s="8" t="str">
        <f>'Magic Number Crunch'!A579</f>
        <v>Robe Of Useful Items</v>
      </c>
      <c r="B580" s="12">
        <f>'Magic Number Crunch'!L579</f>
        <v>362.625</v>
      </c>
      <c r="C580" s="13">
        <f t="shared" si="36"/>
        <v>362.625</v>
      </c>
      <c r="D580" s="8" t="s">
        <v>206</v>
      </c>
      <c r="E580" s="14">
        <f t="shared" si="37"/>
        <v>362</v>
      </c>
      <c r="F580" s="8" t="s">
        <v>202</v>
      </c>
      <c r="G580" s="14">
        <f t="shared" si="38"/>
        <v>6</v>
      </c>
      <c r="H580" s="8" t="s">
        <v>203</v>
      </c>
      <c r="I580" s="14">
        <f t="shared" si="39"/>
        <v>2.5</v>
      </c>
      <c r="J580" s="8" t="s">
        <v>204</v>
      </c>
      <c r="K580" s="13">
        <f>_xlfn.FLOOR.MATH(C580/'Mark Conv'!$E$5,0.01)</f>
        <v>14.5</v>
      </c>
      <c r="L580" s="21"/>
      <c r="M580" s="21"/>
      <c r="N580" s="21"/>
      <c r="O580" s="21"/>
      <c r="P580" s="21"/>
      <c r="Q580" s="21"/>
      <c r="R580" s="21"/>
      <c r="S580" s="21"/>
      <c r="T580" s="21"/>
    </row>
    <row r="581" spans="1:20" ht="27.6">
      <c r="A581" s="8" t="str">
        <f>'Magic Number Crunch'!A580</f>
        <v>Rod Of Absorption</v>
      </c>
      <c r="B581" s="12">
        <f>'Magic Number Crunch'!L580</f>
        <v>49000</v>
      </c>
      <c r="C581" s="13">
        <f t="shared" si="36"/>
        <v>49000</v>
      </c>
      <c r="D581" s="8" t="s">
        <v>206</v>
      </c>
      <c r="E581" s="14">
        <f t="shared" si="37"/>
        <v>49000</v>
      </c>
      <c r="F581" s="8" t="s">
        <v>202</v>
      </c>
      <c r="G581" s="14">
        <f t="shared" si="38"/>
        <v>0</v>
      </c>
      <c r="H581" s="8" t="s">
        <v>203</v>
      </c>
      <c r="I581" s="14">
        <f t="shared" si="39"/>
        <v>0</v>
      </c>
      <c r="J581" s="8" t="s">
        <v>204</v>
      </c>
      <c r="K581" s="13">
        <f>_xlfn.FLOOR.MATH(C581/'Mark Conv'!$E$5,0.01)</f>
        <v>1960</v>
      </c>
      <c r="L581" s="21"/>
      <c r="M581" s="21"/>
      <c r="N581" s="21"/>
      <c r="O581" s="21"/>
      <c r="P581" s="21"/>
      <c r="Q581" s="21"/>
      <c r="R581" s="21"/>
      <c r="S581" s="21"/>
      <c r="T581" s="21"/>
    </row>
    <row r="582" spans="1:20" ht="27.6">
      <c r="A582" s="8" t="str">
        <f>'Magic Number Crunch'!A581</f>
        <v>Rod Of Alertness</v>
      </c>
      <c r="B582" s="12">
        <f>'Magic Number Crunch'!L581</f>
        <v>18000</v>
      </c>
      <c r="C582" s="13">
        <f t="shared" si="36"/>
        <v>18000</v>
      </c>
      <c r="D582" s="8" t="s">
        <v>206</v>
      </c>
      <c r="E582" s="14">
        <f t="shared" si="37"/>
        <v>18000</v>
      </c>
      <c r="F582" s="8" t="s">
        <v>202</v>
      </c>
      <c r="G582" s="14">
        <f t="shared" si="38"/>
        <v>0</v>
      </c>
      <c r="H582" s="8" t="s">
        <v>203</v>
      </c>
      <c r="I582" s="14">
        <f t="shared" si="39"/>
        <v>0</v>
      </c>
      <c r="J582" s="8" t="s">
        <v>204</v>
      </c>
      <c r="K582" s="13">
        <f>_xlfn.FLOOR.MATH(C582/'Mark Conv'!$E$5,0.01)</f>
        <v>720</v>
      </c>
      <c r="L582" s="21"/>
      <c r="M582" s="21"/>
      <c r="N582" s="21"/>
      <c r="O582" s="21"/>
      <c r="P582" s="21"/>
      <c r="Q582" s="21"/>
      <c r="R582" s="21"/>
      <c r="S582" s="21"/>
      <c r="T582" s="21"/>
    </row>
    <row r="583" spans="1:20" ht="27.6">
      <c r="A583" s="8" t="str">
        <f>'Magic Number Crunch'!A582</f>
        <v>Rod Of Lordly Might</v>
      </c>
      <c r="B583" s="12">
        <f>'Magic Number Crunch'!L582</f>
        <v>49000</v>
      </c>
      <c r="C583" s="13">
        <f t="shared" si="36"/>
        <v>49000</v>
      </c>
      <c r="D583" s="8" t="s">
        <v>206</v>
      </c>
      <c r="E583" s="14">
        <f t="shared" si="37"/>
        <v>49000</v>
      </c>
      <c r="F583" s="8" t="s">
        <v>202</v>
      </c>
      <c r="G583" s="14">
        <f t="shared" si="38"/>
        <v>0</v>
      </c>
      <c r="H583" s="8" t="s">
        <v>203</v>
      </c>
      <c r="I583" s="14">
        <f t="shared" si="39"/>
        <v>0</v>
      </c>
      <c r="J583" s="8" t="s">
        <v>204</v>
      </c>
      <c r="K583" s="13">
        <f>_xlfn.FLOOR.MATH(C583/'Mark Conv'!$E$5,0.01)</f>
        <v>1960</v>
      </c>
      <c r="L583" s="21"/>
      <c r="M583" s="21"/>
      <c r="N583" s="21"/>
      <c r="O583" s="21"/>
      <c r="P583" s="21"/>
      <c r="Q583" s="21"/>
      <c r="R583" s="21"/>
      <c r="S583" s="21"/>
      <c r="T583" s="21"/>
    </row>
    <row r="584" spans="1:20" ht="27.6">
      <c r="A584" s="8" t="str">
        <f>'Magic Number Crunch'!A583</f>
        <v>Rod Of Resurrection</v>
      </c>
      <c r="B584" s="12">
        <f>'Magic Number Crunch'!L583</f>
        <v>118750.25</v>
      </c>
      <c r="C584" s="13">
        <f t="shared" si="36"/>
        <v>118750.25</v>
      </c>
      <c r="D584" s="8" t="s">
        <v>206</v>
      </c>
      <c r="E584" s="14">
        <f t="shared" si="37"/>
        <v>118750</v>
      </c>
      <c r="F584" s="8" t="s">
        <v>202</v>
      </c>
      <c r="G584" s="14">
        <f t="shared" si="38"/>
        <v>2</v>
      </c>
      <c r="H584" s="8" t="s">
        <v>203</v>
      </c>
      <c r="I584" s="14">
        <f t="shared" si="39"/>
        <v>5</v>
      </c>
      <c r="J584" s="8" t="s">
        <v>204</v>
      </c>
      <c r="K584" s="13">
        <f>_xlfn.FLOOR.MATH(C584/'Mark Conv'!$E$5,0.01)</f>
        <v>4750.01</v>
      </c>
      <c r="L584" s="21"/>
      <c r="M584" s="21"/>
      <c r="N584" s="21"/>
      <c r="O584" s="21"/>
      <c r="P584" s="21"/>
      <c r="Q584" s="21"/>
      <c r="R584" s="21"/>
      <c r="S584" s="21"/>
      <c r="T584" s="21"/>
    </row>
    <row r="585" spans="1:20" ht="27.6">
      <c r="A585" s="8" t="str">
        <f>'Magic Number Crunch'!A584</f>
        <v>Rod of Retribution</v>
      </c>
      <c r="B585" s="12">
        <f>'Magic Number Crunch'!L584</f>
        <v>287.625</v>
      </c>
      <c r="C585" s="13">
        <f t="shared" si="36"/>
        <v>287.625</v>
      </c>
      <c r="D585" s="8" t="s">
        <v>206</v>
      </c>
      <c r="E585" s="14">
        <f t="shared" si="37"/>
        <v>287</v>
      </c>
      <c r="F585" s="8" t="s">
        <v>202</v>
      </c>
      <c r="G585" s="14">
        <f t="shared" si="38"/>
        <v>6</v>
      </c>
      <c r="H585" s="8" t="s">
        <v>203</v>
      </c>
      <c r="I585" s="14">
        <f t="shared" si="39"/>
        <v>2.5</v>
      </c>
      <c r="J585" s="8" t="s">
        <v>204</v>
      </c>
      <c r="K585" s="13">
        <f>_xlfn.FLOOR.MATH(C585/'Mark Conv'!$E$5,0.01)</f>
        <v>11.5</v>
      </c>
      <c r="L585" s="21"/>
      <c r="M585" s="21"/>
      <c r="N585" s="21"/>
      <c r="O585" s="21"/>
      <c r="P585" s="21"/>
      <c r="Q585" s="21"/>
      <c r="R585" s="21"/>
      <c r="S585" s="21"/>
      <c r="T585" s="21"/>
    </row>
    <row r="586" spans="1:20" ht="27.6">
      <c r="A586" s="8" t="str">
        <f>'Magic Number Crunch'!A585</f>
        <v>Rod Of Rulership</v>
      </c>
      <c r="B586" s="12">
        <f>'Magic Number Crunch'!L585</f>
        <v>9800</v>
      </c>
      <c r="C586" s="13">
        <f t="shared" si="36"/>
        <v>9800</v>
      </c>
      <c r="D586" s="8" t="s">
        <v>206</v>
      </c>
      <c r="E586" s="14">
        <f t="shared" si="37"/>
        <v>9800</v>
      </c>
      <c r="F586" s="8" t="s">
        <v>202</v>
      </c>
      <c r="G586" s="14">
        <f t="shared" si="38"/>
        <v>0</v>
      </c>
      <c r="H586" s="8" t="s">
        <v>203</v>
      </c>
      <c r="I586" s="14">
        <f t="shared" si="39"/>
        <v>0</v>
      </c>
      <c r="J586" s="8" t="s">
        <v>204</v>
      </c>
      <c r="K586" s="13">
        <f>_xlfn.FLOOR.MATH(C586/'Mark Conv'!$E$5,0.01)</f>
        <v>392</v>
      </c>
      <c r="L586" s="21"/>
      <c r="M586" s="21"/>
      <c r="N586" s="21"/>
      <c r="O586" s="21"/>
      <c r="P586" s="21"/>
      <c r="Q586" s="21"/>
      <c r="R586" s="21"/>
      <c r="S586" s="21"/>
      <c r="T586" s="21"/>
    </row>
    <row r="587" spans="1:20" ht="27.6">
      <c r="A587" s="8" t="str">
        <f>'Magic Number Crunch'!A586</f>
        <v>Rod Of Security</v>
      </c>
      <c r="B587" s="12">
        <f>'Magic Number Crunch'!L586</f>
        <v>67500</v>
      </c>
      <c r="C587" s="13">
        <f t="shared" si="36"/>
        <v>67500</v>
      </c>
      <c r="D587" s="8" t="s">
        <v>206</v>
      </c>
      <c r="E587" s="14">
        <f t="shared" si="37"/>
        <v>67500</v>
      </c>
      <c r="F587" s="8" t="s">
        <v>202</v>
      </c>
      <c r="G587" s="14">
        <f t="shared" si="38"/>
        <v>0</v>
      </c>
      <c r="H587" s="8" t="s">
        <v>203</v>
      </c>
      <c r="I587" s="14">
        <f t="shared" si="39"/>
        <v>0</v>
      </c>
      <c r="J587" s="8" t="s">
        <v>204</v>
      </c>
      <c r="K587" s="13">
        <f>_xlfn.FLOOR.MATH(C587/'Mark Conv'!$E$5,0.01)</f>
        <v>2700</v>
      </c>
      <c r="L587" s="21"/>
      <c r="M587" s="21"/>
      <c r="N587" s="21"/>
      <c r="O587" s="21"/>
      <c r="P587" s="21"/>
      <c r="Q587" s="21"/>
      <c r="R587" s="21"/>
      <c r="S587" s="21"/>
      <c r="T587" s="21"/>
    </row>
    <row r="588" spans="1:20" ht="27.6">
      <c r="A588" s="8" t="str">
        <f>'Magic Number Crunch'!A587</f>
        <v>Rod Of The Pact Keeper +1</v>
      </c>
      <c r="B588" s="12">
        <f>'Magic Number Crunch'!L587</f>
        <v>6200</v>
      </c>
      <c r="C588" s="13">
        <f t="shared" si="36"/>
        <v>6200</v>
      </c>
      <c r="D588" s="8" t="s">
        <v>206</v>
      </c>
      <c r="E588" s="14">
        <f t="shared" si="37"/>
        <v>6200</v>
      </c>
      <c r="F588" s="8" t="s">
        <v>202</v>
      </c>
      <c r="G588" s="14">
        <f t="shared" si="38"/>
        <v>0</v>
      </c>
      <c r="H588" s="8" t="s">
        <v>203</v>
      </c>
      <c r="I588" s="14">
        <f t="shared" si="39"/>
        <v>0</v>
      </c>
      <c r="J588" s="8" t="s">
        <v>204</v>
      </c>
      <c r="K588" s="13">
        <f>_xlfn.FLOOR.MATH(C588/'Mark Conv'!$E$5,0.01)</f>
        <v>248</v>
      </c>
      <c r="L588" s="21"/>
      <c r="M588" s="21"/>
      <c r="N588" s="21"/>
      <c r="O588" s="21"/>
      <c r="P588" s="21"/>
      <c r="Q588" s="21"/>
      <c r="R588" s="21"/>
      <c r="S588" s="21"/>
      <c r="T588" s="21"/>
    </row>
    <row r="589" spans="1:20" ht="27.6">
      <c r="A589" s="8" t="str">
        <f>'Magic Number Crunch'!A588</f>
        <v>Rod Of The Pact Keeper +2</v>
      </c>
      <c r="B589" s="12">
        <f>'Magic Number Crunch'!L588</f>
        <v>10000</v>
      </c>
      <c r="C589" s="13">
        <f t="shared" si="36"/>
        <v>10000</v>
      </c>
      <c r="D589" s="8" t="s">
        <v>206</v>
      </c>
      <c r="E589" s="14">
        <f t="shared" si="37"/>
        <v>10000</v>
      </c>
      <c r="F589" s="8" t="s">
        <v>202</v>
      </c>
      <c r="G589" s="14">
        <f t="shared" si="38"/>
        <v>0</v>
      </c>
      <c r="H589" s="8" t="s">
        <v>203</v>
      </c>
      <c r="I589" s="14">
        <f t="shared" si="39"/>
        <v>0</v>
      </c>
      <c r="J589" s="8" t="s">
        <v>204</v>
      </c>
      <c r="K589" s="13">
        <f>_xlfn.FLOOR.MATH(C589/'Mark Conv'!$E$5,0.01)</f>
        <v>400</v>
      </c>
      <c r="L589" s="21"/>
      <c r="M589" s="21"/>
      <c r="N589" s="21"/>
      <c r="O589" s="21"/>
      <c r="P589" s="21"/>
      <c r="Q589" s="21"/>
      <c r="R589" s="21"/>
      <c r="S589" s="21"/>
      <c r="T589" s="21"/>
    </row>
    <row r="590" spans="1:20" ht="27.6">
      <c r="A590" s="8" t="str">
        <f>'Magic Number Crunch'!A589</f>
        <v>Rod Of The Pact Keeper +3</v>
      </c>
      <c r="B590" s="12">
        <f>'Magic Number Crunch'!L589</f>
        <v>21000</v>
      </c>
      <c r="C590" s="13">
        <f t="shared" si="36"/>
        <v>21000</v>
      </c>
      <c r="D590" s="8" t="s">
        <v>206</v>
      </c>
      <c r="E590" s="14">
        <f t="shared" si="37"/>
        <v>21000</v>
      </c>
      <c r="F590" s="8" t="s">
        <v>202</v>
      </c>
      <c r="G590" s="14">
        <f t="shared" si="38"/>
        <v>0</v>
      </c>
      <c r="H590" s="8" t="s">
        <v>203</v>
      </c>
      <c r="I590" s="14">
        <f t="shared" si="39"/>
        <v>0</v>
      </c>
      <c r="J590" s="8" t="s">
        <v>204</v>
      </c>
      <c r="K590" s="13">
        <f>_xlfn.FLOOR.MATH(C590/'Mark Conv'!$E$5,0.01)</f>
        <v>840</v>
      </c>
      <c r="L590" s="21"/>
      <c r="M590" s="21"/>
      <c r="N590" s="21"/>
      <c r="O590" s="21"/>
      <c r="P590" s="21"/>
      <c r="Q590" s="21"/>
      <c r="R590" s="21"/>
      <c r="S590" s="21"/>
      <c r="T590" s="21"/>
    </row>
    <row r="591" spans="1:20" ht="27.6">
      <c r="A591" s="8" t="str">
        <f>'Magic Number Crunch'!A590</f>
        <v>Rod Of The Vonindod</v>
      </c>
      <c r="B591" s="12">
        <f>'Magic Number Crunch'!L590</f>
        <v>5137.625</v>
      </c>
      <c r="C591" s="13">
        <f t="shared" si="36"/>
        <v>5137.625</v>
      </c>
      <c r="D591" s="8" t="s">
        <v>206</v>
      </c>
      <c r="E591" s="14">
        <f t="shared" si="37"/>
        <v>5137</v>
      </c>
      <c r="F591" s="8" t="s">
        <v>202</v>
      </c>
      <c r="G591" s="14">
        <f t="shared" si="38"/>
        <v>6</v>
      </c>
      <c r="H591" s="8" t="s">
        <v>203</v>
      </c>
      <c r="I591" s="14">
        <f t="shared" si="39"/>
        <v>2.5</v>
      </c>
      <c r="J591" s="8" t="s">
        <v>204</v>
      </c>
      <c r="K591" s="13">
        <f>_xlfn.FLOOR.MATH(C591/'Mark Conv'!$E$5,0.01)</f>
        <v>205.5</v>
      </c>
      <c r="L591" s="21"/>
      <c r="M591" s="21"/>
      <c r="N591" s="21"/>
      <c r="O591" s="21"/>
      <c r="P591" s="21"/>
      <c r="Q591" s="21"/>
      <c r="R591" s="21"/>
      <c r="S591" s="21"/>
      <c r="T591" s="21"/>
    </row>
    <row r="592" spans="1:20" ht="27.6">
      <c r="A592" s="8" t="str">
        <f>'Magic Number Crunch'!A591</f>
        <v>Rope Of Climbing</v>
      </c>
      <c r="B592" s="12">
        <f>'Magic Number Crunch'!L591</f>
        <v>1175</v>
      </c>
      <c r="C592" s="13">
        <f t="shared" si="36"/>
        <v>1175</v>
      </c>
      <c r="D592" s="8" t="s">
        <v>206</v>
      </c>
      <c r="E592" s="14">
        <f t="shared" si="37"/>
        <v>1175</v>
      </c>
      <c r="F592" s="8" t="s">
        <v>202</v>
      </c>
      <c r="G592" s="14">
        <f t="shared" si="38"/>
        <v>0</v>
      </c>
      <c r="H592" s="8" t="s">
        <v>203</v>
      </c>
      <c r="I592" s="14">
        <f t="shared" si="39"/>
        <v>0</v>
      </c>
      <c r="J592" s="8" t="s">
        <v>204</v>
      </c>
      <c r="K592" s="13">
        <f>_xlfn.FLOOR.MATH(C592/'Mark Conv'!$E$5,0.01)</f>
        <v>47</v>
      </c>
      <c r="L592" s="21"/>
      <c r="M592" s="21"/>
      <c r="N592" s="21"/>
      <c r="O592" s="21"/>
      <c r="P592" s="21"/>
      <c r="Q592" s="21"/>
      <c r="R592" s="21"/>
      <c r="S592" s="21"/>
      <c r="T592" s="21"/>
    </row>
    <row r="593" spans="1:20" ht="27.6">
      <c r="A593" s="8" t="str">
        <f>'Magic Number Crunch'!A592</f>
        <v>Rope Of Entanglement</v>
      </c>
      <c r="B593" s="12">
        <f>'Magic Number Crunch'!L592</f>
        <v>2500</v>
      </c>
      <c r="C593" s="13">
        <f t="shared" si="36"/>
        <v>2500</v>
      </c>
      <c r="D593" s="8" t="s">
        <v>206</v>
      </c>
      <c r="E593" s="14">
        <f t="shared" si="37"/>
        <v>2500</v>
      </c>
      <c r="F593" s="8" t="s">
        <v>202</v>
      </c>
      <c r="G593" s="14">
        <f t="shared" si="38"/>
        <v>0</v>
      </c>
      <c r="H593" s="8" t="s">
        <v>203</v>
      </c>
      <c r="I593" s="14">
        <f t="shared" si="39"/>
        <v>0</v>
      </c>
      <c r="J593" s="8" t="s">
        <v>204</v>
      </c>
      <c r="K593" s="13">
        <f>_xlfn.FLOOR.MATH(C593/'Mark Conv'!$E$5,0.01)</f>
        <v>100</v>
      </c>
      <c r="L593" s="21"/>
      <c r="M593" s="21"/>
      <c r="N593" s="21"/>
      <c r="O593" s="21"/>
      <c r="P593" s="21"/>
      <c r="Q593" s="21"/>
      <c r="R593" s="21"/>
      <c r="S593" s="21"/>
      <c r="T593" s="21"/>
    </row>
    <row r="594" spans="1:20" ht="27.6">
      <c r="A594" s="8" t="str">
        <f>'Magic Number Crunch'!A593</f>
        <v>Rope Of Mending</v>
      </c>
      <c r="B594" s="12">
        <f>'Magic Number Crunch'!L593</f>
        <v>55</v>
      </c>
      <c r="C594" s="13">
        <f t="shared" si="36"/>
        <v>55</v>
      </c>
      <c r="D594" s="8" t="s">
        <v>206</v>
      </c>
      <c r="E594" s="14">
        <f t="shared" si="37"/>
        <v>55</v>
      </c>
      <c r="F594" s="8" t="s">
        <v>202</v>
      </c>
      <c r="G594" s="14">
        <f t="shared" si="38"/>
        <v>0</v>
      </c>
      <c r="H594" s="8" t="s">
        <v>203</v>
      </c>
      <c r="I594" s="14">
        <f t="shared" si="39"/>
        <v>0</v>
      </c>
      <c r="J594" s="8" t="s">
        <v>204</v>
      </c>
      <c r="K594" s="13">
        <f>_xlfn.FLOOR.MATH(C594/'Mark Conv'!$E$5,0.01)</f>
        <v>2.2000000000000002</v>
      </c>
      <c r="L594" s="21"/>
      <c r="M594" s="21"/>
      <c r="N594" s="21"/>
      <c r="O594" s="21"/>
      <c r="P594" s="21"/>
      <c r="Q594" s="21"/>
      <c r="R594" s="21"/>
      <c r="S594" s="21"/>
      <c r="T594" s="21"/>
    </row>
    <row r="595" spans="1:20" ht="27.6">
      <c r="A595" s="8" t="str">
        <f>'Magic Number Crunch'!A594</f>
        <v>Rotor Of Return</v>
      </c>
      <c r="B595" s="12">
        <f>'Magic Number Crunch'!L594</f>
        <v>16875.125</v>
      </c>
      <c r="C595" s="13">
        <f t="shared" si="36"/>
        <v>16875.125</v>
      </c>
      <c r="D595" s="8" t="s">
        <v>206</v>
      </c>
      <c r="E595" s="14">
        <f t="shared" si="37"/>
        <v>16875</v>
      </c>
      <c r="F595" s="8" t="s">
        <v>202</v>
      </c>
      <c r="G595" s="14">
        <f t="shared" si="38"/>
        <v>1</v>
      </c>
      <c r="H595" s="8" t="s">
        <v>203</v>
      </c>
      <c r="I595" s="14">
        <f t="shared" si="39"/>
        <v>2.5</v>
      </c>
      <c r="J595" s="8" t="s">
        <v>204</v>
      </c>
      <c r="K595" s="13">
        <f>_xlfn.FLOOR.MATH(C595/'Mark Conv'!$E$5,0.01)</f>
        <v>675</v>
      </c>
      <c r="L595" s="21"/>
      <c r="M595" s="21"/>
      <c r="N595" s="21"/>
      <c r="O595" s="21"/>
      <c r="P595" s="21"/>
      <c r="Q595" s="21"/>
      <c r="R595" s="21"/>
      <c r="S595" s="21"/>
      <c r="T595" s="21"/>
    </row>
    <row r="596" spans="1:20" ht="27.6">
      <c r="A596" s="8" t="str">
        <f>'Magic Number Crunch'!A595</f>
        <v>Ruby Of The War Mage</v>
      </c>
      <c r="B596" s="12">
        <f>'Magic Number Crunch'!L595</f>
        <v>80</v>
      </c>
      <c r="C596" s="13">
        <f t="shared" si="36"/>
        <v>80</v>
      </c>
      <c r="D596" s="8" t="s">
        <v>206</v>
      </c>
      <c r="E596" s="14">
        <f t="shared" si="37"/>
        <v>80</v>
      </c>
      <c r="F596" s="8" t="s">
        <v>202</v>
      </c>
      <c r="G596" s="14">
        <f t="shared" si="38"/>
        <v>0</v>
      </c>
      <c r="H596" s="8" t="s">
        <v>203</v>
      </c>
      <c r="I596" s="14">
        <f t="shared" si="39"/>
        <v>0</v>
      </c>
      <c r="J596" s="8" t="s">
        <v>204</v>
      </c>
      <c r="K596" s="13">
        <f>_xlfn.FLOOR.MATH(C596/'Mark Conv'!$E$5,0.01)</f>
        <v>3.2</v>
      </c>
      <c r="L596" s="21"/>
      <c r="M596" s="21"/>
      <c r="N596" s="21"/>
      <c r="O596" s="21"/>
      <c r="P596" s="21"/>
      <c r="Q596" s="21"/>
      <c r="R596" s="21"/>
      <c r="S596" s="21"/>
      <c r="T596" s="21"/>
    </row>
    <row r="597" spans="1:20" ht="27.6">
      <c r="A597" s="8" t="str">
        <f>'Magic Number Crunch'!A596</f>
        <v>Saddle Of The Cavalier</v>
      </c>
      <c r="B597" s="12">
        <f>'Magic Number Crunch'!L596</f>
        <v>1125</v>
      </c>
      <c r="C597" s="13">
        <f t="shared" si="36"/>
        <v>1125</v>
      </c>
      <c r="D597" s="8" t="s">
        <v>206</v>
      </c>
      <c r="E597" s="14">
        <f t="shared" si="37"/>
        <v>1125</v>
      </c>
      <c r="F597" s="8" t="s">
        <v>202</v>
      </c>
      <c r="G597" s="14">
        <f t="shared" si="38"/>
        <v>0</v>
      </c>
      <c r="H597" s="8" t="s">
        <v>203</v>
      </c>
      <c r="I597" s="14">
        <f t="shared" si="39"/>
        <v>0</v>
      </c>
      <c r="J597" s="8" t="s">
        <v>204</v>
      </c>
      <c r="K597" s="13">
        <f>_xlfn.FLOOR.MATH(C597/'Mark Conv'!$E$5,0.01)</f>
        <v>45</v>
      </c>
      <c r="L597" s="21"/>
      <c r="M597" s="21"/>
      <c r="N597" s="21"/>
      <c r="O597" s="21"/>
      <c r="P597" s="21"/>
      <c r="Q597" s="21"/>
      <c r="R597" s="21"/>
      <c r="S597" s="21"/>
      <c r="T597" s="21"/>
    </row>
    <row r="598" spans="1:20" ht="27.6">
      <c r="A598" s="8" t="str">
        <f>'Magic Number Crunch'!A597</f>
        <v>Saint Markovia's Thighbone</v>
      </c>
      <c r="B598" s="12">
        <f>'Magic Number Crunch'!L597</f>
        <v>6875.25</v>
      </c>
      <c r="C598" s="13">
        <f t="shared" si="36"/>
        <v>6875.25</v>
      </c>
      <c r="D598" s="8" t="s">
        <v>206</v>
      </c>
      <c r="E598" s="14">
        <f t="shared" si="37"/>
        <v>6875</v>
      </c>
      <c r="F598" s="8" t="s">
        <v>202</v>
      </c>
      <c r="G598" s="14">
        <f t="shared" si="38"/>
        <v>2</v>
      </c>
      <c r="H598" s="8" t="s">
        <v>203</v>
      </c>
      <c r="I598" s="14">
        <f t="shared" si="39"/>
        <v>5</v>
      </c>
      <c r="J598" s="8" t="s">
        <v>204</v>
      </c>
      <c r="K598" s="13">
        <f>_xlfn.FLOOR.MATH(C598/'Mark Conv'!$E$5,0.01)</f>
        <v>275.01</v>
      </c>
      <c r="L598" s="21"/>
      <c r="M598" s="21"/>
      <c r="N598" s="21"/>
      <c r="O598" s="21"/>
      <c r="P598" s="21"/>
      <c r="Q598" s="21"/>
      <c r="R598" s="21"/>
      <c r="S598" s="21"/>
      <c r="T598" s="21"/>
    </row>
    <row r="599" spans="1:20" ht="27.6">
      <c r="A599" s="8" t="str">
        <f>'Magic Number Crunch'!A598</f>
        <v>Scarab Of Protection</v>
      </c>
      <c r="B599" s="12">
        <f>'Magic Number Crunch'!L598</f>
        <v>47000</v>
      </c>
      <c r="C599" s="13">
        <f t="shared" si="36"/>
        <v>47000</v>
      </c>
      <c r="D599" s="8" t="s">
        <v>206</v>
      </c>
      <c r="E599" s="14">
        <f t="shared" si="37"/>
        <v>47000</v>
      </c>
      <c r="F599" s="8" t="s">
        <v>202</v>
      </c>
      <c r="G599" s="14">
        <f t="shared" si="38"/>
        <v>0</v>
      </c>
      <c r="H599" s="8" t="s">
        <v>203</v>
      </c>
      <c r="I599" s="14">
        <f t="shared" si="39"/>
        <v>0</v>
      </c>
      <c r="J599" s="8" t="s">
        <v>204</v>
      </c>
      <c r="K599" s="13">
        <f>_xlfn.FLOOR.MATH(C599/'Mark Conv'!$E$5,0.01)</f>
        <v>1880</v>
      </c>
      <c r="L599" s="21"/>
      <c r="M599" s="21"/>
      <c r="N599" s="21"/>
      <c r="O599" s="21"/>
      <c r="P599" s="21"/>
      <c r="Q599" s="21"/>
      <c r="R599" s="21"/>
      <c r="S599" s="21"/>
      <c r="T599" s="21"/>
    </row>
    <row r="600" spans="1:20" ht="27.6">
      <c r="A600" s="8" t="str">
        <f>'Magic Number Crunch'!A599</f>
        <v>Scimitar Of Speed</v>
      </c>
      <c r="B600" s="12">
        <f>'Magic Number Crunch'!L599</f>
        <v>6750</v>
      </c>
      <c r="C600" s="13">
        <f t="shared" si="36"/>
        <v>6750</v>
      </c>
      <c r="D600" s="8" t="s">
        <v>206</v>
      </c>
      <c r="E600" s="14">
        <f t="shared" si="37"/>
        <v>6750</v>
      </c>
      <c r="F600" s="8" t="s">
        <v>202</v>
      </c>
      <c r="G600" s="14">
        <f t="shared" si="38"/>
        <v>0</v>
      </c>
      <c r="H600" s="8" t="s">
        <v>203</v>
      </c>
      <c r="I600" s="14">
        <f t="shared" si="39"/>
        <v>0</v>
      </c>
      <c r="J600" s="8" t="s">
        <v>204</v>
      </c>
      <c r="K600" s="13">
        <f>_xlfn.FLOOR.MATH(C600/'Mark Conv'!$E$5,0.01)</f>
        <v>270</v>
      </c>
      <c r="L600" s="21"/>
      <c r="M600" s="21"/>
      <c r="N600" s="21"/>
      <c r="O600" s="21"/>
      <c r="P600" s="21"/>
      <c r="Q600" s="21"/>
      <c r="R600" s="21"/>
      <c r="S600" s="21"/>
      <c r="T600" s="21"/>
    </row>
    <row r="601" spans="1:20" ht="27.6">
      <c r="A601" s="8" t="str">
        <f>'Magic Number Crunch'!A600</f>
        <v>Scorpion Armor (plate)</v>
      </c>
      <c r="B601" s="12">
        <f>'Magic Number Crunch'!L600</f>
        <v>4487.625</v>
      </c>
      <c r="C601" s="13">
        <f t="shared" si="36"/>
        <v>4487.625</v>
      </c>
      <c r="D601" s="8" t="s">
        <v>206</v>
      </c>
      <c r="E601" s="14">
        <f t="shared" si="37"/>
        <v>4487</v>
      </c>
      <c r="F601" s="8" t="s">
        <v>202</v>
      </c>
      <c r="G601" s="14">
        <f t="shared" si="38"/>
        <v>6</v>
      </c>
      <c r="H601" s="8" t="s">
        <v>203</v>
      </c>
      <c r="I601" s="14">
        <f t="shared" si="39"/>
        <v>2.5</v>
      </c>
      <c r="J601" s="8" t="s">
        <v>204</v>
      </c>
      <c r="K601" s="13">
        <f>_xlfn.FLOOR.MATH(C601/'Mark Conv'!$E$5,0.01)</f>
        <v>179.5</v>
      </c>
      <c r="L601" s="21"/>
      <c r="M601" s="21"/>
      <c r="N601" s="21"/>
      <c r="O601" s="21"/>
      <c r="P601" s="21"/>
      <c r="Q601" s="21"/>
      <c r="R601" s="21"/>
      <c r="S601" s="21"/>
      <c r="T601" s="21"/>
    </row>
    <row r="602" spans="1:20" ht="27.6">
      <c r="A602" s="8" t="str">
        <f>'Magic Number Crunch'!A602</f>
        <v>Scribes Pen</v>
      </c>
      <c r="B602" s="12">
        <f>'Magic Number Crunch'!L602</f>
        <v>60</v>
      </c>
      <c r="C602" s="13">
        <f t="shared" si="36"/>
        <v>60</v>
      </c>
      <c r="D602" s="8" t="s">
        <v>206</v>
      </c>
      <c r="E602" s="14">
        <f t="shared" si="37"/>
        <v>60</v>
      </c>
      <c r="F602" s="8" t="s">
        <v>202</v>
      </c>
      <c r="G602" s="14">
        <f t="shared" si="38"/>
        <v>0</v>
      </c>
      <c r="H602" s="8" t="s">
        <v>203</v>
      </c>
      <c r="I602" s="14">
        <f t="shared" si="39"/>
        <v>0</v>
      </c>
      <c r="J602" s="8" t="s">
        <v>204</v>
      </c>
      <c r="K602" s="13">
        <f>_xlfn.FLOOR.MATH(C602/'Mark Conv'!$E$5,0.01)</f>
        <v>2.4</v>
      </c>
      <c r="L602" s="21"/>
      <c r="M602" s="21"/>
      <c r="N602" s="21"/>
      <c r="O602" s="21"/>
      <c r="P602" s="21"/>
      <c r="Q602" s="21"/>
      <c r="R602" s="21"/>
      <c r="S602" s="21"/>
      <c r="T602" s="21"/>
    </row>
    <row r="603" spans="1:20" ht="27.6">
      <c r="A603" s="8" t="str">
        <f>'Magic Number Crunch'!A601</f>
        <v>Scribe's Pen</v>
      </c>
      <c r="B603" s="12">
        <f>'Magic Number Crunch'!L601</f>
        <v>60</v>
      </c>
      <c r="C603" s="13">
        <f t="shared" si="36"/>
        <v>60</v>
      </c>
      <c r="D603" s="8" t="s">
        <v>206</v>
      </c>
      <c r="E603" s="14">
        <f t="shared" si="37"/>
        <v>60</v>
      </c>
      <c r="F603" s="8" t="s">
        <v>202</v>
      </c>
      <c r="G603" s="14">
        <f t="shared" si="38"/>
        <v>0</v>
      </c>
      <c r="H603" s="8" t="s">
        <v>203</v>
      </c>
      <c r="I603" s="14">
        <f t="shared" si="39"/>
        <v>0</v>
      </c>
      <c r="J603" s="8" t="s">
        <v>204</v>
      </c>
      <c r="K603" s="13">
        <f>_xlfn.FLOOR.MATH(C603/'Mark Conv'!$E$5,0.01)</f>
        <v>2.4</v>
      </c>
      <c r="L603" s="21"/>
      <c r="M603" s="21"/>
      <c r="N603" s="21"/>
      <c r="O603" s="21"/>
      <c r="P603" s="21"/>
      <c r="Q603" s="21"/>
      <c r="R603" s="21"/>
      <c r="S603" s="21"/>
      <c r="T603" s="21"/>
    </row>
    <row r="604" spans="1:20" ht="27.6">
      <c r="A604" s="8" t="str">
        <f>'Magic Number Crunch'!A603</f>
        <v>Scroll Of Protection</v>
      </c>
      <c r="B604" s="12">
        <f>'Magic Number Crunch'!L603</f>
        <v>1840</v>
      </c>
      <c r="C604" s="13">
        <f t="shared" si="36"/>
        <v>1840</v>
      </c>
      <c r="D604" s="8" t="s">
        <v>206</v>
      </c>
      <c r="E604" s="14">
        <f t="shared" si="37"/>
        <v>1840</v>
      </c>
      <c r="F604" s="8" t="s">
        <v>202</v>
      </c>
      <c r="G604" s="14">
        <f t="shared" si="38"/>
        <v>0</v>
      </c>
      <c r="H604" s="8" t="s">
        <v>203</v>
      </c>
      <c r="I604" s="14">
        <f t="shared" si="39"/>
        <v>0</v>
      </c>
      <c r="J604" s="8" t="s">
        <v>204</v>
      </c>
      <c r="K604" s="13">
        <f>_xlfn.FLOOR.MATH(C604/'Mark Conv'!$E$5,0.01)</f>
        <v>73.600000000000009</v>
      </c>
      <c r="L604" s="21"/>
      <c r="M604" s="21"/>
      <c r="N604" s="21"/>
      <c r="O604" s="21"/>
      <c r="P604" s="21"/>
      <c r="Q604" s="21"/>
      <c r="R604" s="21"/>
      <c r="S604" s="21"/>
      <c r="T604" s="21"/>
    </row>
    <row r="605" spans="1:20" ht="27.6">
      <c r="A605" s="8" t="str">
        <f>'Magic Number Crunch'!A604</f>
        <v>Scroll of Tarrasque Summoning</v>
      </c>
      <c r="B605" s="12">
        <f>'Magic Number Crunch'!L604</f>
        <v>112500.5</v>
      </c>
      <c r="C605" s="13">
        <f t="shared" si="36"/>
        <v>112500.5</v>
      </c>
      <c r="D605" s="8" t="s">
        <v>206</v>
      </c>
      <c r="E605" s="14">
        <f t="shared" si="37"/>
        <v>112500</v>
      </c>
      <c r="F605" s="8" t="s">
        <v>202</v>
      </c>
      <c r="G605" s="14">
        <f t="shared" si="38"/>
        <v>5</v>
      </c>
      <c r="H605" s="8" t="s">
        <v>203</v>
      </c>
      <c r="I605" s="14">
        <f t="shared" si="39"/>
        <v>0</v>
      </c>
      <c r="J605" s="8" t="s">
        <v>204</v>
      </c>
      <c r="K605" s="13">
        <f>_xlfn.FLOOR.MATH(C605/'Mark Conv'!$E$5,0.01)</f>
        <v>4500.0200000000004</v>
      </c>
      <c r="L605" s="21"/>
      <c r="M605" s="21"/>
      <c r="N605" s="21"/>
      <c r="O605" s="21"/>
      <c r="P605" s="21"/>
      <c r="Q605" s="21"/>
      <c r="R605" s="21"/>
      <c r="S605" s="21"/>
      <c r="T605" s="21"/>
    </row>
    <row r="606" spans="1:20" ht="27.6">
      <c r="A606" s="8" t="str">
        <f>'Magic Number Crunch'!A605</f>
        <v>Scroll of the Comet</v>
      </c>
      <c r="B606" s="12">
        <f>'Magic Number Crunch'!L605</f>
        <v>112500.5</v>
      </c>
      <c r="C606" s="13">
        <f t="shared" si="36"/>
        <v>112500.5</v>
      </c>
      <c r="D606" s="8" t="s">
        <v>206</v>
      </c>
      <c r="E606" s="14">
        <f t="shared" si="37"/>
        <v>112500</v>
      </c>
      <c r="F606" s="8" t="s">
        <v>202</v>
      </c>
      <c r="G606" s="14">
        <f t="shared" si="38"/>
        <v>5</v>
      </c>
      <c r="H606" s="8" t="s">
        <v>203</v>
      </c>
      <c r="I606" s="14">
        <f t="shared" si="39"/>
        <v>0</v>
      </c>
      <c r="J606" s="8" t="s">
        <v>204</v>
      </c>
      <c r="K606" s="13">
        <f>_xlfn.FLOOR.MATH(C606/'Mark Conv'!$E$5,0.01)</f>
        <v>4500.0200000000004</v>
      </c>
      <c r="L606" s="21"/>
      <c r="M606" s="21"/>
      <c r="N606" s="21"/>
      <c r="O606" s="21"/>
      <c r="P606" s="21"/>
      <c r="Q606" s="21"/>
      <c r="R606" s="21"/>
      <c r="S606" s="21"/>
      <c r="T606" s="21"/>
    </row>
    <row r="607" spans="1:20" ht="27.6">
      <c r="A607" s="8" t="str">
        <f>'Magic Number Crunch'!A606</f>
        <v>Seeker Dart</v>
      </c>
      <c r="B607" s="12">
        <f>'Magic Number Crunch'!L606</f>
        <v>212.625</v>
      </c>
      <c r="C607" s="13">
        <f t="shared" si="36"/>
        <v>212.625</v>
      </c>
      <c r="D607" s="8" t="s">
        <v>206</v>
      </c>
      <c r="E607" s="14">
        <f t="shared" si="37"/>
        <v>212</v>
      </c>
      <c r="F607" s="8" t="s">
        <v>202</v>
      </c>
      <c r="G607" s="14">
        <f t="shared" si="38"/>
        <v>6</v>
      </c>
      <c r="H607" s="8" t="s">
        <v>203</v>
      </c>
      <c r="I607" s="14">
        <f t="shared" si="39"/>
        <v>2.5</v>
      </c>
      <c r="J607" s="8" t="s">
        <v>204</v>
      </c>
      <c r="K607" s="13">
        <f>_xlfn.FLOOR.MATH(C607/'Mark Conv'!$E$5,0.01)</f>
        <v>8.5</v>
      </c>
      <c r="L607" s="21"/>
      <c r="M607" s="21"/>
      <c r="N607" s="21"/>
      <c r="O607" s="21"/>
      <c r="P607" s="21"/>
      <c r="Q607" s="21"/>
      <c r="R607" s="21"/>
      <c r="S607" s="21"/>
      <c r="T607" s="21"/>
    </row>
    <row r="608" spans="1:20" ht="27.6">
      <c r="A608" s="8" t="str">
        <f>'Magic Number Crunch'!A607</f>
        <v>Sekolahian Worshiping Statuette</v>
      </c>
      <c r="B608" s="12">
        <f>'Magic Number Crunch'!L607</f>
        <v>55</v>
      </c>
      <c r="C608" s="13">
        <f t="shared" si="36"/>
        <v>55</v>
      </c>
      <c r="D608" s="8" t="s">
        <v>206</v>
      </c>
      <c r="E608" s="14">
        <f t="shared" si="37"/>
        <v>55</v>
      </c>
      <c r="F608" s="8" t="s">
        <v>202</v>
      </c>
      <c r="G608" s="14">
        <f t="shared" si="38"/>
        <v>0</v>
      </c>
      <c r="H608" s="8" t="s">
        <v>203</v>
      </c>
      <c r="I608" s="14">
        <f t="shared" si="39"/>
        <v>0</v>
      </c>
      <c r="J608" s="8" t="s">
        <v>204</v>
      </c>
      <c r="K608" s="13">
        <f>_xlfn.FLOOR.MATH(C608/'Mark Conv'!$E$5,0.01)</f>
        <v>2.2000000000000002</v>
      </c>
      <c r="L608" s="21"/>
      <c r="M608" s="21"/>
      <c r="N608" s="21"/>
      <c r="O608" s="21"/>
      <c r="P608" s="21"/>
      <c r="Q608" s="21"/>
      <c r="R608" s="21"/>
      <c r="S608" s="21"/>
      <c r="T608" s="21"/>
    </row>
    <row r="609" spans="1:20" ht="27.6">
      <c r="A609" s="8" t="str">
        <f>'Magic Number Crunch'!A608</f>
        <v>Sending Stone</v>
      </c>
      <c r="B609" s="12">
        <f>'Magic Number Crunch'!L608</f>
        <v>412.625</v>
      </c>
      <c r="C609" s="13">
        <f t="shared" si="36"/>
        <v>412.625</v>
      </c>
      <c r="D609" s="8" t="s">
        <v>206</v>
      </c>
      <c r="E609" s="14">
        <f t="shared" si="37"/>
        <v>412</v>
      </c>
      <c r="F609" s="8" t="s">
        <v>202</v>
      </c>
      <c r="G609" s="14">
        <f t="shared" si="38"/>
        <v>6</v>
      </c>
      <c r="H609" s="8" t="s">
        <v>203</v>
      </c>
      <c r="I609" s="14">
        <f t="shared" si="39"/>
        <v>2.5</v>
      </c>
      <c r="J609" s="8" t="s">
        <v>204</v>
      </c>
      <c r="K609" s="13">
        <f>_xlfn.FLOOR.MATH(C609/'Mark Conv'!$E$5,0.01)</f>
        <v>16.5</v>
      </c>
      <c r="L609" s="21"/>
      <c r="M609" s="21"/>
      <c r="N609" s="21"/>
      <c r="O609" s="21"/>
      <c r="P609" s="21"/>
      <c r="Q609" s="21"/>
      <c r="R609" s="21"/>
      <c r="S609" s="21"/>
      <c r="T609" s="21"/>
    </row>
    <row r="610" spans="1:20" ht="27.6">
      <c r="A610" s="8" t="str">
        <f>'Magic Number Crunch'!A609</f>
        <v>Sending Stones</v>
      </c>
      <c r="B610" s="12">
        <f>'Magic Number Crunch'!L609</f>
        <v>1250</v>
      </c>
      <c r="C610" s="13">
        <f t="shared" si="36"/>
        <v>1250</v>
      </c>
      <c r="D610" s="8" t="s">
        <v>206</v>
      </c>
      <c r="E610" s="14">
        <f t="shared" si="37"/>
        <v>1250</v>
      </c>
      <c r="F610" s="8" t="s">
        <v>202</v>
      </c>
      <c r="G610" s="14">
        <f t="shared" si="38"/>
        <v>0</v>
      </c>
      <c r="H610" s="8" t="s">
        <v>203</v>
      </c>
      <c r="I610" s="14">
        <f t="shared" si="39"/>
        <v>0</v>
      </c>
      <c r="J610" s="8" t="s">
        <v>204</v>
      </c>
      <c r="K610" s="13">
        <f>_xlfn.FLOOR.MATH(C610/'Mark Conv'!$E$5,0.01)</f>
        <v>50</v>
      </c>
      <c r="L610" s="21"/>
      <c r="M610" s="21"/>
      <c r="N610" s="21"/>
      <c r="O610" s="21"/>
      <c r="P610" s="21"/>
      <c r="Q610" s="21"/>
      <c r="R610" s="21"/>
      <c r="S610" s="21"/>
      <c r="T610" s="21"/>
    </row>
    <row r="611" spans="1:20" ht="27.6">
      <c r="A611" s="8" t="str">
        <f>'Magic Number Crunch'!A610</f>
        <v>Sentinel Shield</v>
      </c>
      <c r="B611" s="12">
        <f>'Magic Number Crunch'!L610</f>
        <v>10150</v>
      </c>
      <c r="C611" s="13">
        <f t="shared" si="36"/>
        <v>10150</v>
      </c>
      <c r="D611" s="8" t="s">
        <v>206</v>
      </c>
      <c r="E611" s="14">
        <f t="shared" si="37"/>
        <v>10150</v>
      </c>
      <c r="F611" s="8" t="s">
        <v>202</v>
      </c>
      <c r="G611" s="14">
        <f t="shared" si="38"/>
        <v>0</v>
      </c>
      <c r="H611" s="8" t="s">
        <v>203</v>
      </c>
      <c r="I611" s="14">
        <f t="shared" si="39"/>
        <v>0</v>
      </c>
      <c r="J611" s="8" t="s">
        <v>204</v>
      </c>
      <c r="K611" s="13">
        <f>_xlfn.FLOOR.MATH(C611/'Mark Conv'!$E$5,0.01)</f>
        <v>406</v>
      </c>
      <c r="L611" s="21"/>
      <c r="M611" s="21"/>
      <c r="N611" s="21"/>
      <c r="O611" s="21"/>
      <c r="P611" s="21"/>
      <c r="Q611" s="21"/>
      <c r="R611" s="21"/>
      <c r="S611" s="21"/>
      <c r="T611" s="21"/>
    </row>
    <row r="612" spans="1:20" ht="27.6">
      <c r="A612" s="8" t="str">
        <f>'Magic Number Crunch'!A611</f>
        <v>Shadowfell Brand Tattoo</v>
      </c>
      <c r="B612" s="12">
        <f>'Magic Number Crunch'!L611</f>
        <v>6875.25</v>
      </c>
      <c r="C612" s="13">
        <f t="shared" si="36"/>
        <v>6875.25</v>
      </c>
      <c r="D612" s="8" t="s">
        <v>206</v>
      </c>
      <c r="E612" s="14">
        <f t="shared" si="37"/>
        <v>6875</v>
      </c>
      <c r="F612" s="8" t="s">
        <v>202</v>
      </c>
      <c r="G612" s="14">
        <f t="shared" si="38"/>
        <v>2</v>
      </c>
      <c r="H612" s="8" t="s">
        <v>203</v>
      </c>
      <c r="I612" s="14">
        <f t="shared" si="39"/>
        <v>5</v>
      </c>
      <c r="J612" s="8" t="s">
        <v>204</v>
      </c>
      <c r="K612" s="13">
        <f>_xlfn.FLOOR.MATH(C612/'Mark Conv'!$E$5,0.01)</f>
        <v>275.01</v>
      </c>
      <c r="L612" s="21"/>
      <c r="M612" s="21"/>
      <c r="N612" s="21"/>
      <c r="O612" s="21"/>
      <c r="P612" s="21"/>
      <c r="Q612" s="21"/>
      <c r="R612" s="21"/>
      <c r="S612" s="21"/>
      <c r="T612" s="21"/>
    </row>
    <row r="613" spans="1:20" ht="27.6">
      <c r="A613" s="8" t="str">
        <f>'Magic Number Crunch'!A612</f>
        <v>Shadowfell Shard</v>
      </c>
      <c r="B613" s="12">
        <f>'Magic Number Crunch'!L612</f>
        <v>6875.25</v>
      </c>
      <c r="C613" s="13">
        <f t="shared" si="36"/>
        <v>6875.25</v>
      </c>
      <c r="D613" s="8" t="s">
        <v>206</v>
      </c>
      <c r="E613" s="14">
        <f t="shared" si="37"/>
        <v>6875</v>
      </c>
      <c r="F613" s="8" t="s">
        <v>202</v>
      </c>
      <c r="G613" s="14">
        <f t="shared" si="38"/>
        <v>2</v>
      </c>
      <c r="H613" s="8" t="s">
        <v>203</v>
      </c>
      <c r="I613" s="14">
        <f t="shared" si="39"/>
        <v>5</v>
      </c>
      <c r="J613" s="8" t="s">
        <v>204</v>
      </c>
      <c r="K613" s="13">
        <f>_xlfn.FLOOR.MATH(C613/'Mark Conv'!$E$5,0.01)</f>
        <v>275.01</v>
      </c>
      <c r="L613" s="21"/>
      <c r="M613" s="21"/>
      <c r="N613" s="21"/>
      <c r="O613" s="21"/>
      <c r="P613" s="21"/>
      <c r="Q613" s="21"/>
      <c r="R613" s="21"/>
      <c r="S613" s="21"/>
      <c r="T613" s="21"/>
    </row>
    <row r="614" spans="1:20" ht="27.6">
      <c r="A614" s="8" t="str">
        <f>'Magic Number Crunch'!A613</f>
        <v>Shard Of The Ise Rune</v>
      </c>
      <c r="B614" s="12">
        <f>'Magic Number Crunch'!L613</f>
        <v>20125.125</v>
      </c>
      <c r="C614" s="13">
        <f t="shared" si="36"/>
        <v>20125.125</v>
      </c>
      <c r="D614" s="8" t="s">
        <v>206</v>
      </c>
      <c r="E614" s="14">
        <f t="shared" si="37"/>
        <v>20125</v>
      </c>
      <c r="F614" s="8" t="s">
        <v>202</v>
      </c>
      <c r="G614" s="14">
        <f t="shared" si="38"/>
        <v>1</v>
      </c>
      <c r="H614" s="8" t="s">
        <v>203</v>
      </c>
      <c r="I614" s="14">
        <f t="shared" si="39"/>
        <v>2.5</v>
      </c>
      <c r="J614" s="8" t="s">
        <v>204</v>
      </c>
      <c r="K614" s="13">
        <f>_xlfn.FLOOR.MATH(C614/'Mark Conv'!$E$5,0.01)</f>
        <v>805</v>
      </c>
      <c r="L614" s="21"/>
      <c r="M614" s="21"/>
      <c r="N614" s="21"/>
      <c r="O614" s="21"/>
      <c r="P614" s="21"/>
      <c r="Q614" s="21"/>
      <c r="R614" s="21"/>
      <c r="S614" s="21"/>
      <c r="T614" s="21"/>
    </row>
    <row r="615" spans="1:20" ht="27.6">
      <c r="A615" s="8" t="str">
        <f>'Magic Number Crunch'!A614</f>
        <v>Shatterspike (longsword)</v>
      </c>
      <c r="B615" s="12">
        <f>'Magic Number Crunch'!L614</f>
        <v>437.625</v>
      </c>
      <c r="C615" s="13">
        <f t="shared" si="36"/>
        <v>437.625</v>
      </c>
      <c r="D615" s="8" t="s">
        <v>206</v>
      </c>
      <c r="E615" s="14">
        <f t="shared" si="37"/>
        <v>437</v>
      </c>
      <c r="F615" s="8" t="s">
        <v>202</v>
      </c>
      <c r="G615" s="14">
        <f t="shared" si="38"/>
        <v>6</v>
      </c>
      <c r="H615" s="8" t="s">
        <v>203</v>
      </c>
      <c r="I615" s="14">
        <f t="shared" si="39"/>
        <v>2.5</v>
      </c>
      <c r="J615" s="8" t="s">
        <v>204</v>
      </c>
      <c r="K615" s="13">
        <f>_xlfn.FLOOR.MATH(C615/'Mark Conv'!$E$5,0.01)</f>
        <v>17.5</v>
      </c>
      <c r="L615" s="21"/>
      <c r="M615" s="21"/>
      <c r="N615" s="21"/>
      <c r="O615" s="21"/>
      <c r="P615" s="21"/>
      <c r="Q615" s="21"/>
      <c r="R615" s="21"/>
      <c r="S615" s="21"/>
      <c r="T615" s="21"/>
    </row>
    <row r="616" spans="1:20" ht="27.6">
      <c r="A616" s="8" t="str">
        <f>'Magic Number Crunch'!A615</f>
        <v>Shavaran Birch Focus</v>
      </c>
      <c r="B616" s="12">
        <f>'Magic Number Crunch'!L615</f>
        <v>60</v>
      </c>
      <c r="C616" s="13">
        <f t="shared" si="36"/>
        <v>60</v>
      </c>
      <c r="D616" s="8" t="s">
        <v>206</v>
      </c>
      <c r="E616" s="14">
        <f t="shared" si="37"/>
        <v>60</v>
      </c>
      <c r="F616" s="8" t="s">
        <v>202</v>
      </c>
      <c r="G616" s="14">
        <f t="shared" si="38"/>
        <v>0</v>
      </c>
      <c r="H616" s="8" t="s">
        <v>203</v>
      </c>
      <c r="I616" s="14">
        <f t="shared" si="39"/>
        <v>0</v>
      </c>
      <c r="J616" s="8" t="s">
        <v>204</v>
      </c>
      <c r="K616" s="13">
        <f>_xlfn.FLOOR.MATH(C616/'Mark Conv'!$E$5,0.01)</f>
        <v>2.4</v>
      </c>
      <c r="L616" s="21"/>
      <c r="M616" s="21"/>
      <c r="N616" s="21"/>
      <c r="O616" s="21"/>
      <c r="P616" s="21"/>
      <c r="Q616" s="21"/>
      <c r="R616" s="21"/>
      <c r="S616" s="21"/>
      <c r="T616" s="21"/>
    </row>
    <row r="617" spans="1:20" ht="27.6">
      <c r="A617" s="8" t="str">
        <f>'Magic Number Crunch'!A616</f>
        <v>Shavarran Birch Focus</v>
      </c>
      <c r="B617" s="12">
        <f>'Magic Number Crunch'!L616</f>
        <v>60</v>
      </c>
      <c r="C617" s="13">
        <f t="shared" si="36"/>
        <v>60</v>
      </c>
      <c r="D617" s="8" t="s">
        <v>206</v>
      </c>
      <c r="E617" s="14">
        <f t="shared" si="37"/>
        <v>60</v>
      </c>
      <c r="F617" s="8" t="s">
        <v>202</v>
      </c>
      <c r="G617" s="14">
        <f t="shared" si="38"/>
        <v>0</v>
      </c>
      <c r="H617" s="8" t="s">
        <v>203</v>
      </c>
      <c r="I617" s="14">
        <f t="shared" si="39"/>
        <v>0</v>
      </c>
      <c r="J617" s="8" t="s">
        <v>204</v>
      </c>
      <c r="K617" s="13">
        <f>_xlfn.FLOOR.MATH(C617/'Mark Conv'!$E$5,0.01)</f>
        <v>2.4</v>
      </c>
      <c r="L617" s="21"/>
      <c r="M617" s="21"/>
      <c r="N617" s="21"/>
      <c r="O617" s="21"/>
      <c r="P617" s="21"/>
      <c r="Q617" s="21"/>
      <c r="R617" s="21"/>
      <c r="S617" s="21"/>
      <c r="T617" s="21"/>
    </row>
    <row r="618" spans="1:20" ht="27.6">
      <c r="A618" s="8" t="str">
        <f>'Magic Number Crunch'!A617</f>
        <v>Shield Of Expression</v>
      </c>
      <c r="B618" s="12">
        <f>'Magic Number Crunch'!L617</f>
        <v>55</v>
      </c>
      <c r="C618" s="13">
        <f t="shared" si="36"/>
        <v>55</v>
      </c>
      <c r="D618" s="8" t="s">
        <v>206</v>
      </c>
      <c r="E618" s="14">
        <f t="shared" si="37"/>
        <v>55</v>
      </c>
      <c r="F618" s="8" t="s">
        <v>202</v>
      </c>
      <c r="G618" s="14">
        <f t="shared" si="38"/>
        <v>0</v>
      </c>
      <c r="H618" s="8" t="s">
        <v>203</v>
      </c>
      <c r="I618" s="14">
        <f t="shared" si="39"/>
        <v>0</v>
      </c>
      <c r="J618" s="8" t="s">
        <v>204</v>
      </c>
      <c r="K618" s="13">
        <f>_xlfn.FLOOR.MATH(C618/'Mark Conv'!$E$5,0.01)</f>
        <v>2.2000000000000002</v>
      </c>
      <c r="L618" s="21"/>
      <c r="M618" s="21"/>
      <c r="N618" s="21"/>
      <c r="O618" s="21"/>
      <c r="P618" s="21"/>
      <c r="Q618" s="21"/>
      <c r="R618" s="21"/>
      <c r="S618" s="21"/>
      <c r="T618" s="21"/>
    </row>
    <row r="619" spans="1:20" ht="27.6">
      <c r="A619" s="8" t="str">
        <f>'Magic Number Crunch'!A618</f>
        <v>Shield Of Far Sight</v>
      </c>
      <c r="B619" s="12">
        <f>'Magic Number Crunch'!L618</f>
        <v>6875.25</v>
      </c>
      <c r="C619" s="13">
        <f t="shared" si="36"/>
        <v>6875.25</v>
      </c>
      <c r="D619" s="8" t="s">
        <v>206</v>
      </c>
      <c r="E619" s="14">
        <f t="shared" si="37"/>
        <v>6875</v>
      </c>
      <c r="F619" s="8" t="s">
        <v>202</v>
      </c>
      <c r="G619" s="14">
        <f t="shared" si="38"/>
        <v>2</v>
      </c>
      <c r="H619" s="8" t="s">
        <v>203</v>
      </c>
      <c r="I619" s="14">
        <f t="shared" si="39"/>
        <v>5</v>
      </c>
      <c r="J619" s="8" t="s">
        <v>204</v>
      </c>
      <c r="K619" s="13">
        <f>_xlfn.FLOOR.MATH(C619/'Mark Conv'!$E$5,0.01)</f>
        <v>275.01</v>
      </c>
      <c r="L619" s="21"/>
      <c r="M619" s="21"/>
      <c r="N619" s="21"/>
      <c r="O619" s="21"/>
      <c r="P619" s="21"/>
      <c r="Q619" s="21"/>
      <c r="R619" s="21"/>
      <c r="S619" s="21"/>
      <c r="T619" s="21"/>
    </row>
    <row r="620" spans="1:20" ht="27.6">
      <c r="A620" s="8" t="str">
        <f>'Magic Number Crunch'!A619</f>
        <v>Shield Of Missile Attraction</v>
      </c>
      <c r="B620" s="12">
        <f>'Magic Number Crunch'!L619</f>
        <v>3500</v>
      </c>
      <c r="C620" s="13">
        <f t="shared" si="36"/>
        <v>3500</v>
      </c>
      <c r="D620" s="8" t="s">
        <v>206</v>
      </c>
      <c r="E620" s="14">
        <f t="shared" si="37"/>
        <v>3500</v>
      </c>
      <c r="F620" s="8" t="s">
        <v>202</v>
      </c>
      <c r="G620" s="14">
        <f t="shared" si="38"/>
        <v>0</v>
      </c>
      <c r="H620" s="8" t="s">
        <v>203</v>
      </c>
      <c r="I620" s="14">
        <f t="shared" si="39"/>
        <v>0</v>
      </c>
      <c r="J620" s="8" t="s">
        <v>204</v>
      </c>
      <c r="K620" s="13">
        <f>_xlfn.FLOOR.MATH(C620/'Mark Conv'!$E$5,0.01)</f>
        <v>140</v>
      </c>
      <c r="L620" s="21"/>
      <c r="M620" s="21"/>
      <c r="N620" s="21"/>
      <c r="O620" s="21"/>
      <c r="P620" s="21"/>
      <c r="Q620" s="21"/>
      <c r="R620" s="21"/>
      <c r="S620" s="21"/>
      <c r="T620" s="21"/>
    </row>
    <row r="621" spans="1:20" ht="27.6">
      <c r="A621" s="8" t="str">
        <f>'Magic Number Crunch'!A620</f>
        <v>Shield Of The Hidden Lord</v>
      </c>
      <c r="B621" s="12">
        <f>'Magic Number Crunch'!L620</f>
        <v>99250.25</v>
      </c>
      <c r="C621" s="13">
        <f t="shared" si="36"/>
        <v>99250.25</v>
      </c>
      <c r="D621" s="8" t="s">
        <v>206</v>
      </c>
      <c r="E621" s="14">
        <f t="shared" si="37"/>
        <v>99250</v>
      </c>
      <c r="F621" s="8" t="s">
        <v>202</v>
      </c>
      <c r="G621" s="14">
        <f t="shared" si="38"/>
        <v>2</v>
      </c>
      <c r="H621" s="8" t="s">
        <v>203</v>
      </c>
      <c r="I621" s="14">
        <f t="shared" si="39"/>
        <v>5</v>
      </c>
      <c r="J621" s="8" t="s">
        <v>204</v>
      </c>
      <c r="K621" s="13">
        <f>_xlfn.FLOOR.MATH(C621/'Mark Conv'!$E$5,0.01)</f>
        <v>3970.01</v>
      </c>
      <c r="L621" s="21"/>
      <c r="M621" s="21"/>
      <c r="N621" s="21"/>
      <c r="O621" s="21"/>
      <c r="P621" s="21"/>
      <c r="Q621" s="21"/>
      <c r="R621" s="21"/>
      <c r="S621" s="21"/>
      <c r="T621" s="21"/>
    </row>
    <row r="622" spans="1:20" ht="27.6">
      <c r="A622" s="8" t="str">
        <f>'Magic Number Crunch'!A621</f>
        <v>Shield Of The Uven Rune</v>
      </c>
      <c r="B622" s="12">
        <f>'Magic Number Crunch'!L621</f>
        <v>31250.25</v>
      </c>
      <c r="C622" s="13">
        <f t="shared" si="36"/>
        <v>31250.25</v>
      </c>
      <c r="D622" s="8" t="s">
        <v>206</v>
      </c>
      <c r="E622" s="14">
        <f t="shared" si="37"/>
        <v>31250</v>
      </c>
      <c r="F622" s="8" t="s">
        <v>202</v>
      </c>
      <c r="G622" s="14">
        <f t="shared" si="38"/>
        <v>2</v>
      </c>
      <c r="H622" s="8" t="s">
        <v>203</v>
      </c>
      <c r="I622" s="14">
        <f t="shared" si="39"/>
        <v>5</v>
      </c>
      <c r="J622" s="8" t="s">
        <v>204</v>
      </c>
      <c r="K622" s="13">
        <f>_xlfn.FLOOR.MATH(C622/'Mark Conv'!$E$5,0.01)</f>
        <v>1250.01</v>
      </c>
      <c r="L622" s="21"/>
      <c r="M622" s="21"/>
      <c r="N622" s="21"/>
      <c r="O622" s="21"/>
      <c r="P622" s="21"/>
      <c r="Q622" s="21"/>
      <c r="R622" s="21"/>
      <c r="S622" s="21"/>
      <c r="T622" s="21"/>
    </row>
    <row r="623" spans="1:20" ht="27.6">
      <c r="A623" s="8" t="str">
        <f>'Magic Number Crunch'!A622</f>
        <v>Shield, +1</v>
      </c>
      <c r="B623" s="12">
        <f>'Magic Number Crunch'!L622</f>
        <v>975</v>
      </c>
      <c r="C623" s="13">
        <f t="shared" si="36"/>
        <v>975</v>
      </c>
      <c r="D623" s="8" t="s">
        <v>206</v>
      </c>
      <c r="E623" s="14">
        <f t="shared" si="37"/>
        <v>975</v>
      </c>
      <c r="F623" s="8" t="s">
        <v>202</v>
      </c>
      <c r="G623" s="14">
        <f t="shared" si="38"/>
        <v>0</v>
      </c>
      <c r="H623" s="8" t="s">
        <v>203</v>
      </c>
      <c r="I623" s="14">
        <f t="shared" si="39"/>
        <v>0</v>
      </c>
      <c r="J623" s="8" t="s">
        <v>204</v>
      </c>
      <c r="K623" s="13">
        <f>_xlfn.FLOOR.MATH(C623/'Mark Conv'!$E$5,0.01)</f>
        <v>39</v>
      </c>
      <c r="L623" s="21"/>
      <c r="M623" s="21"/>
      <c r="N623" s="21"/>
      <c r="O623" s="21"/>
      <c r="P623" s="21"/>
      <c r="Q623" s="21"/>
      <c r="R623" s="21"/>
      <c r="S623" s="21"/>
      <c r="T623" s="21"/>
    </row>
    <row r="624" spans="1:20" ht="27.6">
      <c r="A624" s="8" t="str">
        <f>'Magic Number Crunch'!A623</f>
        <v>Shield, +2</v>
      </c>
      <c r="B624" s="12">
        <f>'Magic Number Crunch'!L623</f>
        <v>5000</v>
      </c>
      <c r="C624" s="13">
        <f t="shared" si="36"/>
        <v>5000</v>
      </c>
      <c r="D624" s="8" t="s">
        <v>206</v>
      </c>
      <c r="E624" s="14">
        <f t="shared" si="37"/>
        <v>5000</v>
      </c>
      <c r="F624" s="8" t="s">
        <v>202</v>
      </c>
      <c r="G624" s="14">
        <f t="shared" si="38"/>
        <v>0</v>
      </c>
      <c r="H624" s="8" t="s">
        <v>203</v>
      </c>
      <c r="I624" s="14">
        <f t="shared" si="39"/>
        <v>0</v>
      </c>
      <c r="J624" s="8" t="s">
        <v>204</v>
      </c>
      <c r="K624" s="13">
        <f>_xlfn.FLOOR.MATH(C624/'Mark Conv'!$E$5,0.01)</f>
        <v>200</v>
      </c>
      <c r="L624" s="21"/>
      <c r="M624" s="21"/>
      <c r="N624" s="21"/>
      <c r="O624" s="21"/>
      <c r="P624" s="21"/>
      <c r="Q624" s="21"/>
      <c r="R624" s="21"/>
      <c r="S624" s="21"/>
      <c r="T624" s="21"/>
    </row>
    <row r="625" spans="1:20" ht="27.6">
      <c r="A625" s="8" t="str">
        <f>'Magic Number Crunch'!A624</f>
        <v>Shield, +3</v>
      </c>
      <c r="B625" s="12">
        <f>'Magic Number Crunch'!L624</f>
        <v>23000</v>
      </c>
      <c r="C625" s="13">
        <f t="shared" si="36"/>
        <v>23000</v>
      </c>
      <c r="D625" s="8" t="s">
        <v>206</v>
      </c>
      <c r="E625" s="14">
        <f t="shared" si="37"/>
        <v>23000</v>
      </c>
      <c r="F625" s="8" t="s">
        <v>202</v>
      </c>
      <c r="G625" s="14">
        <f t="shared" si="38"/>
        <v>0</v>
      </c>
      <c r="H625" s="8" t="s">
        <v>203</v>
      </c>
      <c r="I625" s="14">
        <f t="shared" si="39"/>
        <v>0</v>
      </c>
      <c r="J625" s="8" t="s">
        <v>204</v>
      </c>
      <c r="K625" s="13">
        <f>_xlfn.FLOOR.MATH(C625/'Mark Conv'!$E$5,0.01)</f>
        <v>920</v>
      </c>
      <c r="L625" s="21"/>
      <c r="M625" s="21"/>
      <c r="N625" s="21"/>
      <c r="O625" s="21"/>
      <c r="P625" s="21"/>
      <c r="Q625" s="21"/>
      <c r="R625" s="21"/>
      <c r="S625" s="21"/>
      <c r="T625" s="21"/>
    </row>
    <row r="626" spans="1:20" ht="27.6">
      <c r="A626" s="8" t="str">
        <f>'Magic Number Crunch'!A625</f>
        <v>Shiftweave</v>
      </c>
      <c r="B626" s="12">
        <f>'Magic Number Crunch'!L625</f>
        <v>80</v>
      </c>
      <c r="C626" s="13">
        <f t="shared" si="36"/>
        <v>80</v>
      </c>
      <c r="D626" s="8" t="s">
        <v>206</v>
      </c>
      <c r="E626" s="14">
        <f t="shared" si="37"/>
        <v>80</v>
      </c>
      <c r="F626" s="8" t="s">
        <v>202</v>
      </c>
      <c r="G626" s="14">
        <f t="shared" si="38"/>
        <v>0</v>
      </c>
      <c r="H626" s="8" t="s">
        <v>203</v>
      </c>
      <c r="I626" s="14">
        <f t="shared" si="39"/>
        <v>0</v>
      </c>
      <c r="J626" s="8" t="s">
        <v>204</v>
      </c>
      <c r="K626" s="13">
        <f>_xlfn.FLOOR.MATH(C626/'Mark Conv'!$E$5,0.01)</f>
        <v>3.2</v>
      </c>
      <c r="L626" s="21"/>
      <c r="M626" s="21"/>
      <c r="N626" s="21"/>
      <c r="O626" s="21"/>
      <c r="P626" s="21"/>
      <c r="Q626" s="21"/>
      <c r="R626" s="21"/>
      <c r="S626" s="21"/>
      <c r="T626" s="21"/>
    </row>
    <row r="627" spans="1:20" ht="27.6">
      <c r="A627" s="8" t="str">
        <f>'Magic Number Crunch'!A626</f>
        <v>Shiftweave</v>
      </c>
      <c r="B627" s="12">
        <f>'Magic Number Crunch'!L626</f>
        <v>80</v>
      </c>
      <c r="C627" s="13">
        <f t="shared" si="36"/>
        <v>80</v>
      </c>
      <c r="D627" s="8" t="s">
        <v>206</v>
      </c>
      <c r="E627" s="14">
        <f t="shared" si="37"/>
        <v>80</v>
      </c>
      <c r="F627" s="8" t="s">
        <v>202</v>
      </c>
      <c r="G627" s="14">
        <f t="shared" si="38"/>
        <v>0</v>
      </c>
      <c r="H627" s="8" t="s">
        <v>203</v>
      </c>
      <c r="I627" s="14">
        <f t="shared" si="39"/>
        <v>0</v>
      </c>
      <c r="J627" s="8" t="s">
        <v>204</v>
      </c>
      <c r="K627" s="13">
        <f>_xlfn.FLOOR.MATH(C627/'Mark Conv'!$E$5,0.01)</f>
        <v>3.2</v>
      </c>
      <c r="L627" s="21"/>
      <c r="M627" s="21"/>
      <c r="N627" s="21"/>
      <c r="O627" s="21"/>
      <c r="P627" s="21"/>
      <c r="Q627" s="21"/>
      <c r="R627" s="21"/>
      <c r="S627" s="21"/>
      <c r="T627" s="21"/>
    </row>
    <row r="628" spans="1:20" ht="27.6">
      <c r="A628" s="8" t="str">
        <f>'Magic Number Crunch'!A627</f>
        <v>Siren Song Lyre</v>
      </c>
      <c r="B628" s="12">
        <f>'Magic Number Crunch'!L627</f>
        <v>3762.625</v>
      </c>
      <c r="C628" s="13">
        <f t="shared" si="36"/>
        <v>3762.625</v>
      </c>
      <c r="D628" s="8" t="s">
        <v>206</v>
      </c>
      <c r="E628" s="14">
        <f t="shared" si="37"/>
        <v>3762</v>
      </c>
      <c r="F628" s="8" t="s">
        <v>202</v>
      </c>
      <c r="G628" s="14">
        <f t="shared" si="38"/>
        <v>6</v>
      </c>
      <c r="H628" s="8" t="s">
        <v>203</v>
      </c>
      <c r="I628" s="14">
        <f t="shared" si="39"/>
        <v>2.5</v>
      </c>
      <c r="J628" s="8" t="s">
        <v>204</v>
      </c>
      <c r="K628" s="13">
        <f>_xlfn.FLOOR.MATH(C628/'Mark Conv'!$E$5,0.01)</f>
        <v>150.5</v>
      </c>
      <c r="L628" s="21"/>
      <c r="M628" s="21"/>
      <c r="N628" s="21"/>
      <c r="O628" s="21"/>
      <c r="P628" s="21"/>
      <c r="Q628" s="21"/>
      <c r="R628" s="21"/>
      <c r="S628" s="21"/>
      <c r="T628" s="21"/>
    </row>
    <row r="629" spans="1:20" ht="27.6">
      <c r="A629" s="8" t="str">
        <f>'Magic Number Crunch'!A628</f>
        <v>Skyblinder Staff</v>
      </c>
      <c r="B629" s="12">
        <f>'Magic Number Crunch'!L628</f>
        <v>350.125</v>
      </c>
      <c r="C629" s="13">
        <f t="shared" si="36"/>
        <v>350.125</v>
      </c>
      <c r="D629" s="8" t="s">
        <v>206</v>
      </c>
      <c r="E629" s="14">
        <f t="shared" si="37"/>
        <v>350</v>
      </c>
      <c r="F629" s="8" t="s">
        <v>202</v>
      </c>
      <c r="G629" s="14">
        <f t="shared" si="38"/>
        <v>1</v>
      </c>
      <c r="H629" s="8" t="s">
        <v>203</v>
      </c>
      <c r="I629" s="14">
        <f t="shared" si="39"/>
        <v>2.5</v>
      </c>
      <c r="J629" s="8" t="s">
        <v>204</v>
      </c>
      <c r="K629" s="13">
        <f>_xlfn.FLOOR.MATH(C629/'Mark Conv'!$E$5,0.01)</f>
        <v>14</v>
      </c>
      <c r="L629" s="21"/>
      <c r="M629" s="21"/>
      <c r="N629" s="21"/>
      <c r="O629" s="21"/>
      <c r="P629" s="21"/>
      <c r="Q629" s="21"/>
      <c r="R629" s="21"/>
      <c r="S629" s="21"/>
      <c r="T629" s="21"/>
    </row>
    <row r="630" spans="1:20" ht="27.6">
      <c r="A630" s="8" t="str">
        <f>'Magic Number Crunch'!A629</f>
        <v>Sling Bullets of Althemone</v>
      </c>
      <c r="B630" s="12">
        <f>'Magic Number Crunch'!L629</f>
        <v>18375.125</v>
      </c>
      <c r="C630" s="13">
        <f t="shared" si="36"/>
        <v>18375.125</v>
      </c>
      <c r="D630" s="8" t="s">
        <v>206</v>
      </c>
      <c r="E630" s="14">
        <f t="shared" si="37"/>
        <v>18375</v>
      </c>
      <c r="F630" s="8" t="s">
        <v>202</v>
      </c>
      <c r="G630" s="14">
        <f t="shared" si="38"/>
        <v>1</v>
      </c>
      <c r="H630" s="8" t="s">
        <v>203</v>
      </c>
      <c r="I630" s="14">
        <f t="shared" si="39"/>
        <v>2.5</v>
      </c>
      <c r="J630" s="8" t="s">
        <v>204</v>
      </c>
      <c r="K630" s="13">
        <f>_xlfn.FLOOR.MATH(C630/'Mark Conv'!$E$5,0.01)</f>
        <v>735</v>
      </c>
      <c r="L630" s="21"/>
      <c r="M630" s="21"/>
      <c r="N630" s="21"/>
      <c r="O630" s="21"/>
      <c r="P630" s="21"/>
      <c r="Q630" s="21"/>
      <c r="R630" s="21"/>
      <c r="S630" s="21"/>
      <c r="T630" s="21"/>
    </row>
    <row r="631" spans="1:20" ht="27.6">
      <c r="A631" s="8" t="str">
        <f>'Magic Number Crunch'!A630</f>
        <v>Slippers Of Spider Climbing</v>
      </c>
      <c r="B631" s="12">
        <f>'Magic Number Crunch'!L630</f>
        <v>2750</v>
      </c>
      <c r="C631" s="13">
        <f t="shared" si="36"/>
        <v>2750</v>
      </c>
      <c r="D631" s="8" t="s">
        <v>206</v>
      </c>
      <c r="E631" s="14">
        <f t="shared" si="37"/>
        <v>2750</v>
      </c>
      <c r="F631" s="8" t="s">
        <v>202</v>
      </c>
      <c r="G631" s="14">
        <f t="shared" si="38"/>
        <v>0</v>
      </c>
      <c r="H631" s="8" t="s">
        <v>203</v>
      </c>
      <c r="I631" s="14">
        <f t="shared" si="39"/>
        <v>0</v>
      </c>
      <c r="J631" s="8" t="s">
        <v>204</v>
      </c>
      <c r="K631" s="13">
        <f>_xlfn.FLOOR.MATH(C631/'Mark Conv'!$E$5,0.01)</f>
        <v>110</v>
      </c>
      <c r="L631" s="21"/>
      <c r="M631" s="21"/>
      <c r="N631" s="21"/>
      <c r="O631" s="21"/>
      <c r="P631" s="21"/>
      <c r="Q631" s="21"/>
      <c r="R631" s="21"/>
      <c r="S631" s="21"/>
      <c r="T631" s="21"/>
    </row>
    <row r="632" spans="1:20" ht="27.6">
      <c r="A632" s="8" t="str">
        <f>'Magic Number Crunch'!A631</f>
        <v>Smokepowder</v>
      </c>
      <c r="B632" s="12">
        <f>'Magic Number Crunch'!L631</f>
        <v>325.125</v>
      </c>
      <c r="C632" s="13">
        <f t="shared" si="36"/>
        <v>325.125</v>
      </c>
      <c r="D632" s="8" t="s">
        <v>206</v>
      </c>
      <c r="E632" s="14">
        <f t="shared" si="37"/>
        <v>325</v>
      </c>
      <c r="F632" s="8" t="s">
        <v>202</v>
      </c>
      <c r="G632" s="14">
        <f t="shared" si="38"/>
        <v>1</v>
      </c>
      <c r="H632" s="8" t="s">
        <v>203</v>
      </c>
      <c r="I632" s="14">
        <f t="shared" si="39"/>
        <v>2.5</v>
      </c>
      <c r="J632" s="8" t="s">
        <v>204</v>
      </c>
      <c r="K632" s="13">
        <f>_xlfn.FLOOR.MATH(C632/'Mark Conv'!$E$5,0.01)</f>
        <v>13</v>
      </c>
      <c r="L632" s="21"/>
      <c r="M632" s="21"/>
      <c r="N632" s="21"/>
      <c r="O632" s="21"/>
      <c r="P632" s="21"/>
      <c r="Q632" s="21"/>
      <c r="R632" s="21"/>
      <c r="S632" s="21"/>
      <c r="T632" s="21"/>
    </row>
    <row r="633" spans="1:20" ht="27.6">
      <c r="A633" s="8" t="str">
        <f>'Magic Number Crunch'!A632</f>
        <v>Smoldering Armor</v>
      </c>
      <c r="B633" s="12">
        <f>'Magic Number Crunch'!L632</f>
        <v>67.5</v>
      </c>
      <c r="C633" s="13">
        <f t="shared" si="36"/>
        <v>67.5</v>
      </c>
      <c r="D633" s="8" t="s">
        <v>206</v>
      </c>
      <c r="E633" s="14">
        <f t="shared" si="37"/>
        <v>67</v>
      </c>
      <c r="F633" s="8" t="s">
        <v>202</v>
      </c>
      <c r="G633" s="14">
        <f t="shared" si="38"/>
        <v>5</v>
      </c>
      <c r="H633" s="8" t="s">
        <v>203</v>
      </c>
      <c r="I633" s="14">
        <f t="shared" si="39"/>
        <v>0</v>
      </c>
      <c r="J633" s="8" t="s">
        <v>204</v>
      </c>
      <c r="K633" s="13">
        <f>_xlfn.FLOOR.MATH(C633/'Mark Conv'!$E$5,0.01)</f>
        <v>2.7</v>
      </c>
      <c r="L633" s="21"/>
      <c r="M633" s="21"/>
      <c r="N633" s="21"/>
      <c r="O633" s="21"/>
      <c r="P633" s="21"/>
      <c r="Q633" s="21"/>
      <c r="R633" s="21"/>
      <c r="S633" s="21"/>
      <c r="T633" s="21"/>
    </row>
    <row r="634" spans="1:20" ht="27.6">
      <c r="A634" s="8" t="str">
        <f>'Magic Number Crunch'!A633</f>
        <v>Soul Coin</v>
      </c>
      <c r="B634" s="12">
        <f>'Magic Number Crunch'!L633</f>
        <v>287.625</v>
      </c>
      <c r="C634" s="13">
        <f t="shared" si="36"/>
        <v>287.625</v>
      </c>
      <c r="D634" s="8" t="s">
        <v>206</v>
      </c>
      <c r="E634" s="14">
        <f t="shared" si="37"/>
        <v>287</v>
      </c>
      <c r="F634" s="8" t="s">
        <v>202</v>
      </c>
      <c r="G634" s="14">
        <f t="shared" si="38"/>
        <v>6</v>
      </c>
      <c r="H634" s="8" t="s">
        <v>203</v>
      </c>
      <c r="I634" s="14">
        <f t="shared" si="39"/>
        <v>2.5</v>
      </c>
      <c r="J634" s="8" t="s">
        <v>204</v>
      </c>
      <c r="K634" s="13">
        <f>_xlfn.FLOOR.MATH(C634/'Mark Conv'!$E$5,0.01)</f>
        <v>11.5</v>
      </c>
      <c r="L634" s="21"/>
      <c r="M634" s="21"/>
      <c r="N634" s="21"/>
      <c r="O634" s="21"/>
      <c r="P634" s="21"/>
      <c r="Q634" s="21"/>
      <c r="R634" s="21"/>
      <c r="S634" s="21"/>
      <c r="T634" s="21"/>
    </row>
    <row r="635" spans="1:20" ht="27.6">
      <c r="A635" s="8" t="str">
        <f>'Magic Number Crunch'!A634</f>
        <v>Sovereign Glue</v>
      </c>
      <c r="B635" s="12">
        <f>'Magic Number Crunch'!L634</f>
        <v>2700</v>
      </c>
      <c r="C635" s="13">
        <f t="shared" si="36"/>
        <v>2700</v>
      </c>
      <c r="D635" s="8" t="s">
        <v>206</v>
      </c>
      <c r="E635" s="14">
        <f t="shared" si="37"/>
        <v>2700</v>
      </c>
      <c r="F635" s="8" t="s">
        <v>202</v>
      </c>
      <c r="G635" s="14">
        <f t="shared" si="38"/>
        <v>0</v>
      </c>
      <c r="H635" s="8" t="s">
        <v>203</v>
      </c>
      <c r="I635" s="14">
        <f t="shared" si="39"/>
        <v>0</v>
      </c>
      <c r="J635" s="8" t="s">
        <v>204</v>
      </c>
      <c r="K635" s="13">
        <f>_xlfn.FLOOR.MATH(C635/'Mark Conv'!$E$5,0.01)</f>
        <v>108</v>
      </c>
      <c r="L635" s="21"/>
      <c r="M635" s="21"/>
      <c r="N635" s="21"/>
      <c r="O635" s="21"/>
      <c r="P635" s="21"/>
      <c r="Q635" s="21"/>
      <c r="R635" s="21"/>
      <c r="S635" s="21"/>
      <c r="T635" s="21"/>
    </row>
    <row r="636" spans="1:20" ht="27.6">
      <c r="A636" s="8" t="str">
        <f>'Magic Number Crunch'!A635</f>
        <v>Speaking Stone</v>
      </c>
      <c r="B636" s="12">
        <f>'Magic Number Crunch'!L635</f>
        <v>2662.625</v>
      </c>
      <c r="C636" s="13">
        <f t="shared" si="36"/>
        <v>2662.625</v>
      </c>
      <c r="D636" s="8" t="s">
        <v>206</v>
      </c>
      <c r="E636" s="14">
        <f t="shared" si="37"/>
        <v>2662</v>
      </c>
      <c r="F636" s="8" t="s">
        <v>202</v>
      </c>
      <c r="G636" s="14">
        <f t="shared" si="38"/>
        <v>6</v>
      </c>
      <c r="H636" s="8" t="s">
        <v>203</v>
      </c>
      <c r="I636" s="14">
        <f t="shared" si="39"/>
        <v>2.5</v>
      </c>
      <c r="J636" s="8" t="s">
        <v>204</v>
      </c>
      <c r="K636" s="13">
        <f>_xlfn.FLOOR.MATH(C636/'Mark Conv'!$E$5,0.01)</f>
        <v>106.5</v>
      </c>
      <c r="L636" s="21"/>
      <c r="M636" s="21"/>
      <c r="N636" s="21"/>
      <c r="O636" s="21"/>
      <c r="P636" s="21"/>
      <c r="Q636" s="21"/>
      <c r="R636" s="21"/>
      <c r="S636" s="21"/>
      <c r="T636" s="21"/>
    </row>
    <row r="637" spans="1:20" ht="27.6">
      <c r="A637" s="8" t="str">
        <f>'Magic Number Crunch'!A636</f>
        <v>Speaking Stone</v>
      </c>
      <c r="B637" s="12">
        <f>'Magic Number Crunch'!L636</f>
        <v>5937.625</v>
      </c>
      <c r="C637" s="13">
        <f t="shared" si="36"/>
        <v>5937.625</v>
      </c>
      <c r="D637" s="8" t="s">
        <v>206</v>
      </c>
      <c r="E637" s="14">
        <f t="shared" si="37"/>
        <v>5937</v>
      </c>
      <c r="F637" s="8" t="s">
        <v>202</v>
      </c>
      <c r="G637" s="14">
        <f t="shared" si="38"/>
        <v>6</v>
      </c>
      <c r="H637" s="8" t="s">
        <v>203</v>
      </c>
      <c r="I637" s="14">
        <f t="shared" si="39"/>
        <v>2.5</v>
      </c>
      <c r="J637" s="8" t="s">
        <v>204</v>
      </c>
      <c r="K637" s="13">
        <f>_xlfn.FLOOR.MATH(C637/'Mark Conv'!$E$5,0.01)</f>
        <v>237.5</v>
      </c>
      <c r="L637" s="21"/>
      <c r="M637" s="21"/>
      <c r="N637" s="21"/>
      <c r="O637" s="21"/>
      <c r="P637" s="21"/>
      <c r="Q637" s="21"/>
      <c r="R637" s="21"/>
      <c r="S637" s="21"/>
      <c r="T637" s="21"/>
    </row>
    <row r="638" spans="1:20" ht="27.6">
      <c r="A638" s="8" t="str">
        <f>'Magic Number Crunch'!A637</f>
        <v>Spear Of Backbiting (javelin or spear)</v>
      </c>
      <c r="B638" s="12">
        <f>'Magic Number Crunch'!L637</f>
        <v>18875.125</v>
      </c>
      <c r="C638" s="13">
        <f t="shared" si="36"/>
        <v>18875.125</v>
      </c>
      <c r="D638" s="8" t="s">
        <v>206</v>
      </c>
      <c r="E638" s="14">
        <f t="shared" si="37"/>
        <v>18875</v>
      </c>
      <c r="F638" s="8" t="s">
        <v>202</v>
      </c>
      <c r="G638" s="14">
        <f t="shared" si="38"/>
        <v>1</v>
      </c>
      <c r="H638" s="8" t="s">
        <v>203</v>
      </c>
      <c r="I638" s="14">
        <f t="shared" si="39"/>
        <v>2.5</v>
      </c>
      <c r="J638" s="8" t="s">
        <v>204</v>
      </c>
      <c r="K638" s="13">
        <f>_xlfn.FLOOR.MATH(C638/'Mark Conv'!$E$5,0.01)</f>
        <v>755</v>
      </c>
      <c r="L638" s="21"/>
      <c r="M638" s="21"/>
      <c r="N638" s="21"/>
      <c r="O638" s="21"/>
      <c r="P638" s="21"/>
      <c r="Q638" s="21"/>
      <c r="R638" s="21"/>
      <c r="S638" s="21"/>
      <c r="T638" s="21"/>
    </row>
    <row r="639" spans="1:20" ht="27.6">
      <c r="A639" s="8" t="str">
        <f>'Magic Number Crunch'!A638</f>
        <v>Spell Bottle</v>
      </c>
      <c r="B639" s="12">
        <f>'Magic Number Crunch'!L638</f>
        <v>93750.25</v>
      </c>
      <c r="C639" s="13">
        <f t="shared" si="36"/>
        <v>93750.25</v>
      </c>
      <c r="D639" s="8" t="s">
        <v>206</v>
      </c>
      <c r="E639" s="14">
        <f t="shared" si="37"/>
        <v>93750</v>
      </c>
      <c r="F639" s="8" t="s">
        <v>202</v>
      </c>
      <c r="G639" s="14">
        <f t="shared" si="38"/>
        <v>2</v>
      </c>
      <c r="H639" s="8" t="s">
        <v>203</v>
      </c>
      <c r="I639" s="14">
        <f t="shared" si="39"/>
        <v>5</v>
      </c>
      <c r="J639" s="8" t="s">
        <v>204</v>
      </c>
      <c r="K639" s="13">
        <f>_xlfn.FLOOR.MATH(C639/'Mark Conv'!$E$5,0.01)</f>
        <v>3750.01</v>
      </c>
      <c r="L639" s="21"/>
      <c r="M639" s="21"/>
      <c r="N639" s="21"/>
      <c r="O639" s="21"/>
      <c r="P639" s="21"/>
      <c r="Q639" s="21"/>
      <c r="R639" s="21"/>
      <c r="S639" s="21"/>
      <c r="T639" s="21"/>
    </row>
    <row r="640" spans="1:20" ht="27.6">
      <c r="A640" s="8" t="str">
        <f>'Magic Number Crunch'!A639</f>
        <v>Spell Gem (Amber, Level 4)</v>
      </c>
      <c r="B640" s="12">
        <f>'Magic Number Crunch'!L639</f>
        <v>19625.125</v>
      </c>
      <c r="C640" s="13">
        <f t="shared" si="36"/>
        <v>19625.125</v>
      </c>
      <c r="D640" s="8" t="s">
        <v>206</v>
      </c>
      <c r="E640" s="14">
        <f t="shared" si="37"/>
        <v>19625</v>
      </c>
      <c r="F640" s="8" t="s">
        <v>202</v>
      </c>
      <c r="G640" s="14">
        <f t="shared" si="38"/>
        <v>1</v>
      </c>
      <c r="H640" s="8" t="s">
        <v>203</v>
      </c>
      <c r="I640" s="14">
        <f t="shared" si="39"/>
        <v>2.5</v>
      </c>
      <c r="J640" s="8" t="s">
        <v>204</v>
      </c>
      <c r="K640" s="13">
        <f>_xlfn.FLOOR.MATH(C640/'Mark Conv'!$E$5,0.01)</f>
        <v>785</v>
      </c>
      <c r="L640" s="21"/>
      <c r="M640" s="21"/>
      <c r="N640" s="21"/>
      <c r="O640" s="21"/>
      <c r="P640" s="21"/>
      <c r="Q640" s="21"/>
      <c r="R640" s="21"/>
      <c r="S640" s="21"/>
      <c r="T640" s="21"/>
    </row>
    <row r="641" spans="1:20" ht="27.6">
      <c r="A641" s="8" t="str">
        <f>'Magic Number Crunch'!A640</f>
        <v>Spell Gem (Bloodstone, Level 3)</v>
      </c>
      <c r="B641" s="12">
        <f>'Magic Number Crunch'!L640</f>
        <v>5437.625</v>
      </c>
      <c r="C641" s="13">
        <f t="shared" si="36"/>
        <v>5437.625</v>
      </c>
      <c r="D641" s="8" t="s">
        <v>206</v>
      </c>
      <c r="E641" s="14">
        <f t="shared" si="37"/>
        <v>5437</v>
      </c>
      <c r="F641" s="8" t="s">
        <v>202</v>
      </c>
      <c r="G641" s="14">
        <f t="shared" si="38"/>
        <v>6</v>
      </c>
      <c r="H641" s="8" t="s">
        <v>203</v>
      </c>
      <c r="I641" s="14">
        <f t="shared" si="39"/>
        <v>2.5</v>
      </c>
      <c r="J641" s="8" t="s">
        <v>204</v>
      </c>
      <c r="K641" s="13">
        <f>_xlfn.FLOOR.MATH(C641/'Mark Conv'!$E$5,0.01)</f>
        <v>217.5</v>
      </c>
      <c r="L641" s="21"/>
      <c r="M641" s="21"/>
      <c r="N641" s="21"/>
      <c r="O641" s="21"/>
      <c r="P641" s="21"/>
      <c r="Q641" s="21"/>
      <c r="R641" s="21"/>
      <c r="S641" s="21"/>
      <c r="T641" s="21"/>
    </row>
    <row r="642" spans="1:20" ht="27.6">
      <c r="A642" s="8" t="str">
        <f>'Magic Number Crunch'!A641</f>
        <v>Spell Gem (Diamond, Level 9)</v>
      </c>
      <c r="B642" s="12">
        <f>'Magic Number Crunch'!L641</f>
        <v>95250.25</v>
      </c>
      <c r="C642" s="13">
        <f t="shared" si="36"/>
        <v>95250.25</v>
      </c>
      <c r="D642" s="8" t="s">
        <v>206</v>
      </c>
      <c r="E642" s="14">
        <f t="shared" si="37"/>
        <v>95250</v>
      </c>
      <c r="F642" s="8" t="s">
        <v>202</v>
      </c>
      <c r="G642" s="14">
        <f t="shared" si="38"/>
        <v>2</v>
      </c>
      <c r="H642" s="8" t="s">
        <v>203</v>
      </c>
      <c r="I642" s="14">
        <f t="shared" si="39"/>
        <v>5</v>
      </c>
      <c r="J642" s="8" t="s">
        <v>204</v>
      </c>
      <c r="K642" s="13">
        <f>_xlfn.FLOOR.MATH(C642/'Mark Conv'!$E$5,0.01)</f>
        <v>3810.01</v>
      </c>
      <c r="L642" s="21"/>
      <c r="M642" s="21"/>
      <c r="N642" s="21"/>
      <c r="O642" s="21"/>
      <c r="P642" s="21"/>
      <c r="Q642" s="21"/>
      <c r="R642" s="21"/>
      <c r="S642" s="21"/>
      <c r="T642" s="21"/>
    </row>
    <row r="643" spans="1:20" ht="27.6">
      <c r="A643" s="8" t="str">
        <f>'Magic Number Crunch'!A642</f>
        <v>Spell Gem (Jade, Level 5)</v>
      </c>
      <c r="B643" s="12">
        <f>'Magic Number Crunch'!L642</f>
        <v>23125.125</v>
      </c>
      <c r="C643" s="13">
        <f t="shared" ref="C643:C706" si="40">B643*$N$6*$N$11</f>
        <v>23125.125</v>
      </c>
      <c r="D643" s="8" t="s">
        <v>206</v>
      </c>
      <c r="E643" s="14">
        <f t="shared" ref="E643:E706" si="41">_xlfn.FLOOR.MATH(C643,1)</f>
        <v>23125</v>
      </c>
      <c r="F643" s="8" t="s">
        <v>202</v>
      </c>
      <c r="G643" s="14">
        <f t="shared" ref="G643:G706" si="42">_xlfn.FLOOR.MATH(((C643-E643)*10), 1)</f>
        <v>1</v>
      </c>
      <c r="H643" s="8" t="s">
        <v>203</v>
      </c>
      <c r="I643" s="14">
        <f t="shared" ref="I643:I706" si="43">((C643-E643)*10-G643)*10</f>
        <v>2.5</v>
      </c>
      <c r="J643" s="8" t="s">
        <v>204</v>
      </c>
      <c r="K643" s="13">
        <f>_xlfn.FLOOR.MATH(C643/'Mark Conv'!$E$5,0.01)</f>
        <v>925</v>
      </c>
      <c r="L643" s="21"/>
      <c r="M643" s="21"/>
      <c r="N643" s="21"/>
      <c r="O643" s="21"/>
      <c r="P643" s="21"/>
      <c r="Q643" s="21"/>
      <c r="R643" s="21"/>
      <c r="S643" s="21"/>
      <c r="T643" s="21"/>
    </row>
    <row r="644" spans="1:20" ht="27.6">
      <c r="A644" s="8" t="str">
        <f>'Magic Number Crunch'!A643</f>
        <v>Spell Gem (Lapis Lazuli, Level 1)</v>
      </c>
      <c r="B644" s="12">
        <f>'Magic Number Crunch'!L643</f>
        <v>337.625</v>
      </c>
      <c r="C644" s="13">
        <f t="shared" si="40"/>
        <v>337.625</v>
      </c>
      <c r="D644" s="8" t="s">
        <v>206</v>
      </c>
      <c r="E644" s="14">
        <f t="shared" si="41"/>
        <v>337</v>
      </c>
      <c r="F644" s="8" t="s">
        <v>202</v>
      </c>
      <c r="G644" s="14">
        <f t="shared" si="42"/>
        <v>6</v>
      </c>
      <c r="H644" s="8" t="s">
        <v>203</v>
      </c>
      <c r="I644" s="14">
        <f t="shared" si="43"/>
        <v>2.5</v>
      </c>
      <c r="J644" s="8" t="s">
        <v>204</v>
      </c>
      <c r="K644" s="13">
        <f>_xlfn.FLOOR.MATH(C644/'Mark Conv'!$E$5,0.01)</f>
        <v>13.5</v>
      </c>
      <c r="L644" s="21"/>
      <c r="M644" s="21"/>
      <c r="N644" s="21"/>
      <c r="O644" s="21"/>
      <c r="P644" s="21"/>
      <c r="Q644" s="21"/>
      <c r="R644" s="21"/>
      <c r="S644" s="21"/>
      <c r="T644" s="21"/>
    </row>
    <row r="645" spans="1:20" ht="27.6">
      <c r="A645" s="8" t="str">
        <f>'Magic Number Crunch'!A644</f>
        <v>Spell Gem (Obsidian, Level 0)</v>
      </c>
      <c r="B645" s="12">
        <f>'Magic Number Crunch'!L644</f>
        <v>237.625</v>
      </c>
      <c r="C645" s="13">
        <f t="shared" si="40"/>
        <v>237.625</v>
      </c>
      <c r="D645" s="8" t="s">
        <v>206</v>
      </c>
      <c r="E645" s="14">
        <f t="shared" si="41"/>
        <v>237</v>
      </c>
      <c r="F645" s="8" t="s">
        <v>202</v>
      </c>
      <c r="G645" s="14">
        <f t="shared" si="42"/>
        <v>6</v>
      </c>
      <c r="H645" s="8" t="s">
        <v>203</v>
      </c>
      <c r="I645" s="14">
        <f t="shared" si="43"/>
        <v>2.5</v>
      </c>
      <c r="J645" s="8" t="s">
        <v>204</v>
      </c>
      <c r="K645" s="13">
        <f>_xlfn.FLOOR.MATH(C645/'Mark Conv'!$E$5,0.01)</f>
        <v>9.5</v>
      </c>
      <c r="L645" s="21"/>
      <c r="M645" s="21"/>
      <c r="N645" s="21"/>
      <c r="O645" s="21"/>
      <c r="P645" s="21"/>
      <c r="Q645" s="21"/>
      <c r="R645" s="21"/>
      <c r="S645" s="21"/>
      <c r="T645" s="21"/>
    </row>
    <row r="646" spans="1:20" ht="27.6">
      <c r="A646" s="8" t="str">
        <f>'Magic Number Crunch'!A645</f>
        <v>Spell Gem (Quartz ,Level 2)</v>
      </c>
      <c r="B646" s="12">
        <f>'Magic Number Crunch'!L645</f>
        <v>4187.625</v>
      </c>
      <c r="C646" s="13">
        <f t="shared" si="40"/>
        <v>4187.625</v>
      </c>
      <c r="D646" s="8" t="s">
        <v>206</v>
      </c>
      <c r="E646" s="14">
        <f t="shared" si="41"/>
        <v>4187</v>
      </c>
      <c r="F646" s="8" t="s">
        <v>202</v>
      </c>
      <c r="G646" s="14">
        <f t="shared" si="42"/>
        <v>6</v>
      </c>
      <c r="H646" s="8" t="s">
        <v>203</v>
      </c>
      <c r="I646" s="14">
        <f t="shared" si="43"/>
        <v>2.5</v>
      </c>
      <c r="J646" s="8" t="s">
        <v>204</v>
      </c>
      <c r="K646" s="13">
        <f>_xlfn.FLOOR.MATH(C646/'Mark Conv'!$E$5,0.01)</f>
        <v>167.5</v>
      </c>
      <c r="L646" s="21"/>
      <c r="M646" s="21"/>
      <c r="N646" s="21"/>
      <c r="O646" s="21"/>
      <c r="P646" s="21"/>
      <c r="Q646" s="21"/>
      <c r="R646" s="21"/>
      <c r="S646" s="21"/>
      <c r="T646" s="21"/>
    </row>
    <row r="647" spans="1:20" ht="27.6">
      <c r="A647" s="8" t="str">
        <f>'Magic Number Crunch'!A646</f>
        <v>Spell Gem (Ruby, Level 8)</v>
      </c>
      <c r="B647" s="12">
        <f>'Magic Number Crunch'!L646</f>
        <v>81750.25</v>
      </c>
      <c r="C647" s="13">
        <f t="shared" si="40"/>
        <v>81750.25</v>
      </c>
      <c r="D647" s="8" t="s">
        <v>206</v>
      </c>
      <c r="E647" s="14">
        <f t="shared" si="41"/>
        <v>81750</v>
      </c>
      <c r="F647" s="8" t="s">
        <v>202</v>
      </c>
      <c r="G647" s="14">
        <f t="shared" si="42"/>
        <v>2</v>
      </c>
      <c r="H647" s="8" t="s">
        <v>203</v>
      </c>
      <c r="I647" s="14">
        <f t="shared" si="43"/>
        <v>5</v>
      </c>
      <c r="J647" s="8" t="s">
        <v>204</v>
      </c>
      <c r="K647" s="13">
        <f>_xlfn.FLOOR.MATH(C647/'Mark Conv'!$E$5,0.01)</f>
        <v>3270.01</v>
      </c>
      <c r="L647" s="21"/>
      <c r="M647" s="21"/>
      <c r="N647" s="21"/>
      <c r="O647" s="21"/>
      <c r="P647" s="21"/>
      <c r="Q647" s="21"/>
      <c r="R647" s="21"/>
      <c r="S647" s="21"/>
      <c r="T647" s="21"/>
    </row>
    <row r="648" spans="1:20" ht="27.6">
      <c r="A648" s="8" t="str">
        <f>'Magic Number Crunch'!A647</f>
        <v>Spell Gem (Star Ruby, Level 7)</v>
      </c>
      <c r="B648" s="12">
        <f>'Magic Number Crunch'!L647</f>
        <v>73750.25</v>
      </c>
      <c r="C648" s="13">
        <f t="shared" si="40"/>
        <v>73750.25</v>
      </c>
      <c r="D648" s="8" t="s">
        <v>206</v>
      </c>
      <c r="E648" s="14">
        <f t="shared" si="41"/>
        <v>73750</v>
      </c>
      <c r="F648" s="8" t="s">
        <v>202</v>
      </c>
      <c r="G648" s="14">
        <f t="shared" si="42"/>
        <v>2</v>
      </c>
      <c r="H648" s="8" t="s">
        <v>203</v>
      </c>
      <c r="I648" s="14">
        <f t="shared" si="43"/>
        <v>5</v>
      </c>
      <c r="J648" s="8" t="s">
        <v>204</v>
      </c>
      <c r="K648" s="13">
        <f>_xlfn.FLOOR.MATH(C648/'Mark Conv'!$E$5,0.01)</f>
        <v>2950.01</v>
      </c>
      <c r="L648" s="21"/>
      <c r="M648" s="21"/>
      <c r="N648" s="21"/>
      <c r="O648" s="21"/>
      <c r="P648" s="21"/>
      <c r="Q648" s="21"/>
      <c r="R648" s="21"/>
      <c r="S648" s="21"/>
      <c r="T648" s="21"/>
    </row>
    <row r="649" spans="1:20" ht="27.6">
      <c r="A649" s="8" t="str">
        <f>'Magic Number Crunch'!A648</f>
        <v>Spell Gem (Topaz, Level 6)</v>
      </c>
      <c r="B649" s="12">
        <f>'Magic Number Crunch'!L648</f>
        <v>25625.125</v>
      </c>
      <c r="C649" s="13">
        <f t="shared" si="40"/>
        <v>25625.125</v>
      </c>
      <c r="D649" s="8" t="s">
        <v>206</v>
      </c>
      <c r="E649" s="14">
        <f t="shared" si="41"/>
        <v>25625</v>
      </c>
      <c r="F649" s="8" t="s">
        <v>202</v>
      </c>
      <c r="G649" s="14">
        <f t="shared" si="42"/>
        <v>1</v>
      </c>
      <c r="H649" s="8" t="s">
        <v>203</v>
      </c>
      <c r="I649" s="14">
        <f t="shared" si="43"/>
        <v>2.5</v>
      </c>
      <c r="J649" s="8" t="s">
        <v>204</v>
      </c>
      <c r="K649" s="13">
        <f>_xlfn.FLOOR.MATH(C649/'Mark Conv'!$E$5,0.01)</f>
        <v>1025</v>
      </c>
      <c r="L649" s="21"/>
      <c r="M649" s="21"/>
      <c r="N649" s="21"/>
      <c r="O649" s="21"/>
      <c r="P649" s="21"/>
      <c r="Q649" s="21"/>
      <c r="R649" s="21"/>
      <c r="S649" s="21"/>
      <c r="T649" s="21"/>
    </row>
    <row r="650" spans="1:20" ht="27.6">
      <c r="A650" s="8" t="str">
        <f>'Magic Number Crunch'!A649</f>
        <v>Spell Scroll (Level 0)</v>
      </c>
      <c r="B650" s="12">
        <f>'Magic Number Crunch'!L649</f>
        <v>12.5</v>
      </c>
      <c r="C650" s="13">
        <f t="shared" si="40"/>
        <v>12.5</v>
      </c>
      <c r="D650" s="8" t="s">
        <v>206</v>
      </c>
      <c r="E650" s="14">
        <f t="shared" si="41"/>
        <v>12</v>
      </c>
      <c r="F650" s="8" t="s">
        <v>202</v>
      </c>
      <c r="G650" s="14">
        <f t="shared" si="42"/>
        <v>5</v>
      </c>
      <c r="H650" s="8" t="s">
        <v>203</v>
      </c>
      <c r="I650" s="14">
        <f t="shared" si="43"/>
        <v>0</v>
      </c>
      <c r="J650" s="8" t="s">
        <v>204</v>
      </c>
      <c r="K650" s="13">
        <f>_xlfn.FLOOR.MATH(C650/'Mark Conv'!$E$5,0.01)</f>
        <v>0.5</v>
      </c>
      <c r="L650" s="21"/>
      <c r="M650" s="21"/>
      <c r="N650" s="21"/>
      <c r="O650" s="21"/>
      <c r="P650" s="21"/>
      <c r="Q650" s="21"/>
      <c r="R650" s="21"/>
      <c r="S650" s="21"/>
      <c r="T650" s="21"/>
    </row>
    <row r="651" spans="1:20" ht="27.6">
      <c r="A651" s="8" t="str">
        <f>'Magic Number Crunch'!A650</f>
        <v>Spell Scroll (Level 1)</v>
      </c>
      <c r="B651" s="12">
        <f>'Magic Number Crunch'!L650</f>
        <v>42.5</v>
      </c>
      <c r="C651" s="13">
        <f t="shared" si="40"/>
        <v>42.5</v>
      </c>
      <c r="D651" s="8" t="s">
        <v>206</v>
      </c>
      <c r="E651" s="14">
        <f t="shared" si="41"/>
        <v>42</v>
      </c>
      <c r="F651" s="8" t="s">
        <v>202</v>
      </c>
      <c r="G651" s="14">
        <f t="shared" si="42"/>
        <v>5</v>
      </c>
      <c r="H651" s="8" t="s">
        <v>203</v>
      </c>
      <c r="I651" s="14">
        <f t="shared" si="43"/>
        <v>0</v>
      </c>
      <c r="J651" s="8" t="s">
        <v>204</v>
      </c>
      <c r="K651" s="13">
        <f>_xlfn.FLOOR.MATH(C651/'Mark Conv'!$E$5,0.01)</f>
        <v>1.7</v>
      </c>
      <c r="L651" s="21"/>
      <c r="M651" s="21"/>
      <c r="N651" s="21"/>
      <c r="O651" s="21"/>
      <c r="P651" s="21"/>
      <c r="Q651" s="21"/>
      <c r="R651" s="21"/>
      <c r="S651" s="21"/>
      <c r="T651" s="21"/>
    </row>
    <row r="652" spans="1:20" ht="27.6">
      <c r="A652" s="8" t="str">
        <f>'Magic Number Crunch'!A651</f>
        <v>Spell Scroll (Level 2)</v>
      </c>
      <c r="B652" s="12">
        <f>'Magic Number Crunch'!L651</f>
        <v>135</v>
      </c>
      <c r="C652" s="13">
        <f t="shared" si="40"/>
        <v>135</v>
      </c>
      <c r="D652" s="8" t="s">
        <v>206</v>
      </c>
      <c r="E652" s="14">
        <f t="shared" si="41"/>
        <v>135</v>
      </c>
      <c r="F652" s="8" t="s">
        <v>202</v>
      </c>
      <c r="G652" s="14">
        <f t="shared" si="42"/>
        <v>0</v>
      </c>
      <c r="H652" s="8" t="s">
        <v>203</v>
      </c>
      <c r="I652" s="14">
        <f t="shared" si="43"/>
        <v>0</v>
      </c>
      <c r="J652" s="8" t="s">
        <v>204</v>
      </c>
      <c r="K652" s="13">
        <f>_xlfn.FLOOR.MATH(C652/'Mark Conv'!$E$5,0.01)</f>
        <v>5.4</v>
      </c>
      <c r="L652" s="21"/>
      <c r="M652" s="21"/>
      <c r="N652" s="21"/>
      <c r="O652" s="21"/>
      <c r="P652" s="21"/>
      <c r="Q652" s="21"/>
      <c r="R652" s="21"/>
      <c r="S652" s="21"/>
      <c r="T652" s="21"/>
    </row>
    <row r="653" spans="1:20" ht="27.6">
      <c r="A653" s="8" t="str">
        <f>'Magic Number Crunch'!A652</f>
        <v>Spell Scroll (Level 3)</v>
      </c>
      <c r="B653" s="12">
        <f>'Magic Number Crunch'!L652</f>
        <v>300</v>
      </c>
      <c r="C653" s="13">
        <f t="shared" si="40"/>
        <v>300</v>
      </c>
      <c r="D653" s="8" t="s">
        <v>206</v>
      </c>
      <c r="E653" s="14">
        <f t="shared" si="41"/>
        <v>300</v>
      </c>
      <c r="F653" s="8" t="s">
        <v>202</v>
      </c>
      <c r="G653" s="14">
        <f t="shared" si="42"/>
        <v>0</v>
      </c>
      <c r="H653" s="8" t="s">
        <v>203</v>
      </c>
      <c r="I653" s="14">
        <f t="shared" si="43"/>
        <v>0</v>
      </c>
      <c r="J653" s="8" t="s">
        <v>204</v>
      </c>
      <c r="K653" s="13">
        <f>_xlfn.FLOOR.MATH(C653/'Mark Conv'!$E$5,0.01)</f>
        <v>12</v>
      </c>
      <c r="L653" s="21"/>
      <c r="M653" s="21"/>
      <c r="N653" s="21"/>
      <c r="O653" s="21"/>
      <c r="P653" s="21"/>
      <c r="Q653" s="21"/>
      <c r="R653" s="21"/>
      <c r="S653" s="21"/>
      <c r="T653" s="21"/>
    </row>
    <row r="654" spans="1:20" ht="27.6">
      <c r="A654" s="8" t="str">
        <f>'Magic Number Crunch'!A653</f>
        <v>Spell Scroll (Level 4)</v>
      </c>
      <c r="B654" s="12">
        <f>'Magic Number Crunch'!L653</f>
        <v>560</v>
      </c>
      <c r="C654" s="13">
        <f t="shared" si="40"/>
        <v>560</v>
      </c>
      <c r="D654" s="8" t="s">
        <v>206</v>
      </c>
      <c r="E654" s="14">
        <f t="shared" si="41"/>
        <v>560</v>
      </c>
      <c r="F654" s="8" t="s">
        <v>202</v>
      </c>
      <c r="G654" s="14">
        <f t="shared" si="42"/>
        <v>0</v>
      </c>
      <c r="H654" s="8" t="s">
        <v>203</v>
      </c>
      <c r="I654" s="14">
        <f t="shared" si="43"/>
        <v>0</v>
      </c>
      <c r="J654" s="8" t="s">
        <v>204</v>
      </c>
      <c r="K654" s="13">
        <f>_xlfn.FLOOR.MATH(C654/'Mark Conv'!$E$5,0.01)</f>
        <v>22.400000000000002</v>
      </c>
      <c r="L654" s="21"/>
      <c r="M654" s="21"/>
      <c r="N654" s="21"/>
      <c r="O654" s="21"/>
      <c r="P654" s="21"/>
      <c r="Q654" s="21"/>
      <c r="R654" s="21"/>
      <c r="S654" s="21"/>
      <c r="T654" s="21"/>
    </row>
    <row r="655" spans="1:20" ht="27.6">
      <c r="A655" s="8" t="str">
        <f>'Magic Number Crunch'!A654</f>
        <v>Spell Scroll (Level 5)</v>
      </c>
      <c r="B655" s="12">
        <f>'Magic Number Crunch'!L654</f>
        <v>1070</v>
      </c>
      <c r="C655" s="13">
        <f t="shared" si="40"/>
        <v>1070</v>
      </c>
      <c r="D655" s="8" t="s">
        <v>206</v>
      </c>
      <c r="E655" s="14">
        <f t="shared" si="41"/>
        <v>1070</v>
      </c>
      <c r="F655" s="8" t="s">
        <v>202</v>
      </c>
      <c r="G655" s="14">
        <f t="shared" si="42"/>
        <v>0</v>
      </c>
      <c r="H655" s="8" t="s">
        <v>203</v>
      </c>
      <c r="I655" s="14">
        <f t="shared" si="43"/>
        <v>0</v>
      </c>
      <c r="J655" s="8" t="s">
        <v>204</v>
      </c>
      <c r="K655" s="13">
        <f>_xlfn.FLOOR.MATH(C655/'Mark Conv'!$E$5,0.01)</f>
        <v>42.800000000000004</v>
      </c>
      <c r="L655" s="21"/>
      <c r="M655" s="21"/>
      <c r="N655" s="21"/>
      <c r="O655" s="21"/>
      <c r="P655" s="21"/>
      <c r="Q655" s="21"/>
      <c r="R655" s="21"/>
      <c r="S655" s="21"/>
      <c r="T655" s="21"/>
    </row>
    <row r="656" spans="1:20" ht="27.6">
      <c r="A656" s="8" t="str">
        <f>'Magic Number Crunch'!A655</f>
        <v>Spell Scroll (Level 6)</v>
      </c>
      <c r="B656" s="12">
        <f>'Magic Number Crunch'!L655</f>
        <v>1640</v>
      </c>
      <c r="C656" s="13">
        <f t="shared" si="40"/>
        <v>1640</v>
      </c>
      <c r="D656" s="8" t="s">
        <v>206</v>
      </c>
      <c r="E656" s="14">
        <f t="shared" si="41"/>
        <v>1640</v>
      </c>
      <c r="F656" s="8" t="s">
        <v>202</v>
      </c>
      <c r="G656" s="14">
        <f t="shared" si="42"/>
        <v>0</v>
      </c>
      <c r="H656" s="8" t="s">
        <v>203</v>
      </c>
      <c r="I656" s="14">
        <f t="shared" si="43"/>
        <v>0</v>
      </c>
      <c r="J656" s="8" t="s">
        <v>204</v>
      </c>
      <c r="K656" s="13">
        <f>_xlfn.FLOOR.MATH(C656/'Mark Conv'!$E$5,0.01)</f>
        <v>65.599999999999994</v>
      </c>
      <c r="L656" s="21"/>
      <c r="M656" s="21"/>
      <c r="N656" s="21"/>
      <c r="O656" s="21"/>
      <c r="P656" s="21"/>
      <c r="Q656" s="21"/>
      <c r="R656" s="21"/>
      <c r="S656" s="21"/>
      <c r="T656" s="21"/>
    </row>
    <row r="657" spans="1:20" ht="27.6">
      <c r="A657" s="8" t="str">
        <f>'Magic Number Crunch'!A656</f>
        <v>Spell Scroll (Level 7)</v>
      </c>
      <c r="B657" s="12">
        <f>'Magic Number Crunch'!L656</f>
        <v>3030</v>
      </c>
      <c r="C657" s="13">
        <f t="shared" si="40"/>
        <v>3030</v>
      </c>
      <c r="D657" s="8" t="s">
        <v>206</v>
      </c>
      <c r="E657" s="14">
        <f t="shared" si="41"/>
        <v>3030</v>
      </c>
      <c r="F657" s="8" t="s">
        <v>202</v>
      </c>
      <c r="G657" s="14">
        <f t="shared" si="42"/>
        <v>0</v>
      </c>
      <c r="H657" s="8" t="s">
        <v>203</v>
      </c>
      <c r="I657" s="14">
        <f t="shared" si="43"/>
        <v>0</v>
      </c>
      <c r="J657" s="8" t="s">
        <v>204</v>
      </c>
      <c r="K657" s="13">
        <f>_xlfn.FLOOR.MATH(C657/'Mark Conv'!$E$5,0.01)</f>
        <v>121.2</v>
      </c>
      <c r="L657" s="21"/>
      <c r="M657" s="21"/>
      <c r="N657" s="21"/>
      <c r="O657" s="21"/>
      <c r="P657" s="21"/>
      <c r="Q657" s="21"/>
      <c r="R657" s="21"/>
      <c r="S657" s="21"/>
      <c r="T657" s="21"/>
    </row>
    <row r="658" spans="1:20" ht="27.6">
      <c r="A658" s="8" t="str">
        <f>'Magic Number Crunch'!A657</f>
        <v>Spell Scroll (Level 8)</v>
      </c>
      <c r="B658" s="12">
        <f>'Magic Number Crunch'!L657</f>
        <v>5060</v>
      </c>
      <c r="C658" s="13">
        <f t="shared" si="40"/>
        <v>5060</v>
      </c>
      <c r="D658" s="8" t="s">
        <v>206</v>
      </c>
      <c r="E658" s="14">
        <f t="shared" si="41"/>
        <v>5060</v>
      </c>
      <c r="F658" s="8" t="s">
        <v>202</v>
      </c>
      <c r="G658" s="14">
        <f t="shared" si="42"/>
        <v>0</v>
      </c>
      <c r="H658" s="8" t="s">
        <v>203</v>
      </c>
      <c r="I658" s="14">
        <f t="shared" si="43"/>
        <v>0</v>
      </c>
      <c r="J658" s="8" t="s">
        <v>204</v>
      </c>
      <c r="K658" s="13">
        <f>_xlfn.FLOOR.MATH(C658/'Mark Conv'!$E$5,0.01)</f>
        <v>202.4</v>
      </c>
      <c r="L658" s="21"/>
      <c r="M658" s="21"/>
      <c r="N658" s="21"/>
      <c r="O658" s="21"/>
      <c r="P658" s="21"/>
      <c r="Q658" s="21"/>
      <c r="R658" s="21"/>
      <c r="S658" s="21"/>
      <c r="T658" s="21"/>
    </row>
    <row r="659" spans="1:20" ht="27.6">
      <c r="A659" s="8" t="str">
        <f>'Magic Number Crunch'!A658</f>
        <v>Spell Scroll (Level 9)</v>
      </c>
      <c r="B659" s="12">
        <f>'Magic Number Crunch'!L658</f>
        <v>15120</v>
      </c>
      <c r="C659" s="13">
        <f t="shared" si="40"/>
        <v>15120</v>
      </c>
      <c r="D659" s="8" t="s">
        <v>206</v>
      </c>
      <c r="E659" s="14">
        <f t="shared" si="41"/>
        <v>15120</v>
      </c>
      <c r="F659" s="8" t="s">
        <v>202</v>
      </c>
      <c r="G659" s="14">
        <f t="shared" si="42"/>
        <v>0</v>
      </c>
      <c r="H659" s="8" t="s">
        <v>203</v>
      </c>
      <c r="I659" s="14">
        <f t="shared" si="43"/>
        <v>0</v>
      </c>
      <c r="J659" s="8" t="s">
        <v>204</v>
      </c>
      <c r="K659" s="13">
        <f>_xlfn.FLOOR.MATH(C659/'Mark Conv'!$E$5,0.01)</f>
        <v>604.80000000000007</v>
      </c>
      <c r="L659" s="21"/>
      <c r="M659" s="21"/>
      <c r="N659" s="21"/>
      <c r="O659" s="21"/>
      <c r="P659" s="21"/>
      <c r="Q659" s="21"/>
      <c r="R659" s="21"/>
      <c r="S659" s="21"/>
      <c r="T659" s="21"/>
    </row>
    <row r="660" spans="1:20" ht="27.6">
      <c r="A660" s="8" t="str">
        <f>'Magic Number Crunch'!A659</f>
        <v>Spell Sink</v>
      </c>
      <c r="B660" s="12">
        <f>'Magic Number Crunch'!L659</f>
        <v>112500.5</v>
      </c>
      <c r="C660" s="13">
        <f t="shared" si="40"/>
        <v>112500.5</v>
      </c>
      <c r="D660" s="8" t="s">
        <v>206</v>
      </c>
      <c r="E660" s="14">
        <f t="shared" si="41"/>
        <v>112500</v>
      </c>
      <c r="F660" s="8" t="s">
        <v>202</v>
      </c>
      <c r="G660" s="14">
        <f t="shared" si="42"/>
        <v>5</v>
      </c>
      <c r="H660" s="8" t="s">
        <v>203</v>
      </c>
      <c r="I660" s="14">
        <f t="shared" si="43"/>
        <v>0</v>
      </c>
      <c r="J660" s="8" t="s">
        <v>204</v>
      </c>
      <c r="K660" s="13">
        <f>_xlfn.FLOOR.MATH(C660/'Mark Conv'!$E$5,0.01)</f>
        <v>4500.0200000000004</v>
      </c>
      <c r="L660" s="21"/>
      <c r="M660" s="21"/>
      <c r="N660" s="21"/>
      <c r="O660" s="21"/>
      <c r="P660" s="21"/>
      <c r="Q660" s="21"/>
      <c r="R660" s="21"/>
      <c r="S660" s="21"/>
      <c r="T660" s="21"/>
    </row>
    <row r="661" spans="1:20" ht="27.6">
      <c r="A661" s="8" t="str">
        <f>'Magic Number Crunch'!A660</f>
        <v>Spell Sink</v>
      </c>
      <c r="B661" s="12">
        <f>'Magic Number Crunch'!L660</f>
        <v>112500.5</v>
      </c>
      <c r="C661" s="13">
        <f t="shared" si="40"/>
        <v>112500.5</v>
      </c>
      <c r="D661" s="8" t="s">
        <v>206</v>
      </c>
      <c r="E661" s="14">
        <f t="shared" si="41"/>
        <v>112500</v>
      </c>
      <c r="F661" s="8" t="s">
        <v>202</v>
      </c>
      <c r="G661" s="14">
        <f t="shared" si="42"/>
        <v>5</v>
      </c>
      <c r="H661" s="8" t="s">
        <v>203</v>
      </c>
      <c r="I661" s="14">
        <f t="shared" si="43"/>
        <v>0</v>
      </c>
      <c r="J661" s="8" t="s">
        <v>204</v>
      </c>
      <c r="K661" s="13">
        <f>_xlfn.FLOOR.MATH(C661/'Mark Conv'!$E$5,0.01)</f>
        <v>4500.0200000000004</v>
      </c>
      <c r="L661" s="21"/>
      <c r="M661" s="21"/>
      <c r="N661" s="21"/>
      <c r="O661" s="21"/>
      <c r="P661" s="21"/>
      <c r="Q661" s="21"/>
      <c r="R661" s="21"/>
      <c r="S661" s="21"/>
      <c r="T661" s="21"/>
    </row>
    <row r="662" spans="1:20" ht="27.6">
      <c r="A662" s="8" t="str">
        <f>'Magic Number Crunch'!A661</f>
        <v>Spellguard Shield</v>
      </c>
      <c r="B662" s="12">
        <f>'Magic Number Crunch'!L661</f>
        <v>43000</v>
      </c>
      <c r="C662" s="13">
        <f t="shared" si="40"/>
        <v>43000</v>
      </c>
      <c r="D662" s="8" t="s">
        <v>206</v>
      </c>
      <c r="E662" s="14">
        <f t="shared" si="41"/>
        <v>43000</v>
      </c>
      <c r="F662" s="8" t="s">
        <v>202</v>
      </c>
      <c r="G662" s="14">
        <f t="shared" si="42"/>
        <v>0</v>
      </c>
      <c r="H662" s="8" t="s">
        <v>203</v>
      </c>
      <c r="I662" s="14">
        <f t="shared" si="43"/>
        <v>0</v>
      </c>
      <c r="J662" s="8" t="s">
        <v>204</v>
      </c>
      <c r="K662" s="13">
        <f>_xlfn.FLOOR.MATH(C662/'Mark Conv'!$E$5,0.01)</f>
        <v>1720</v>
      </c>
      <c r="L662" s="21"/>
      <c r="M662" s="21"/>
      <c r="N662" s="21"/>
      <c r="O662" s="21"/>
      <c r="P662" s="21"/>
      <c r="Q662" s="21"/>
      <c r="R662" s="21"/>
      <c r="S662" s="21"/>
      <c r="T662" s="21"/>
    </row>
    <row r="663" spans="1:20" ht="27.6">
      <c r="A663" s="8" t="str">
        <f>'Magic Number Crunch'!A662</f>
        <v>Spellshard</v>
      </c>
      <c r="B663" s="12">
        <f>'Magic Number Crunch'!L662</f>
        <v>80</v>
      </c>
      <c r="C663" s="13">
        <f t="shared" si="40"/>
        <v>80</v>
      </c>
      <c r="D663" s="8" t="s">
        <v>206</v>
      </c>
      <c r="E663" s="14">
        <f t="shared" si="41"/>
        <v>80</v>
      </c>
      <c r="F663" s="8" t="s">
        <v>202</v>
      </c>
      <c r="G663" s="14">
        <f t="shared" si="42"/>
        <v>0</v>
      </c>
      <c r="H663" s="8" t="s">
        <v>203</v>
      </c>
      <c r="I663" s="14">
        <f t="shared" si="43"/>
        <v>0</v>
      </c>
      <c r="J663" s="8" t="s">
        <v>204</v>
      </c>
      <c r="K663" s="13">
        <f>_xlfn.FLOOR.MATH(C663/'Mark Conv'!$E$5,0.01)</f>
        <v>3.2</v>
      </c>
      <c r="L663" s="21"/>
      <c r="M663" s="21"/>
      <c r="N663" s="21"/>
      <c r="O663" s="21"/>
      <c r="P663" s="21"/>
      <c r="Q663" s="21"/>
      <c r="R663" s="21"/>
      <c r="S663" s="21"/>
      <c r="T663" s="21"/>
    </row>
    <row r="664" spans="1:20" ht="27.6">
      <c r="A664" s="8" t="str">
        <f>'Magic Number Crunch'!A663</f>
        <v>Spellshard</v>
      </c>
      <c r="B664" s="12">
        <f>'Magic Number Crunch'!L663</f>
        <v>80</v>
      </c>
      <c r="C664" s="13">
        <f t="shared" si="40"/>
        <v>80</v>
      </c>
      <c r="D664" s="8" t="s">
        <v>206</v>
      </c>
      <c r="E664" s="14">
        <f t="shared" si="41"/>
        <v>80</v>
      </c>
      <c r="F664" s="8" t="s">
        <v>202</v>
      </c>
      <c r="G664" s="14">
        <f t="shared" si="42"/>
        <v>0</v>
      </c>
      <c r="H664" s="8" t="s">
        <v>203</v>
      </c>
      <c r="I664" s="14">
        <f t="shared" si="43"/>
        <v>0</v>
      </c>
      <c r="J664" s="8" t="s">
        <v>204</v>
      </c>
      <c r="K664" s="13">
        <f>_xlfn.FLOOR.MATH(C664/'Mark Conv'!$E$5,0.01)</f>
        <v>3.2</v>
      </c>
      <c r="L664" s="21"/>
      <c r="M664" s="21"/>
      <c r="N664" s="21"/>
      <c r="O664" s="21"/>
      <c r="P664" s="21"/>
      <c r="Q664" s="21"/>
      <c r="R664" s="21"/>
      <c r="S664" s="21"/>
      <c r="T664" s="21"/>
    </row>
    <row r="665" spans="1:20" ht="27.6">
      <c r="A665" s="8" t="str">
        <f>'Magic Number Crunch'!A664</f>
        <v>Sphere Of Annihilation</v>
      </c>
      <c r="B665" s="12">
        <f>'Magic Number Crunch'!L664</f>
        <v>107500</v>
      </c>
      <c r="C665" s="13">
        <f t="shared" si="40"/>
        <v>107500</v>
      </c>
      <c r="D665" s="8" t="s">
        <v>206</v>
      </c>
      <c r="E665" s="14">
        <f t="shared" si="41"/>
        <v>107500</v>
      </c>
      <c r="F665" s="8" t="s">
        <v>202</v>
      </c>
      <c r="G665" s="14">
        <f t="shared" si="42"/>
        <v>0</v>
      </c>
      <c r="H665" s="8" t="s">
        <v>203</v>
      </c>
      <c r="I665" s="14">
        <f t="shared" si="43"/>
        <v>0</v>
      </c>
      <c r="J665" s="8" t="s">
        <v>204</v>
      </c>
      <c r="K665" s="13">
        <f>_xlfn.FLOOR.MATH(C665/'Mark Conv'!$E$5,0.01)</f>
        <v>4300</v>
      </c>
      <c r="L665" s="21"/>
      <c r="M665" s="21"/>
      <c r="N665" s="21"/>
      <c r="O665" s="21"/>
      <c r="P665" s="21"/>
      <c r="Q665" s="21"/>
      <c r="R665" s="21"/>
      <c r="S665" s="21"/>
      <c r="T665" s="21"/>
    </row>
    <row r="666" spans="1:20" ht="27.6">
      <c r="A666" s="8" t="str">
        <f>'Magic Number Crunch'!A665</f>
        <v>Spider Staff</v>
      </c>
      <c r="B666" s="12">
        <f>'Magic Number Crunch'!L665</f>
        <v>4312.625</v>
      </c>
      <c r="C666" s="13">
        <f t="shared" si="40"/>
        <v>4312.625</v>
      </c>
      <c r="D666" s="8" t="s">
        <v>206</v>
      </c>
      <c r="E666" s="14">
        <f t="shared" si="41"/>
        <v>4312</v>
      </c>
      <c r="F666" s="8" t="s">
        <v>202</v>
      </c>
      <c r="G666" s="14">
        <f t="shared" si="42"/>
        <v>6</v>
      </c>
      <c r="H666" s="8" t="s">
        <v>203</v>
      </c>
      <c r="I666" s="14">
        <f t="shared" si="43"/>
        <v>2.5</v>
      </c>
      <c r="J666" s="8" t="s">
        <v>204</v>
      </c>
      <c r="K666" s="13">
        <f>_xlfn.FLOOR.MATH(C666/'Mark Conv'!$E$5,0.01)</f>
        <v>172.5</v>
      </c>
      <c r="L666" s="21"/>
      <c r="M666" s="21"/>
      <c r="N666" s="21"/>
      <c r="O666" s="21"/>
      <c r="P666" s="21"/>
      <c r="Q666" s="21"/>
      <c r="R666" s="21"/>
      <c r="S666" s="21"/>
      <c r="T666" s="21"/>
    </row>
    <row r="667" spans="1:20" ht="27.6">
      <c r="A667" s="8" t="str">
        <f>'Magic Number Crunch'!A666</f>
        <v>Spies' Murmur</v>
      </c>
      <c r="B667" s="12">
        <f>'Magic Number Crunch'!L666</f>
        <v>400.125</v>
      </c>
      <c r="C667" s="13">
        <f t="shared" si="40"/>
        <v>400.125</v>
      </c>
      <c r="D667" s="8" t="s">
        <v>206</v>
      </c>
      <c r="E667" s="14">
        <f t="shared" si="41"/>
        <v>400</v>
      </c>
      <c r="F667" s="8" t="s">
        <v>202</v>
      </c>
      <c r="G667" s="14">
        <f t="shared" si="42"/>
        <v>1</v>
      </c>
      <c r="H667" s="8" t="s">
        <v>203</v>
      </c>
      <c r="I667" s="14">
        <f t="shared" si="43"/>
        <v>2.5</v>
      </c>
      <c r="J667" s="8" t="s">
        <v>204</v>
      </c>
      <c r="K667" s="13">
        <f>_xlfn.FLOOR.MATH(C667/'Mark Conv'!$E$5,0.01)</f>
        <v>16</v>
      </c>
      <c r="L667" s="21"/>
      <c r="M667" s="21"/>
      <c r="N667" s="21"/>
      <c r="O667" s="21"/>
      <c r="P667" s="21"/>
      <c r="Q667" s="21"/>
      <c r="R667" s="21"/>
      <c r="S667" s="21"/>
      <c r="T667" s="21"/>
    </row>
    <row r="668" spans="1:20" ht="27.6">
      <c r="A668" s="8" t="str">
        <f>'Magic Number Crunch'!A667</f>
        <v>Spyglass Of Clairvoyance</v>
      </c>
      <c r="B668" s="12">
        <f>'Magic Number Crunch'!L667</f>
        <v>60</v>
      </c>
      <c r="C668" s="13">
        <f t="shared" si="40"/>
        <v>60</v>
      </c>
      <c r="D668" s="8" t="s">
        <v>206</v>
      </c>
      <c r="E668" s="14">
        <f t="shared" si="41"/>
        <v>60</v>
      </c>
      <c r="F668" s="8" t="s">
        <v>202</v>
      </c>
      <c r="G668" s="14">
        <f t="shared" si="42"/>
        <v>0</v>
      </c>
      <c r="H668" s="8" t="s">
        <v>203</v>
      </c>
      <c r="I668" s="14">
        <f t="shared" si="43"/>
        <v>0</v>
      </c>
      <c r="J668" s="8" t="s">
        <v>204</v>
      </c>
      <c r="K668" s="13">
        <f>_xlfn.FLOOR.MATH(C668/'Mark Conv'!$E$5,0.01)</f>
        <v>2.4</v>
      </c>
      <c r="L668" s="21"/>
      <c r="M668" s="21"/>
      <c r="N668" s="21"/>
      <c r="O668" s="21"/>
      <c r="P668" s="21"/>
      <c r="Q668" s="21"/>
      <c r="R668" s="21"/>
      <c r="S668" s="21"/>
      <c r="T668" s="21"/>
    </row>
    <row r="669" spans="1:20" ht="27.6">
      <c r="A669" s="8" t="str">
        <f>'Magic Number Crunch'!A668</f>
        <v>Staff Of Adornment</v>
      </c>
      <c r="B669" s="12">
        <f>'Magic Number Crunch'!L668</f>
        <v>55</v>
      </c>
      <c r="C669" s="13">
        <f t="shared" si="40"/>
        <v>55</v>
      </c>
      <c r="D669" s="8" t="s">
        <v>206</v>
      </c>
      <c r="E669" s="14">
        <f t="shared" si="41"/>
        <v>55</v>
      </c>
      <c r="F669" s="8" t="s">
        <v>202</v>
      </c>
      <c r="G669" s="14">
        <f t="shared" si="42"/>
        <v>0</v>
      </c>
      <c r="H669" s="8" t="s">
        <v>203</v>
      </c>
      <c r="I669" s="14">
        <f t="shared" si="43"/>
        <v>0</v>
      </c>
      <c r="J669" s="8" t="s">
        <v>204</v>
      </c>
      <c r="K669" s="13">
        <f>_xlfn.FLOOR.MATH(C669/'Mark Conv'!$E$5,0.01)</f>
        <v>2.2000000000000002</v>
      </c>
      <c r="L669" s="21"/>
      <c r="M669" s="21"/>
      <c r="N669" s="21"/>
      <c r="O669" s="21"/>
      <c r="P669" s="21"/>
      <c r="Q669" s="21"/>
      <c r="R669" s="21"/>
      <c r="S669" s="21"/>
      <c r="T669" s="21"/>
    </row>
    <row r="670" spans="1:20" ht="27.6">
      <c r="A670" s="8" t="str">
        <f>'Magic Number Crunch'!A669</f>
        <v>Staff Of Birdcalls</v>
      </c>
      <c r="B670" s="12">
        <f>'Magic Number Crunch'!L669</f>
        <v>65</v>
      </c>
      <c r="C670" s="13">
        <f t="shared" si="40"/>
        <v>65</v>
      </c>
      <c r="D670" s="8" t="s">
        <v>206</v>
      </c>
      <c r="E670" s="14">
        <f t="shared" si="41"/>
        <v>65</v>
      </c>
      <c r="F670" s="8" t="s">
        <v>202</v>
      </c>
      <c r="G670" s="14">
        <f t="shared" si="42"/>
        <v>0</v>
      </c>
      <c r="H670" s="8" t="s">
        <v>203</v>
      </c>
      <c r="I670" s="14">
        <f t="shared" si="43"/>
        <v>0</v>
      </c>
      <c r="J670" s="8" t="s">
        <v>204</v>
      </c>
      <c r="K670" s="13">
        <f>_xlfn.FLOOR.MATH(C670/'Mark Conv'!$E$5,0.01)</f>
        <v>2.6</v>
      </c>
      <c r="L670" s="21"/>
      <c r="M670" s="21"/>
      <c r="N670" s="21"/>
      <c r="O670" s="21"/>
      <c r="P670" s="21"/>
      <c r="Q670" s="21"/>
      <c r="R670" s="21"/>
      <c r="S670" s="21"/>
      <c r="T670" s="21"/>
    </row>
    <row r="671" spans="1:20" ht="27.6">
      <c r="A671" s="8" t="str">
        <f>'Magic Number Crunch'!A670</f>
        <v>Staff Of Charming</v>
      </c>
      <c r="B671" s="12">
        <f>'Magic Number Crunch'!L670</f>
        <v>6875</v>
      </c>
      <c r="C671" s="13">
        <f t="shared" si="40"/>
        <v>6875</v>
      </c>
      <c r="D671" s="8" t="s">
        <v>206</v>
      </c>
      <c r="E671" s="14">
        <f t="shared" si="41"/>
        <v>6875</v>
      </c>
      <c r="F671" s="8" t="s">
        <v>202</v>
      </c>
      <c r="G671" s="14">
        <f t="shared" si="42"/>
        <v>0</v>
      </c>
      <c r="H671" s="8" t="s">
        <v>203</v>
      </c>
      <c r="I671" s="14">
        <f t="shared" si="43"/>
        <v>0</v>
      </c>
      <c r="J671" s="8" t="s">
        <v>204</v>
      </c>
      <c r="K671" s="13">
        <f>_xlfn.FLOOR.MATH(C671/'Mark Conv'!$E$5,0.01)</f>
        <v>275</v>
      </c>
      <c r="L671" s="21"/>
      <c r="M671" s="21"/>
      <c r="N671" s="21"/>
      <c r="O671" s="21"/>
      <c r="P671" s="21"/>
      <c r="Q671" s="21"/>
      <c r="R671" s="21"/>
      <c r="S671" s="21"/>
      <c r="T671" s="21"/>
    </row>
    <row r="672" spans="1:20" ht="27.6">
      <c r="A672" s="8" t="str">
        <f>'Magic Number Crunch'!A671</f>
        <v>Staff Of Defense</v>
      </c>
      <c r="B672" s="12">
        <f>'Magic Number Crunch'!L671</f>
        <v>5137.625</v>
      </c>
      <c r="C672" s="13">
        <f t="shared" si="40"/>
        <v>5137.625</v>
      </c>
      <c r="D672" s="8" t="s">
        <v>206</v>
      </c>
      <c r="E672" s="14">
        <f t="shared" si="41"/>
        <v>5137</v>
      </c>
      <c r="F672" s="8" t="s">
        <v>202</v>
      </c>
      <c r="G672" s="14">
        <f t="shared" si="42"/>
        <v>6</v>
      </c>
      <c r="H672" s="8" t="s">
        <v>203</v>
      </c>
      <c r="I672" s="14">
        <f t="shared" si="43"/>
        <v>2.5</v>
      </c>
      <c r="J672" s="8" t="s">
        <v>204</v>
      </c>
      <c r="K672" s="13">
        <f>_xlfn.FLOOR.MATH(C672/'Mark Conv'!$E$5,0.01)</f>
        <v>205.5</v>
      </c>
      <c r="L672" s="21"/>
      <c r="M672" s="21"/>
      <c r="N672" s="21"/>
      <c r="O672" s="21"/>
      <c r="P672" s="21"/>
      <c r="Q672" s="21"/>
      <c r="R672" s="21"/>
      <c r="S672" s="21"/>
      <c r="T672" s="21"/>
    </row>
    <row r="673" spans="1:20" ht="27.6">
      <c r="A673" s="8" t="str">
        <f>'Magic Number Crunch'!A672</f>
        <v>Staff of Dunamancy</v>
      </c>
      <c r="B673" s="12">
        <f>'Magic Number Crunch'!L672</f>
        <v>29125.125</v>
      </c>
      <c r="C673" s="13">
        <f t="shared" si="40"/>
        <v>29125.125</v>
      </c>
      <c r="D673" s="8" t="s">
        <v>206</v>
      </c>
      <c r="E673" s="14">
        <f t="shared" si="41"/>
        <v>29125</v>
      </c>
      <c r="F673" s="8" t="s">
        <v>202</v>
      </c>
      <c r="G673" s="14">
        <f t="shared" si="42"/>
        <v>1</v>
      </c>
      <c r="H673" s="8" t="s">
        <v>203</v>
      </c>
      <c r="I673" s="14">
        <f t="shared" si="43"/>
        <v>2.5</v>
      </c>
      <c r="J673" s="8" t="s">
        <v>204</v>
      </c>
      <c r="K673" s="13">
        <f>_xlfn.FLOOR.MATH(C673/'Mark Conv'!$E$5,0.01)</f>
        <v>1165</v>
      </c>
      <c r="L673" s="21"/>
      <c r="M673" s="21"/>
      <c r="N673" s="21"/>
      <c r="O673" s="21"/>
      <c r="P673" s="21"/>
      <c r="Q673" s="21"/>
      <c r="R673" s="21"/>
      <c r="S673" s="21"/>
      <c r="T673" s="21"/>
    </row>
    <row r="674" spans="1:20" ht="27.6">
      <c r="A674" s="8" t="str">
        <f>'Magic Number Crunch'!A673</f>
        <v>Staff Of Fire</v>
      </c>
      <c r="B674" s="12">
        <f>'Magic Number Crunch'!L673</f>
        <v>17000</v>
      </c>
      <c r="C674" s="13">
        <f t="shared" si="40"/>
        <v>17000</v>
      </c>
      <c r="D674" s="8" t="s">
        <v>206</v>
      </c>
      <c r="E674" s="14">
        <f t="shared" si="41"/>
        <v>17000</v>
      </c>
      <c r="F674" s="8" t="s">
        <v>202</v>
      </c>
      <c r="G674" s="14">
        <f t="shared" si="42"/>
        <v>0</v>
      </c>
      <c r="H674" s="8" t="s">
        <v>203</v>
      </c>
      <c r="I674" s="14">
        <f t="shared" si="43"/>
        <v>0</v>
      </c>
      <c r="J674" s="8" t="s">
        <v>204</v>
      </c>
      <c r="K674" s="13">
        <f>_xlfn.FLOOR.MATH(C674/'Mark Conv'!$E$5,0.01)</f>
        <v>680</v>
      </c>
      <c r="L674" s="21"/>
      <c r="M674" s="21"/>
      <c r="N674" s="21"/>
      <c r="O674" s="21"/>
      <c r="P674" s="21"/>
      <c r="Q674" s="21"/>
      <c r="R674" s="21"/>
      <c r="S674" s="21"/>
      <c r="T674" s="21"/>
    </row>
    <row r="675" spans="1:20" ht="27.6">
      <c r="A675" s="8" t="str">
        <f>'Magic Number Crunch'!A674</f>
        <v>Staff Of Flowers</v>
      </c>
      <c r="B675" s="12">
        <f>'Magic Number Crunch'!L674</f>
        <v>55</v>
      </c>
      <c r="C675" s="13">
        <f t="shared" si="40"/>
        <v>55</v>
      </c>
      <c r="D675" s="8" t="s">
        <v>206</v>
      </c>
      <c r="E675" s="14">
        <f t="shared" si="41"/>
        <v>55</v>
      </c>
      <c r="F675" s="8" t="s">
        <v>202</v>
      </c>
      <c r="G675" s="14">
        <f t="shared" si="42"/>
        <v>0</v>
      </c>
      <c r="H675" s="8" t="s">
        <v>203</v>
      </c>
      <c r="I675" s="14">
        <f t="shared" si="43"/>
        <v>0</v>
      </c>
      <c r="J675" s="8" t="s">
        <v>204</v>
      </c>
      <c r="K675" s="13">
        <f>_xlfn.FLOOR.MATH(C675/'Mark Conv'!$E$5,0.01)</f>
        <v>2.2000000000000002</v>
      </c>
      <c r="L675" s="21"/>
      <c r="M675" s="21"/>
      <c r="N675" s="21"/>
      <c r="O675" s="21"/>
      <c r="P675" s="21"/>
      <c r="Q675" s="21"/>
      <c r="R675" s="21"/>
      <c r="S675" s="21"/>
      <c r="T675" s="21"/>
    </row>
    <row r="676" spans="1:20" ht="27.6">
      <c r="A676" s="8" t="str">
        <f>'Magic Number Crunch'!A675</f>
        <v>Staff Of Frost</v>
      </c>
      <c r="B676" s="12">
        <f>'Magic Number Crunch'!L675</f>
        <v>22000</v>
      </c>
      <c r="C676" s="13">
        <f t="shared" si="40"/>
        <v>22000</v>
      </c>
      <c r="D676" s="8" t="s">
        <v>206</v>
      </c>
      <c r="E676" s="14">
        <f t="shared" si="41"/>
        <v>22000</v>
      </c>
      <c r="F676" s="8" t="s">
        <v>202</v>
      </c>
      <c r="G676" s="14">
        <f t="shared" si="42"/>
        <v>0</v>
      </c>
      <c r="H676" s="8" t="s">
        <v>203</v>
      </c>
      <c r="I676" s="14">
        <f t="shared" si="43"/>
        <v>0</v>
      </c>
      <c r="J676" s="8" t="s">
        <v>204</v>
      </c>
      <c r="K676" s="13">
        <f>_xlfn.FLOOR.MATH(C676/'Mark Conv'!$E$5,0.01)</f>
        <v>880</v>
      </c>
      <c r="L676" s="21"/>
      <c r="M676" s="21"/>
      <c r="N676" s="21"/>
      <c r="O676" s="21"/>
      <c r="P676" s="21"/>
      <c r="Q676" s="21"/>
      <c r="R676" s="21"/>
      <c r="S676" s="21"/>
      <c r="T676" s="21"/>
    </row>
    <row r="677" spans="1:20" ht="27.6">
      <c r="A677" s="8" t="str">
        <f>'Magic Number Crunch'!A676</f>
        <v>Staff Of Healing</v>
      </c>
      <c r="B677" s="12">
        <f>'Magic Number Crunch'!L676</f>
        <v>8900</v>
      </c>
      <c r="C677" s="13">
        <f t="shared" si="40"/>
        <v>8900</v>
      </c>
      <c r="D677" s="8" t="s">
        <v>206</v>
      </c>
      <c r="E677" s="14">
        <f t="shared" si="41"/>
        <v>8900</v>
      </c>
      <c r="F677" s="8" t="s">
        <v>202</v>
      </c>
      <c r="G677" s="14">
        <f t="shared" si="42"/>
        <v>0</v>
      </c>
      <c r="H677" s="8" t="s">
        <v>203</v>
      </c>
      <c r="I677" s="14">
        <f t="shared" si="43"/>
        <v>0</v>
      </c>
      <c r="J677" s="8" t="s">
        <v>204</v>
      </c>
      <c r="K677" s="13">
        <f>_xlfn.FLOOR.MATH(C677/'Mark Conv'!$E$5,0.01)</f>
        <v>356</v>
      </c>
      <c r="L677" s="21"/>
      <c r="M677" s="21"/>
      <c r="N677" s="21"/>
      <c r="O677" s="21"/>
      <c r="P677" s="21"/>
      <c r="Q677" s="21"/>
      <c r="R677" s="21"/>
      <c r="S677" s="21"/>
      <c r="T677" s="21"/>
    </row>
    <row r="678" spans="1:20" ht="27.6">
      <c r="A678" s="8" t="str">
        <f>'Magic Number Crunch'!A677</f>
        <v>Staff Of Power</v>
      </c>
      <c r="B678" s="12">
        <f>'Magic Number Crunch'!L677</f>
        <v>70750</v>
      </c>
      <c r="C678" s="13">
        <f t="shared" si="40"/>
        <v>70750</v>
      </c>
      <c r="D678" s="8" t="s">
        <v>206</v>
      </c>
      <c r="E678" s="14">
        <f t="shared" si="41"/>
        <v>70750</v>
      </c>
      <c r="F678" s="8" t="s">
        <v>202</v>
      </c>
      <c r="G678" s="14">
        <f t="shared" si="42"/>
        <v>0</v>
      </c>
      <c r="H678" s="8" t="s">
        <v>203</v>
      </c>
      <c r="I678" s="14">
        <f t="shared" si="43"/>
        <v>0</v>
      </c>
      <c r="J678" s="8" t="s">
        <v>204</v>
      </c>
      <c r="K678" s="13">
        <f>_xlfn.FLOOR.MATH(C678/'Mark Conv'!$E$5,0.01)</f>
        <v>2830</v>
      </c>
      <c r="L678" s="21"/>
      <c r="M678" s="21"/>
      <c r="N678" s="21"/>
      <c r="O678" s="21"/>
      <c r="P678" s="21"/>
      <c r="Q678" s="21"/>
      <c r="R678" s="21"/>
      <c r="S678" s="21"/>
      <c r="T678" s="21"/>
    </row>
    <row r="679" spans="1:20" ht="27.6">
      <c r="A679" s="8" t="str">
        <f>'Magic Number Crunch'!A678</f>
        <v>Staff Of Striking</v>
      </c>
      <c r="B679" s="12">
        <f>'Magic Number Crunch'!L678</f>
        <v>28500</v>
      </c>
      <c r="C679" s="13">
        <f t="shared" si="40"/>
        <v>28500</v>
      </c>
      <c r="D679" s="8" t="s">
        <v>206</v>
      </c>
      <c r="E679" s="14">
        <f t="shared" si="41"/>
        <v>28500</v>
      </c>
      <c r="F679" s="8" t="s">
        <v>202</v>
      </c>
      <c r="G679" s="14">
        <f t="shared" si="42"/>
        <v>0</v>
      </c>
      <c r="H679" s="8" t="s">
        <v>203</v>
      </c>
      <c r="I679" s="14">
        <f t="shared" si="43"/>
        <v>0</v>
      </c>
      <c r="J679" s="8" t="s">
        <v>204</v>
      </c>
      <c r="K679" s="13">
        <f>_xlfn.FLOOR.MATH(C679/'Mark Conv'!$E$5,0.01)</f>
        <v>1140</v>
      </c>
      <c r="L679" s="21"/>
      <c r="M679" s="21"/>
      <c r="N679" s="21"/>
      <c r="O679" s="21"/>
      <c r="P679" s="21"/>
      <c r="Q679" s="21"/>
      <c r="R679" s="21"/>
      <c r="S679" s="21"/>
      <c r="T679" s="21"/>
    </row>
    <row r="680" spans="1:20" ht="27.6">
      <c r="A680" s="8" t="str">
        <f>'Magic Number Crunch'!A679</f>
        <v>Staff Of Swarming Insects</v>
      </c>
      <c r="B680" s="12">
        <f>'Magic Number Crunch'!L679</f>
        <v>10250</v>
      </c>
      <c r="C680" s="13">
        <f t="shared" si="40"/>
        <v>10250</v>
      </c>
      <c r="D680" s="8" t="s">
        <v>206</v>
      </c>
      <c r="E680" s="14">
        <f t="shared" si="41"/>
        <v>10250</v>
      </c>
      <c r="F680" s="8" t="s">
        <v>202</v>
      </c>
      <c r="G680" s="14">
        <f t="shared" si="42"/>
        <v>0</v>
      </c>
      <c r="H680" s="8" t="s">
        <v>203</v>
      </c>
      <c r="I680" s="14">
        <f t="shared" si="43"/>
        <v>0</v>
      </c>
      <c r="J680" s="8" t="s">
        <v>204</v>
      </c>
      <c r="K680" s="13">
        <f>_xlfn.FLOOR.MATH(C680/'Mark Conv'!$E$5,0.01)</f>
        <v>410</v>
      </c>
      <c r="L680" s="21"/>
      <c r="M680" s="21"/>
      <c r="N680" s="21"/>
      <c r="O680" s="21"/>
      <c r="P680" s="21"/>
      <c r="Q680" s="21"/>
      <c r="R680" s="21"/>
      <c r="S680" s="21"/>
      <c r="T680" s="21"/>
    </row>
    <row r="681" spans="1:20" ht="27.6">
      <c r="A681" s="8" t="str">
        <f>'Magic Number Crunch'!A680</f>
        <v>Staff Of The Adder</v>
      </c>
      <c r="B681" s="12">
        <f>'Magic Number Crunch'!L680</f>
        <v>1075</v>
      </c>
      <c r="C681" s="13">
        <f t="shared" si="40"/>
        <v>1075</v>
      </c>
      <c r="D681" s="8" t="s">
        <v>206</v>
      </c>
      <c r="E681" s="14">
        <f t="shared" si="41"/>
        <v>1075</v>
      </c>
      <c r="F681" s="8" t="s">
        <v>202</v>
      </c>
      <c r="G681" s="14">
        <f t="shared" si="42"/>
        <v>0</v>
      </c>
      <c r="H681" s="8" t="s">
        <v>203</v>
      </c>
      <c r="I681" s="14">
        <f t="shared" si="43"/>
        <v>0</v>
      </c>
      <c r="J681" s="8" t="s">
        <v>204</v>
      </c>
      <c r="K681" s="13">
        <f>_xlfn.FLOOR.MATH(C681/'Mark Conv'!$E$5,0.01)</f>
        <v>43</v>
      </c>
      <c r="L681" s="21"/>
      <c r="M681" s="21"/>
      <c r="N681" s="21"/>
      <c r="O681" s="21"/>
      <c r="P681" s="21"/>
      <c r="Q681" s="21"/>
      <c r="R681" s="21"/>
      <c r="S681" s="21"/>
      <c r="T681" s="21"/>
    </row>
    <row r="682" spans="1:20" ht="27.6">
      <c r="A682" s="8" t="str">
        <f>'Magic Number Crunch'!A681</f>
        <v>Staff of the Ivory Claw</v>
      </c>
      <c r="B682" s="12">
        <f>'Magic Number Crunch'!L681</f>
        <v>3937.625</v>
      </c>
      <c r="C682" s="13">
        <f t="shared" si="40"/>
        <v>3937.625</v>
      </c>
      <c r="D682" s="8" t="s">
        <v>206</v>
      </c>
      <c r="E682" s="14">
        <f t="shared" si="41"/>
        <v>3937</v>
      </c>
      <c r="F682" s="8" t="s">
        <v>202</v>
      </c>
      <c r="G682" s="14">
        <f t="shared" si="42"/>
        <v>6</v>
      </c>
      <c r="H682" s="8" t="s">
        <v>203</v>
      </c>
      <c r="I682" s="14">
        <f t="shared" si="43"/>
        <v>2.5</v>
      </c>
      <c r="J682" s="8" t="s">
        <v>204</v>
      </c>
      <c r="K682" s="13">
        <f>_xlfn.FLOOR.MATH(C682/'Mark Conv'!$E$5,0.01)</f>
        <v>157.5</v>
      </c>
      <c r="L682" s="21"/>
      <c r="M682" s="21"/>
      <c r="N682" s="21"/>
      <c r="O682" s="21"/>
      <c r="P682" s="21"/>
      <c r="Q682" s="21"/>
      <c r="R682" s="21"/>
      <c r="S682" s="21"/>
      <c r="T682" s="21"/>
    </row>
    <row r="683" spans="1:20" ht="27.6">
      <c r="A683" s="8" t="str">
        <f>'Magic Number Crunch'!A682</f>
        <v>Staff Of The Magi</v>
      </c>
      <c r="B683" s="12">
        <f>'Magic Number Crunch'!L682</f>
        <v>105250.25</v>
      </c>
      <c r="C683" s="13">
        <f t="shared" si="40"/>
        <v>105250.25</v>
      </c>
      <c r="D683" s="8" t="s">
        <v>206</v>
      </c>
      <c r="E683" s="14">
        <f t="shared" si="41"/>
        <v>105250</v>
      </c>
      <c r="F683" s="8" t="s">
        <v>202</v>
      </c>
      <c r="G683" s="14">
        <f t="shared" si="42"/>
        <v>2</v>
      </c>
      <c r="H683" s="8" t="s">
        <v>203</v>
      </c>
      <c r="I683" s="14">
        <f t="shared" si="43"/>
        <v>5</v>
      </c>
      <c r="J683" s="8" t="s">
        <v>204</v>
      </c>
      <c r="K683" s="13">
        <f>_xlfn.FLOOR.MATH(C683/'Mark Conv'!$E$5,0.01)</f>
        <v>4210.01</v>
      </c>
      <c r="L683" s="21"/>
      <c r="M683" s="21"/>
      <c r="N683" s="21"/>
      <c r="O683" s="21"/>
      <c r="P683" s="21"/>
      <c r="Q683" s="21"/>
      <c r="R683" s="21"/>
      <c r="S683" s="21"/>
      <c r="T683" s="21"/>
    </row>
    <row r="684" spans="1:20" ht="27.6">
      <c r="A684" s="8" t="str">
        <f>'Magic Number Crunch'!A683</f>
        <v>Staff Of The Python</v>
      </c>
      <c r="B684" s="12">
        <f>'Magic Number Crunch'!L683</f>
        <v>1125</v>
      </c>
      <c r="C684" s="13">
        <f t="shared" si="40"/>
        <v>1125</v>
      </c>
      <c r="D684" s="8" t="s">
        <v>206</v>
      </c>
      <c r="E684" s="14">
        <f t="shared" si="41"/>
        <v>1125</v>
      </c>
      <c r="F684" s="8" t="s">
        <v>202</v>
      </c>
      <c r="G684" s="14">
        <f t="shared" si="42"/>
        <v>0</v>
      </c>
      <c r="H684" s="8" t="s">
        <v>203</v>
      </c>
      <c r="I684" s="14">
        <f t="shared" si="43"/>
        <v>0</v>
      </c>
      <c r="J684" s="8" t="s">
        <v>204</v>
      </c>
      <c r="K684" s="13">
        <f>_xlfn.FLOOR.MATH(C684/'Mark Conv'!$E$5,0.01)</f>
        <v>45</v>
      </c>
      <c r="L684" s="21"/>
      <c r="M684" s="21"/>
      <c r="N684" s="21"/>
      <c r="O684" s="21"/>
      <c r="P684" s="21"/>
      <c r="Q684" s="21"/>
      <c r="R684" s="21"/>
      <c r="S684" s="21"/>
      <c r="T684" s="21"/>
    </row>
    <row r="685" spans="1:20" ht="27.6">
      <c r="A685" s="8" t="str">
        <f>'Magic Number Crunch'!A684</f>
        <v>Staff Of The Woodlands</v>
      </c>
      <c r="B685" s="12">
        <f>'Magic Number Crunch'!L684</f>
        <v>24250</v>
      </c>
      <c r="C685" s="13">
        <f t="shared" si="40"/>
        <v>24250</v>
      </c>
      <c r="D685" s="8" t="s">
        <v>206</v>
      </c>
      <c r="E685" s="14">
        <f t="shared" si="41"/>
        <v>24250</v>
      </c>
      <c r="F685" s="8" t="s">
        <v>202</v>
      </c>
      <c r="G685" s="14">
        <f t="shared" si="42"/>
        <v>0</v>
      </c>
      <c r="H685" s="8" t="s">
        <v>203</v>
      </c>
      <c r="I685" s="14">
        <f t="shared" si="43"/>
        <v>0</v>
      </c>
      <c r="J685" s="8" t="s">
        <v>204</v>
      </c>
      <c r="K685" s="13">
        <f>_xlfn.FLOOR.MATH(C685/'Mark Conv'!$E$5,0.01)</f>
        <v>970</v>
      </c>
      <c r="L685" s="21"/>
      <c r="M685" s="21"/>
      <c r="N685" s="21"/>
      <c r="O685" s="21"/>
      <c r="P685" s="21"/>
      <c r="Q685" s="21"/>
      <c r="R685" s="21"/>
      <c r="S685" s="21"/>
      <c r="T685" s="21"/>
    </row>
    <row r="686" spans="1:20" ht="27.6">
      <c r="A686" s="8" t="str">
        <f>'Magic Number Crunch'!A685</f>
        <v>Staff Of Thunder And Lightning</v>
      </c>
      <c r="B686" s="12">
        <f>'Magic Number Crunch'!L685</f>
        <v>20000</v>
      </c>
      <c r="C686" s="13">
        <f t="shared" si="40"/>
        <v>20000</v>
      </c>
      <c r="D686" s="8" t="s">
        <v>206</v>
      </c>
      <c r="E686" s="14">
        <f t="shared" si="41"/>
        <v>20000</v>
      </c>
      <c r="F686" s="8" t="s">
        <v>202</v>
      </c>
      <c r="G686" s="14">
        <f t="shared" si="42"/>
        <v>0</v>
      </c>
      <c r="H686" s="8" t="s">
        <v>203</v>
      </c>
      <c r="I686" s="14">
        <f t="shared" si="43"/>
        <v>0</v>
      </c>
      <c r="J686" s="8" t="s">
        <v>204</v>
      </c>
      <c r="K686" s="13">
        <f>_xlfn.FLOOR.MATH(C686/'Mark Conv'!$E$5,0.01)</f>
        <v>800</v>
      </c>
      <c r="L686" s="21"/>
      <c r="M686" s="21"/>
      <c r="N686" s="21"/>
      <c r="O686" s="21"/>
      <c r="P686" s="21"/>
      <c r="Q686" s="21"/>
      <c r="R686" s="21"/>
      <c r="S686" s="21"/>
      <c r="T686" s="21"/>
    </row>
    <row r="687" spans="1:20" ht="27.6">
      <c r="A687" s="8" t="str">
        <f>'Magic Number Crunch'!A686</f>
        <v>Staff Of Withering</v>
      </c>
      <c r="B687" s="12">
        <f>'Magic Number Crunch'!L686</f>
        <v>2550</v>
      </c>
      <c r="C687" s="13">
        <f t="shared" si="40"/>
        <v>2550</v>
      </c>
      <c r="D687" s="8" t="s">
        <v>206</v>
      </c>
      <c r="E687" s="14">
        <f t="shared" si="41"/>
        <v>2550</v>
      </c>
      <c r="F687" s="8" t="s">
        <v>202</v>
      </c>
      <c r="G687" s="14">
        <f t="shared" si="42"/>
        <v>0</v>
      </c>
      <c r="H687" s="8" t="s">
        <v>203</v>
      </c>
      <c r="I687" s="14">
        <f t="shared" si="43"/>
        <v>0</v>
      </c>
      <c r="J687" s="8" t="s">
        <v>204</v>
      </c>
      <c r="K687" s="13">
        <f>_xlfn.FLOOR.MATH(C687/'Mark Conv'!$E$5,0.01)</f>
        <v>102</v>
      </c>
      <c r="L687" s="21"/>
      <c r="M687" s="21"/>
      <c r="N687" s="21"/>
      <c r="O687" s="21"/>
      <c r="P687" s="21"/>
      <c r="Q687" s="21"/>
      <c r="R687" s="21"/>
      <c r="S687" s="21"/>
      <c r="T687" s="21"/>
    </row>
    <row r="688" spans="1:20" ht="27.6">
      <c r="A688" s="8" t="str">
        <f>'Magic Number Crunch'!A687</f>
        <v>Stone Of Controlling Earth Elementals</v>
      </c>
      <c r="B688" s="12">
        <f>'Magic Number Crunch'!L687</f>
        <v>6350</v>
      </c>
      <c r="C688" s="13">
        <f t="shared" si="40"/>
        <v>6350</v>
      </c>
      <c r="D688" s="8" t="s">
        <v>206</v>
      </c>
      <c r="E688" s="14">
        <f t="shared" si="41"/>
        <v>6350</v>
      </c>
      <c r="F688" s="8" t="s">
        <v>202</v>
      </c>
      <c r="G688" s="14">
        <f t="shared" si="42"/>
        <v>0</v>
      </c>
      <c r="H688" s="8" t="s">
        <v>203</v>
      </c>
      <c r="I688" s="14">
        <f t="shared" si="43"/>
        <v>0</v>
      </c>
      <c r="J688" s="8" t="s">
        <v>204</v>
      </c>
      <c r="K688" s="13">
        <f>_xlfn.FLOOR.MATH(C688/'Mark Conv'!$E$5,0.01)</f>
        <v>254</v>
      </c>
      <c r="L688" s="21"/>
      <c r="M688" s="21"/>
      <c r="N688" s="21"/>
      <c r="O688" s="21"/>
      <c r="P688" s="21"/>
      <c r="Q688" s="21"/>
      <c r="R688" s="21"/>
      <c r="S688" s="21"/>
      <c r="T688" s="21"/>
    </row>
    <row r="689" spans="1:20" ht="27.6">
      <c r="A689" s="8" t="str">
        <f>'Magic Number Crunch'!A688</f>
        <v>Stone Of Good Luck (Luckstone)</v>
      </c>
      <c r="B689" s="12">
        <f>'Magic Number Crunch'!L688</f>
        <v>2300</v>
      </c>
      <c r="C689" s="13">
        <f t="shared" si="40"/>
        <v>2300</v>
      </c>
      <c r="D689" s="8" t="s">
        <v>206</v>
      </c>
      <c r="E689" s="14">
        <f t="shared" si="41"/>
        <v>2300</v>
      </c>
      <c r="F689" s="8" t="s">
        <v>202</v>
      </c>
      <c r="G689" s="14">
        <f t="shared" si="42"/>
        <v>0</v>
      </c>
      <c r="H689" s="8" t="s">
        <v>203</v>
      </c>
      <c r="I689" s="14">
        <f t="shared" si="43"/>
        <v>0</v>
      </c>
      <c r="J689" s="8" t="s">
        <v>204</v>
      </c>
      <c r="K689" s="13">
        <f>_xlfn.FLOOR.MATH(C689/'Mark Conv'!$E$5,0.01)</f>
        <v>92</v>
      </c>
      <c r="L689" s="21"/>
      <c r="M689" s="21"/>
      <c r="N689" s="21"/>
      <c r="O689" s="21"/>
      <c r="P689" s="21"/>
      <c r="Q689" s="21"/>
      <c r="R689" s="21"/>
      <c r="S689" s="21"/>
      <c r="T689" s="21"/>
    </row>
    <row r="690" spans="1:20" ht="27.6">
      <c r="A690" s="8" t="str">
        <f>'Magic Number Crunch'!A689</f>
        <v>Stone Of Ill Luck</v>
      </c>
      <c r="B690" s="12">
        <f>'Magic Number Crunch'!L689</f>
        <v>362.625</v>
      </c>
      <c r="C690" s="13">
        <f t="shared" si="40"/>
        <v>362.625</v>
      </c>
      <c r="D690" s="8" t="s">
        <v>206</v>
      </c>
      <c r="E690" s="14">
        <f t="shared" si="41"/>
        <v>362</v>
      </c>
      <c r="F690" s="8" t="s">
        <v>202</v>
      </c>
      <c r="G690" s="14">
        <f t="shared" si="42"/>
        <v>6</v>
      </c>
      <c r="H690" s="8" t="s">
        <v>203</v>
      </c>
      <c r="I690" s="14">
        <f t="shared" si="43"/>
        <v>2.5</v>
      </c>
      <c r="J690" s="8" t="s">
        <v>204</v>
      </c>
      <c r="K690" s="13">
        <f>_xlfn.FLOOR.MATH(C690/'Mark Conv'!$E$5,0.01)</f>
        <v>14.5</v>
      </c>
      <c r="L690" s="21"/>
      <c r="M690" s="21"/>
      <c r="N690" s="21"/>
      <c r="O690" s="21"/>
      <c r="P690" s="21"/>
      <c r="Q690" s="21"/>
      <c r="R690" s="21"/>
      <c r="S690" s="21"/>
      <c r="T690" s="21"/>
    </row>
    <row r="691" spans="1:20" ht="27.6">
      <c r="A691" s="8" t="str">
        <f>'Magic Number Crunch'!A690</f>
        <v>Stonespeaker Crystal</v>
      </c>
      <c r="B691" s="12">
        <f>'Magic Number Crunch'!L690</f>
        <v>5737.625</v>
      </c>
      <c r="C691" s="13">
        <f t="shared" si="40"/>
        <v>5737.625</v>
      </c>
      <c r="D691" s="8" t="s">
        <v>206</v>
      </c>
      <c r="E691" s="14">
        <f t="shared" si="41"/>
        <v>5737</v>
      </c>
      <c r="F691" s="8" t="s">
        <v>202</v>
      </c>
      <c r="G691" s="14">
        <f t="shared" si="42"/>
        <v>6</v>
      </c>
      <c r="H691" s="8" t="s">
        <v>203</v>
      </c>
      <c r="I691" s="14">
        <f t="shared" si="43"/>
        <v>2.5</v>
      </c>
      <c r="J691" s="8" t="s">
        <v>204</v>
      </c>
      <c r="K691" s="13">
        <f>_xlfn.FLOOR.MATH(C691/'Mark Conv'!$E$5,0.01)</f>
        <v>229.5</v>
      </c>
      <c r="L691" s="21"/>
      <c r="M691" s="21"/>
      <c r="N691" s="21"/>
      <c r="O691" s="21"/>
      <c r="P691" s="21"/>
      <c r="Q691" s="21"/>
      <c r="R691" s="21"/>
      <c r="S691" s="21"/>
      <c r="T691" s="21"/>
    </row>
    <row r="692" spans="1:20" ht="27.6">
      <c r="A692" s="8" t="str">
        <f>'Magic Number Crunch'!A691</f>
        <v>Storm Boomerang</v>
      </c>
      <c r="B692" s="12">
        <f>'Magic Number Crunch'!L691</f>
        <v>237.625</v>
      </c>
      <c r="C692" s="13">
        <f t="shared" si="40"/>
        <v>237.625</v>
      </c>
      <c r="D692" s="8" t="s">
        <v>206</v>
      </c>
      <c r="E692" s="14">
        <f t="shared" si="41"/>
        <v>237</v>
      </c>
      <c r="F692" s="8" t="s">
        <v>202</v>
      </c>
      <c r="G692" s="14">
        <f t="shared" si="42"/>
        <v>6</v>
      </c>
      <c r="H692" s="8" t="s">
        <v>203</v>
      </c>
      <c r="I692" s="14">
        <f t="shared" si="43"/>
        <v>2.5</v>
      </c>
      <c r="J692" s="8" t="s">
        <v>204</v>
      </c>
      <c r="K692" s="13">
        <f>_xlfn.FLOOR.MATH(C692/'Mark Conv'!$E$5,0.01)</f>
        <v>9.5</v>
      </c>
      <c r="L692" s="21"/>
      <c r="M692" s="21"/>
      <c r="N692" s="21"/>
      <c r="O692" s="21"/>
      <c r="P692" s="21"/>
      <c r="Q692" s="21"/>
      <c r="R692" s="21"/>
      <c r="S692" s="21"/>
      <c r="T692" s="21"/>
    </row>
    <row r="693" spans="1:20" ht="27.6">
      <c r="A693" s="8" t="str">
        <f>'Magic Number Crunch'!A692</f>
        <v>Storm Spire</v>
      </c>
      <c r="B693" s="12">
        <f>'Magic Number Crunch'!L692</f>
        <v>112500.5</v>
      </c>
      <c r="C693" s="13">
        <f t="shared" si="40"/>
        <v>112500.5</v>
      </c>
      <c r="D693" s="8" t="s">
        <v>206</v>
      </c>
      <c r="E693" s="14">
        <f t="shared" si="41"/>
        <v>112500</v>
      </c>
      <c r="F693" s="8" t="s">
        <v>202</v>
      </c>
      <c r="G693" s="14">
        <f t="shared" si="42"/>
        <v>5</v>
      </c>
      <c r="H693" s="8" t="s">
        <v>203</v>
      </c>
      <c r="I693" s="14">
        <f t="shared" si="43"/>
        <v>0</v>
      </c>
      <c r="J693" s="8" t="s">
        <v>204</v>
      </c>
      <c r="K693" s="13">
        <f>_xlfn.FLOOR.MATH(C693/'Mark Conv'!$E$5,0.01)</f>
        <v>4500.0200000000004</v>
      </c>
      <c r="L693" s="21"/>
      <c r="M693" s="21"/>
      <c r="N693" s="21"/>
      <c r="O693" s="21"/>
      <c r="P693" s="21"/>
      <c r="Q693" s="21"/>
      <c r="R693" s="21"/>
      <c r="S693" s="21"/>
      <c r="T693" s="21"/>
    </row>
    <row r="694" spans="1:20" ht="27.6">
      <c r="A694" s="8" t="str">
        <f>'Magic Number Crunch'!A693</f>
        <v>Storm Spire</v>
      </c>
      <c r="B694" s="12">
        <f>'Magic Number Crunch'!L693</f>
        <v>112500.5</v>
      </c>
      <c r="C694" s="13">
        <f t="shared" si="40"/>
        <v>112500.5</v>
      </c>
      <c r="D694" s="8" t="s">
        <v>206</v>
      </c>
      <c r="E694" s="14">
        <f t="shared" si="41"/>
        <v>112500</v>
      </c>
      <c r="F694" s="8" t="s">
        <v>202</v>
      </c>
      <c r="G694" s="14">
        <f t="shared" si="42"/>
        <v>5</v>
      </c>
      <c r="H694" s="8" t="s">
        <v>203</v>
      </c>
      <c r="I694" s="14">
        <f t="shared" si="43"/>
        <v>0</v>
      </c>
      <c r="J694" s="8" t="s">
        <v>204</v>
      </c>
      <c r="K694" s="13">
        <f>_xlfn.FLOOR.MATH(C694/'Mark Conv'!$E$5,0.01)</f>
        <v>4500.0200000000004</v>
      </c>
      <c r="L694" s="21"/>
      <c r="M694" s="21"/>
      <c r="N694" s="21"/>
      <c r="O694" s="21"/>
      <c r="P694" s="21"/>
      <c r="Q694" s="21"/>
      <c r="R694" s="21"/>
      <c r="S694" s="21"/>
      <c r="T694" s="21"/>
    </row>
    <row r="695" spans="1:20" ht="27.6">
      <c r="A695" s="8" t="str">
        <f>'Magic Number Crunch'!A694</f>
        <v>Stormgirdle</v>
      </c>
      <c r="B695" s="12">
        <f>'Magic Number Crunch'!L694</f>
        <v>112500.5</v>
      </c>
      <c r="C695" s="13">
        <f t="shared" si="40"/>
        <v>112500.5</v>
      </c>
      <c r="D695" s="8" t="s">
        <v>206</v>
      </c>
      <c r="E695" s="14">
        <f t="shared" si="41"/>
        <v>112500</v>
      </c>
      <c r="F695" s="8" t="s">
        <v>202</v>
      </c>
      <c r="G695" s="14">
        <f t="shared" si="42"/>
        <v>5</v>
      </c>
      <c r="H695" s="8" t="s">
        <v>203</v>
      </c>
      <c r="I695" s="14">
        <f t="shared" si="43"/>
        <v>0</v>
      </c>
      <c r="J695" s="8" t="s">
        <v>204</v>
      </c>
      <c r="K695" s="13">
        <f>_xlfn.FLOOR.MATH(C695/'Mark Conv'!$E$5,0.01)</f>
        <v>4500.0200000000004</v>
      </c>
      <c r="L695" s="21"/>
      <c r="M695" s="21"/>
      <c r="N695" s="21"/>
      <c r="O695" s="21"/>
      <c r="P695" s="21"/>
      <c r="Q695" s="21"/>
      <c r="R695" s="21"/>
      <c r="S695" s="21"/>
      <c r="T695" s="21"/>
    </row>
    <row r="696" spans="1:20" ht="27.6">
      <c r="A696" s="8" t="str">
        <f>'Magic Number Crunch'!A695</f>
        <v>Sun Blade (longsword)</v>
      </c>
      <c r="B696" s="12">
        <f>'Magic Number Crunch'!L695</f>
        <v>7000</v>
      </c>
      <c r="C696" s="13">
        <f t="shared" si="40"/>
        <v>7000</v>
      </c>
      <c r="D696" s="8" t="s">
        <v>206</v>
      </c>
      <c r="E696" s="14">
        <f t="shared" si="41"/>
        <v>7000</v>
      </c>
      <c r="F696" s="8" t="s">
        <v>202</v>
      </c>
      <c r="G696" s="14">
        <f t="shared" si="42"/>
        <v>0</v>
      </c>
      <c r="H696" s="8" t="s">
        <v>203</v>
      </c>
      <c r="I696" s="14">
        <f t="shared" si="43"/>
        <v>0</v>
      </c>
      <c r="J696" s="8" t="s">
        <v>204</v>
      </c>
      <c r="K696" s="13">
        <f>_xlfn.FLOOR.MATH(C696/'Mark Conv'!$E$5,0.01)</f>
        <v>280</v>
      </c>
      <c r="L696" s="21"/>
      <c r="M696" s="21"/>
      <c r="N696" s="21"/>
      <c r="O696" s="21"/>
      <c r="P696" s="21"/>
      <c r="Q696" s="21"/>
      <c r="R696" s="21"/>
      <c r="S696" s="21"/>
      <c r="T696" s="21"/>
    </row>
    <row r="697" spans="1:20" ht="27.6">
      <c r="A697" s="8" t="str">
        <f>'Magic Number Crunch'!A696</f>
        <v>Sunforger (warhammer)</v>
      </c>
      <c r="B697" s="12">
        <f>'Magic Number Crunch'!L696</f>
        <v>5737.625</v>
      </c>
      <c r="C697" s="13">
        <f t="shared" si="40"/>
        <v>5737.625</v>
      </c>
      <c r="D697" s="8" t="s">
        <v>206</v>
      </c>
      <c r="E697" s="14">
        <f t="shared" si="41"/>
        <v>5737</v>
      </c>
      <c r="F697" s="8" t="s">
        <v>202</v>
      </c>
      <c r="G697" s="14">
        <f t="shared" si="42"/>
        <v>6</v>
      </c>
      <c r="H697" s="8" t="s">
        <v>203</v>
      </c>
      <c r="I697" s="14">
        <f t="shared" si="43"/>
        <v>2.5</v>
      </c>
      <c r="J697" s="8" t="s">
        <v>204</v>
      </c>
      <c r="K697" s="13">
        <f>_xlfn.FLOOR.MATH(C697/'Mark Conv'!$E$5,0.01)</f>
        <v>229.5</v>
      </c>
      <c r="L697" s="21"/>
      <c r="M697" s="21"/>
      <c r="N697" s="21"/>
      <c r="O697" s="21"/>
      <c r="P697" s="21"/>
      <c r="Q697" s="21"/>
      <c r="R697" s="21"/>
      <c r="S697" s="21"/>
      <c r="T697" s="21"/>
    </row>
    <row r="698" spans="1:20" ht="27.6">
      <c r="A698" s="8" t="str">
        <f>'Magic Number Crunch'!A697</f>
        <v>Sunsword (longsword)</v>
      </c>
      <c r="B698" s="12">
        <f>'Magic Number Crunch'!L697</f>
        <v>83750.25</v>
      </c>
      <c r="C698" s="13">
        <f t="shared" si="40"/>
        <v>83750.25</v>
      </c>
      <c r="D698" s="8" t="s">
        <v>206</v>
      </c>
      <c r="E698" s="14">
        <f t="shared" si="41"/>
        <v>83750</v>
      </c>
      <c r="F698" s="8" t="s">
        <v>202</v>
      </c>
      <c r="G698" s="14">
        <f t="shared" si="42"/>
        <v>2</v>
      </c>
      <c r="H698" s="8" t="s">
        <v>203</v>
      </c>
      <c r="I698" s="14">
        <f t="shared" si="43"/>
        <v>5</v>
      </c>
      <c r="J698" s="8" t="s">
        <v>204</v>
      </c>
      <c r="K698" s="13">
        <f>_xlfn.FLOOR.MATH(C698/'Mark Conv'!$E$5,0.01)</f>
        <v>3350.01</v>
      </c>
      <c r="L698" s="21"/>
      <c r="M698" s="21"/>
      <c r="N698" s="21"/>
      <c r="O698" s="21"/>
      <c r="P698" s="21"/>
      <c r="Q698" s="21"/>
      <c r="R698" s="21"/>
      <c r="S698" s="21"/>
      <c r="T698" s="21"/>
    </row>
    <row r="699" spans="1:20" ht="27.6">
      <c r="A699" s="8" t="str">
        <f>'Magic Number Crunch'!A698</f>
        <v>Sword Of Answering</v>
      </c>
      <c r="B699" s="12">
        <f>'Magic Number Crunch'!L698</f>
        <v>43500</v>
      </c>
      <c r="C699" s="13">
        <f t="shared" si="40"/>
        <v>43500</v>
      </c>
      <c r="D699" s="8" t="s">
        <v>206</v>
      </c>
      <c r="E699" s="14">
        <f t="shared" si="41"/>
        <v>43500</v>
      </c>
      <c r="F699" s="8" t="s">
        <v>202</v>
      </c>
      <c r="G699" s="14">
        <f t="shared" si="42"/>
        <v>0</v>
      </c>
      <c r="H699" s="8" t="s">
        <v>203</v>
      </c>
      <c r="I699" s="14">
        <f t="shared" si="43"/>
        <v>0</v>
      </c>
      <c r="J699" s="8" t="s">
        <v>204</v>
      </c>
      <c r="K699" s="13">
        <f>_xlfn.FLOOR.MATH(C699/'Mark Conv'!$E$5,0.01)</f>
        <v>1740</v>
      </c>
      <c r="L699" s="21"/>
      <c r="M699" s="21"/>
      <c r="N699" s="21"/>
      <c r="O699" s="21"/>
      <c r="P699" s="21"/>
      <c r="Q699" s="21"/>
      <c r="R699" s="21"/>
      <c r="S699" s="21"/>
      <c r="T699" s="21"/>
    </row>
    <row r="700" spans="1:20" ht="27.6">
      <c r="A700" s="8" t="str">
        <f>'Magic Number Crunch'!A699</f>
        <v>Sword Of Life Stealing (any sword)</v>
      </c>
      <c r="B700" s="12">
        <f>'Magic Number Crunch'!L699</f>
        <v>1600</v>
      </c>
      <c r="C700" s="13">
        <f t="shared" si="40"/>
        <v>1600</v>
      </c>
      <c r="D700" s="8" t="s">
        <v>206</v>
      </c>
      <c r="E700" s="14">
        <f t="shared" si="41"/>
        <v>1600</v>
      </c>
      <c r="F700" s="8" t="s">
        <v>202</v>
      </c>
      <c r="G700" s="14">
        <f t="shared" si="42"/>
        <v>0</v>
      </c>
      <c r="H700" s="8" t="s">
        <v>203</v>
      </c>
      <c r="I700" s="14">
        <f t="shared" si="43"/>
        <v>0</v>
      </c>
      <c r="J700" s="8" t="s">
        <v>204</v>
      </c>
      <c r="K700" s="13">
        <f>_xlfn.FLOOR.MATH(C700/'Mark Conv'!$E$5,0.01)</f>
        <v>64</v>
      </c>
      <c r="L700" s="21"/>
      <c r="M700" s="21"/>
      <c r="N700" s="21"/>
      <c r="O700" s="21"/>
      <c r="P700" s="21"/>
      <c r="Q700" s="21"/>
      <c r="R700" s="21"/>
      <c r="S700" s="21"/>
      <c r="T700" s="21"/>
    </row>
    <row r="701" spans="1:20" ht="27.6">
      <c r="A701" s="8" t="str">
        <f>'Magic Number Crunch'!A700</f>
        <v>Sword Of Sharpness (slashing swords)</v>
      </c>
      <c r="B701" s="12">
        <f>'Magic Number Crunch'!L700</f>
        <v>21850</v>
      </c>
      <c r="C701" s="13">
        <f t="shared" si="40"/>
        <v>21850</v>
      </c>
      <c r="D701" s="8" t="s">
        <v>206</v>
      </c>
      <c r="E701" s="14">
        <f t="shared" si="41"/>
        <v>21850</v>
      </c>
      <c r="F701" s="8" t="s">
        <v>202</v>
      </c>
      <c r="G701" s="14">
        <f t="shared" si="42"/>
        <v>0</v>
      </c>
      <c r="H701" s="8" t="s">
        <v>203</v>
      </c>
      <c r="I701" s="14">
        <f t="shared" si="43"/>
        <v>0</v>
      </c>
      <c r="J701" s="8" t="s">
        <v>204</v>
      </c>
      <c r="K701" s="13">
        <f>_xlfn.FLOOR.MATH(C701/'Mark Conv'!$E$5,0.01)</f>
        <v>874</v>
      </c>
      <c r="L701" s="21"/>
      <c r="M701" s="21"/>
      <c r="N701" s="21"/>
      <c r="O701" s="21"/>
      <c r="P701" s="21"/>
      <c r="Q701" s="21"/>
      <c r="R701" s="21"/>
      <c r="S701" s="21"/>
      <c r="T701" s="21"/>
    </row>
    <row r="702" spans="1:20" ht="27.6">
      <c r="A702" s="8" t="str">
        <f>'Magic Number Crunch'!A701</f>
        <v>Sword Of The Paruns (longsword)</v>
      </c>
      <c r="B702" s="12">
        <f>'Magic Number Crunch'!L701</f>
        <v>23625.125</v>
      </c>
      <c r="C702" s="13">
        <f t="shared" si="40"/>
        <v>23625.125</v>
      </c>
      <c r="D702" s="8" t="s">
        <v>206</v>
      </c>
      <c r="E702" s="14">
        <f t="shared" si="41"/>
        <v>23625</v>
      </c>
      <c r="F702" s="8" t="s">
        <v>202</v>
      </c>
      <c r="G702" s="14">
        <f t="shared" si="42"/>
        <v>1</v>
      </c>
      <c r="H702" s="8" t="s">
        <v>203</v>
      </c>
      <c r="I702" s="14">
        <f t="shared" si="43"/>
        <v>2.5</v>
      </c>
      <c r="J702" s="8" t="s">
        <v>204</v>
      </c>
      <c r="K702" s="13">
        <f>_xlfn.FLOOR.MATH(C702/'Mark Conv'!$E$5,0.01)</f>
        <v>945</v>
      </c>
      <c r="L702" s="21"/>
      <c r="M702" s="21"/>
      <c r="N702" s="21"/>
      <c r="O702" s="21"/>
      <c r="P702" s="21"/>
      <c r="Q702" s="21"/>
      <c r="R702" s="21"/>
      <c r="S702" s="21"/>
      <c r="T702" s="21"/>
    </row>
    <row r="703" spans="1:20" ht="27.6">
      <c r="A703" s="8" t="str">
        <f>'Magic Number Crunch'!A702</f>
        <v>Sword Of Vengeance (any sword)</v>
      </c>
      <c r="B703" s="12">
        <f>'Magic Number Crunch'!L702</f>
        <v>362.625</v>
      </c>
      <c r="C703" s="13">
        <f t="shared" si="40"/>
        <v>362.625</v>
      </c>
      <c r="D703" s="8" t="s">
        <v>206</v>
      </c>
      <c r="E703" s="14">
        <f t="shared" si="41"/>
        <v>362</v>
      </c>
      <c r="F703" s="8" t="s">
        <v>202</v>
      </c>
      <c r="G703" s="14">
        <f t="shared" si="42"/>
        <v>6</v>
      </c>
      <c r="H703" s="8" t="s">
        <v>203</v>
      </c>
      <c r="I703" s="14">
        <f t="shared" si="43"/>
        <v>2.5</v>
      </c>
      <c r="J703" s="8" t="s">
        <v>204</v>
      </c>
      <c r="K703" s="13">
        <f>_xlfn.FLOOR.MATH(C703/'Mark Conv'!$E$5,0.01)</f>
        <v>14.5</v>
      </c>
      <c r="L703" s="21"/>
      <c r="M703" s="21"/>
      <c r="N703" s="21"/>
      <c r="O703" s="21"/>
      <c r="P703" s="21"/>
      <c r="Q703" s="21"/>
      <c r="R703" s="21"/>
      <c r="S703" s="21"/>
      <c r="T703" s="21"/>
    </row>
    <row r="704" spans="1:20" ht="27.6">
      <c r="A704" s="8" t="str">
        <f>'Magic Number Crunch'!A703</f>
        <v>Sword Of Wounding (any sword)</v>
      </c>
      <c r="B704" s="12">
        <f>'Magic Number Crunch'!L703</f>
        <v>1600</v>
      </c>
      <c r="C704" s="13">
        <f t="shared" si="40"/>
        <v>1600</v>
      </c>
      <c r="D704" s="8" t="s">
        <v>206</v>
      </c>
      <c r="E704" s="14">
        <f t="shared" si="41"/>
        <v>1600</v>
      </c>
      <c r="F704" s="8" t="s">
        <v>202</v>
      </c>
      <c r="G704" s="14">
        <f t="shared" si="42"/>
        <v>0</v>
      </c>
      <c r="H704" s="8" t="s">
        <v>203</v>
      </c>
      <c r="I704" s="14">
        <f t="shared" si="43"/>
        <v>0</v>
      </c>
      <c r="J704" s="8" t="s">
        <v>204</v>
      </c>
      <c r="K704" s="13">
        <f>_xlfn.FLOOR.MATH(C704/'Mark Conv'!$E$5,0.01)</f>
        <v>64</v>
      </c>
      <c r="L704" s="21"/>
      <c r="M704" s="21"/>
      <c r="N704" s="21"/>
      <c r="O704" s="21"/>
      <c r="P704" s="21"/>
      <c r="Q704" s="21"/>
      <c r="R704" s="21"/>
      <c r="S704" s="21"/>
      <c r="T704" s="21"/>
    </row>
    <row r="705" spans="1:20" ht="27.6">
      <c r="A705" s="8" t="str">
        <f>'Magic Number Crunch'!A704</f>
        <v>Talisman Of Pure Good</v>
      </c>
      <c r="B705" s="12">
        <f>'Magic Number Crunch'!L704</f>
        <v>98340</v>
      </c>
      <c r="C705" s="13">
        <f t="shared" si="40"/>
        <v>98340</v>
      </c>
      <c r="D705" s="8" t="s">
        <v>206</v>
      </c>
      <c r="E705" s="14">
        <f t="shared" si="41"/>
        <v>98340</v>
      </c>
      <c r="F705" s="8" t="s">
        <v>202</v>
      </c>
      <c r="G705" s="14">
        <f t="shared" si="42"/>
        <v>0</v>
      </c>
      <c r="H705" s="8" t="s">
        <v>203</v>
      </c>
      <c r="I705" s="14">
        <f t="shared" si="43"/>
        <v>0</v>
      </c>
      <c r="J705" s="8" t="s">
        <v>204</v>
      </c>
      <c r="K705" s="13">
        <f>_xlfn.FLOOR.MATH(C705/'Mark Conv'!$E$5,0.01)</f>
        <v>3933.6</v>
      </c>
      <c r="L705" s="21"/>
      <c r="M705" s="21"/>
      <c r="N705" s="21"/>
      <c r="O705" s="21"/>
      <c r="P705" s="21"/>
      <c r="Q705" s="21"/>
      <c r="R705" s="21"/>
      <c r="S705" s="21"/>
      <c r="T705" s="21"/>
    </row>
    <row r="706" spans="1:20" ht="27.6">
      <c r="A706" s="8" t="str">
        <f>'Magic Number Crunch'!A705</f>
        <v>Talisman Of The Sphere</v>
      </c>
      <c r="B706" s="12">
        <f>'Magic Number Crunch'!L705</f>
        <v>47500</v>
      </c>
      <c r="C706" s="13">
        <f t="shared" si="40"/>
        <v>47500</v>
      </c>
      <c r="D706" s="8" t="s">
        <v>206</v>
      </c>
      <c r="E706" s="14">
        <f t="shared" si="41"/>
        <v>47500</v>
      </c>
      <c r="F706" s="8" t="s">
        <v>202</v>
      </c>
      <c r="G706" s="14">
        <f t="shared" si="42"/>
        <v>0</v>
      </c>
      <c r="H706" s="8" t="s">
        <v>203</v>
      </c>
      <c r="I706" s="14">
        <f t="shared" si="43"/>
        <v>0</v>
      </c>
      <c r="J706" s="8" t="s">
        <v>204</v>
      </c>
      <c r="K706" s="13">
        <f>_xlfn.FLOOR.MATH(C706/'Mark Conv'!$E$5,0.01)</f>
        <v>1900</v>
      </c>
      <c r="L706" s="21"/>
      <c r="M706" s="21"/>
      <c r="N706" s="21"/>
      <c r="O706" s="21"/>
      <c r="P706" s="21"/>
      <c r="Q706" s="21"/>
      <c r="R706" s="21"/>
      <c r="S706" s="21"/>
      <c r="T706" s="21"/>
    </row>
    <row r="707" spans="1:20" ht="27.6">
      <c r="A707" s="8" t="str">
        <f>'Magic Number Crunch'!A706</f>
        <v>Talisman Of Ultimate Evil</v>
      </c>
      <c r="B707" s="12">
        <f>'Magic Number Crunch'!L706</f>
        <v>93220</v>
      </c>
      <c r="C707" s="13">
        <f t="shared" ref="C707:C770" si="44">B707*$N$6*$N$11</f>
        <v>93220</v>
      </c>
      <c r="D707" s="8" t="s">
        <v>206</v>
      </c>
      <c r="E707" s="14">
        <f t="shared" ref="E707:E770" si="45">_xlfn.FLOOR.MATH(C707,1)</f>
        <v>93220</v>
      </c>
      <c r="F707" s="8" t="s">
        <v>202</v>
      </c>
      <c r="G707" s="14">
        <f t="shared" ref="G707:G770" si="46">_xlfn.FLOOR.MATH(((C707-E707)*10), 1)</f>
        <v>0</v>
      </c>
      <c r="H707" s="8" t="s">
        <v>203</v>
      </c>
      <c r="I707" s="14">
        <f t="shared" ref="I707:I770" si="47">((C707-E707)*10-G707)*10</f>
        <v>0</v>
      </c>
      <c r="J707" s="8" t="s">
        <v>204</v>
      </c>
      <c r="K707" s="13">
        <f>_xlfn.FLOOR.MATH(C707/'Mark Conv'!$E$5,0.01)</f>
        <v>3728.8</v>
      </c>
      <c r="L707" s="21"/>
      <c r="M707" s="21"/>
      <c r="N707" s="21"/>
      <c r="O707" s="21"/>
      <c r="P707" s="21"/>
      <c r="Q707" s="21"/>
      <c r="R707" s="21"/>
      <c r="S707" s="21"/>
      <c r="T707" s="21"/>
    </row>
    <row r="708" spans="1:20" ht="27.6">
      <c r="A708" s="8" t="str">
        <f>'Magic Number Crunch'!A707</f>
        <v>Talking Doll</v>
      </c>
      <c r="B708" s="12">
        <f>'Magic Number Crunch'!L707</f>
        <v>67.5</v>
      </c>
      <c r="C708" s="13">
        <f t="shared" si="44"/>
        <v>67.5</v>
      </c>
      <c r="D708" s="8" t="s">
        <v>206</v>
      </c>
      <c r="E708" s="14">
        <f t="shared" si="45"/>
        <v>67</v>
      </c>
      <c r="F708" s="8" t="s">
        <v>202</v>
      </c>
      <c r="G708" s="14">
        <f t="shared" si="46"/>
        <v>5</v>
      </c>
      <c r="H708" s="8" t="s">
        <v>203</v>
      </c>
      <c r="I708" s="14">
        <f t="shared" si="47"/>
        <v>0</v>
      </c>
      <c r="J708" s="8" t="s">
        <v>204</v>
      </c>
      <c r="K708" s="13">
        <f>_xlfn.FLOOR.MATH(C708/'Mark Conv'!$E$5,0.01)</f>
        <v>2.7</v>
      </c>
      <c r="L708" s="21"/>
      <c r="M708" s="21"/>
      <c r="N708" s="21"/>
      <c r="O708" s="21"/>
      <c r="P708" s="21"/>
      <c r="Q708" s="21"/>
      <c r="R708" s="21"/>
      <c r="S708" s="21"/>
      <c r="T708" s="21"/>
    </row>
    <row r="709" spans="1:20" ht="27.6">
      <c r="A709" s="8" t="str">
        <f>'Magic Number Crunch'!A708</f>
        <v>Tankard Of Plenty</v>
      </c>
      <c r="B709" s="12">
        <f>'Magic Number Crunch'!L708</f>
        <v>60</v>
      </c>
      <c r="C709" s="13">
        <f t="shared" si="44"/>
        <v>60</v>
      </c>
      <c r="D709" s="8" t="s">
        <v>206</v>
      </c>
      <c r="E709" s="14">
        <f t="shared" si="45"/>
        <v>60</v>
      </c>
      <c r="F709" s="8" t="s">
        <v>202</v>
      </c>
      <c r="G709" s="14">
        <f t="shared" si="46"/>
        <v>0</v>
      </c>
      <c r="H709" s="8" t="s">
        <v>203</v>
      </c>
      <c r="I709" s="14">
        <f t="shared" si="47"/>
        <v>0</v>
      </c>
      <c r="J709" s="8" t="s">
        <v>204</v>
      </c>
      <c r="K709" s="13">
        <f>_xlfn.FLOOR.MATH(C709/'Mark Conv'!$E$5,0.01)</f>
        <v>2.4</v>
      </c>
      <c r="L709" s="21"/>
      <c r="M709" s="21"/>
      <c r="N709" s="21"/>
      <c r="O709" s="21"/>
      <c r="P709" s="21"/>
      <c r="Q709" s="21"/>
      <c r="R709" s="21"/>
      <c r="S709" s="21"/>
      <c r="T709" s="21"/>
    </row>
    <row r="710" spans="1:20" ht="27.6">
      <c r="A710" s="8" t="str">
        <f>'Magic Number Crunch'!A709</f>
        <v>Tankard Of Sobriety</v>
      </c>
      <c r="B710" s="12">
        <f>'Magic Number Crunch'!L709</f>
        <v>70</v>
      </c>
      <c r="C710" s="13">
        <f t="shared" si="44"/>
        <v>70</v>
      </c>
      <c r="D710" s="8" t="s">
        <v>206</v>
      </c>
      <c r="E710" s="14">
        <f t="shared" si="45"/>
        <v>70</v>
      </c>
      <c r="F710" s="8" t="s">
        <v>202</v>
      </c>
      <c r="G710" s="14">
        <f t="shared" si="46"/>
        <v>0</v>
      </c>
      <c r="H710" s="8" t="s">
        <v>203</v>
      </c>
      <c r="I710" s="14">
        <f t="shared" si="47"/>
        <v>0</v>
      </c>
      <c r="J710" s="8" t="s">
        <v>204</v>
      </c>
      <c r="K710" s="13">
        <f>_xlfn.FLOOR.MATH(C710/'Mark Conv'!$E$5,0.01)</f>
        <v>2.8000000000000003</v>
      </c>
      <c r="L710" s="21"/>
      <c r="M710" s="21"/>
      <c r="N710" s="21"/>
      <c r="O710" s="21"/>
      <c r="P710" s="21"/>
      <c r="Q710" s="21"/>
      <c r="R710" s="21"/>
      <c r="S710" s="21"/>
      <c r="T710" s="21"/>
    </row>
    <row r="711" spans="1:20" ht="27.6">
      <c r="A711" s="8" t="str">
        <f>'Magic Number Crunch'!A710</f>
        <v>Tentacle Rod</v>
      </c>
      <c r="B711" s="12">
        <f>'Magic Number Crunch'!L710</f>
        <v>3500</v>
      </c>
      <c r="C711" s="13">
        <f t="shared" si="44"/>
        <v>3500</v>
      </c>
      <c r="D711" s="8" t="s">
        <v>206</v>
      </c>
      <c r="E711" s="14">
        <f t="shared" si="45"/>
        <v>3500</v>
      </c>
      <c r="F711" s="8" t="s">
        <v>202</v>
      </c>
      <c r="G711" s="14">
        <f t="shared" si="46"/>
        <v>0</v>
      </c>
      <c r="H711" s="8" t="s">
        <v>203</v>
      </c>
      <c r="I711" s="14">
        <f t="shared" si="47"/>
        <v>0</v>
      </c>
      <c r="J711" s="8" t="s">
        <v>204</v>
      </c>
      <c r="K711" s="13">
        <f>_xlfn.FLOOR.MATH(C711/'Mark Conv'!$E$5,0.01)</f>
        <v>140</v>
      </c>
      <c r="L711" s="21"/>
      <c r="M711" s="21"/>
      <c r="N711" s="21"/>
      <c r="O711" s="21"/>
      <c r="P711" s="21"/>
      <c r="Q711" s="21"/>
      <c r="R711" s="21"/>
      <c r="S711" s="21"/>
      <c r="T711" s="21"/>
    </row>
    <row r="712" spans="1:20" ht="27.6">
      <c r="A712" s="8" t="str">
        <f>'Magic Number Crunch'!A711</f>
        <v>Thermal Cube</v>
      </c>
      <c r="B712" s="12">
        <f>'Magic Number Crunch'!L711</f>
        <v>60</v>
      </c>
      <c r="C712" s="13">
        <f t="shared" si="44"/>
        <v>60</v>
      </c>
      <c r="D712" s="8" t="s">
        <v>206</v>
      </c>
      <c r="E712" s="14">
        <f t="shared" si="45"/>
        <v>60</v>
      </c>
      <c r="F712" s="8" t="s">
        <v>202</v>
      </c>
      <c r="G712" s="14">
        <f t="shared" si="46"/>
        <v>0</v>
      </c>
      <c r="H712" s="8" t="s">
        <v>203</v>
      </c>
      <c r="I712" s="14">
        <f t="shared" si="47"/>
        <v>0</v>
      </c>
      <c r="J712" s="8" t="s">
        <v>204</v>
      </c>
      <c r="K712" s="13">
        <f>_xlfn.FLOOR.MATH(C712/'Mark Conv'!$E$5,0.01)</f>
        <v>2.4</v>
      </c>
      <c r="L712" s="21"/>
      <c r="M712" s="21"/>
      <c r="N712" s="21"/>
      <c r="O712" s="21"/>
      <c r="P712" s="21"/>
      <c r="Q712" s="21"/>
      <c r="R712" s="21"/>
      <c r="S712" s="21"/>
      <c r="T712" s="21"/>
    </row>
    <row r="713" spans="1:20" ht="27.6">
      <c r="A713" s="8" t="str">
        <f>'Magic Number Crunch'!A712</f>
        <v>Timepiece Of Travel</v>
      </c>
      <c r="B713" s="12">
        <f>'Magic Number Crunch'!L712</f>
        <v>19625.125</v>
      </c>
      <c r="C713" s="13">
        <f t="shared" si="44"/>
        <v>19625.125</v>
      </c>
      <c r="D713" s="8" t="s">
        <v>206</v>
      </c>
      <c r="E713" s="14">
        <f t="shared" si="45"/>
        <v>19625</v>
      </c>
      <c r="F713" s="8" t="s">
        <v>202</v>
      </c>
      <c r="G713" s="14">
        <f t="shared" si="46"/>
        <v>1</v>
      </c>
      <c r="H713" s="8" t="s">
        <v>203</v>
      </c>
      <c r="I713" s="14">
        <f t="shared" si="47"/>
        <v>2.5</v>
      </c>
      <c r="J713" s="8" t="s">
        <v>204</v>
      </c>
      <c r="K713" s="13">
        <f>_xlfn.FLOOR.MATH(C713/'Mark Conv'!$E$5,0.01)</f>
        <v>785</v>
      </c>
      <c r="L713" s="21"/>
      <c r="M713" s="21"/>
      <c r="N713" s="21"/>
      <c r="O713" s="21"/>
      <c r="P713" s="21"/>
      <c r="Q713" s="21"/>
      <c r="R713" s="21"/>
      <c r="S713" s="21"/>
      <c r="T713" s="21"/>
    </row>
    <row r="714" spans="1:20" ht="27.6">
      <c r="A714" s="8" t="str">
        <f>'Magic Number Crunch'!A713</f>
        <v>Tinderstrike (dagger)</v>
      </c>
      <c r="B714" s="12">
        <f>'Magic Number Crunch'!L713</f>
        <v>91750.25</v>
      </c>
      <c r="C714" s="13">
        <f t="shared" si="44"/>
        <v>91750.25</v>
      </c>
      <c r="D714" s="8" t="s">
        <v>206</v>
      </c>
      <c r="E714" s="14">
        <f t="shared" si="45"/>
        <v>91750</v>
      </c>
      <c r="F714" s="8" t="s">
        <v>202</v>
      </c>
      <c r="G714" s="14">
        <f t="shared" si="46"/>
        <v>2</v>
      </c>
      <c r="H714" s="8" t="s">
        <v>203</v>
      </c>
      <c r="I714" s="14">
        <f t="shared" si="47"/>
        <v>5</v>
      </c>
      <c r="J714" s="8" t="s">
        <v>204</v>
      </c>
      <c r="K714" s="13">
        <f>_xlfn.FLOOR.MATH(C714/'Mark Conv'!$E$5,0.01)</f>
        <v>3670.01</v>
      </c>
      <c r="L714" s="21"/>
      <c r="M714" s="21"/>
      <c r="N714" s="21"/>
      <c r="O714" s="21"/>
      <c r="P714" s="21"/>
      <c r="Q714" s="21"/>
      <c r="R714" s="21"/>
      <c r="S714" s="21"/>
      <c r="T714" s="21"/>
    </row>
    <row r="715" spans="1:20" ht="27.6">
      <c r="A715" s="8" t="str">
        <f>'Magic Number Crunch'!A714</f>
        <v>Tome Of Clear Thought</v>
      </c>
      <c r="B715" s="12">
        <f>'Magic Number Crunch'!L714</f>
        <v>33625.125</v>
      </c>
      <c r="C715" s="13">
        <f t="shared" si="44"/>
        <v>33625.125</v>
      </c>
      <c r="D715" s="8" t="s">
        <v>206</v>
      </c>
      <c r="E715" s="14">
        <f t="shared" si="45"/>
        <v>33625</v>
      </c>
      <c r="F715" s="8" t="s">
        <v>202</v>
      </c>
      <c r="G715" s="14">
        <f t="shared" si="46"/>
        <v>1</v>
      </c>
      <c r="H715" s="8" t="s">
        <v>203</v>
      </c>
      <c r="I715" s="14">
        <f t="shared" si="47"/>
        <v>2.5</v>
      </c>
      <c r="J715" s="8" t="s">
        <v>204</v>
      </c>
      <c r="K715" s="13">
        <f>_xlfn.FLOOR.MATH(C715/'Mark Conv'!$E$5,0.01)</f>
        <v>1345</v>
      </c>
      <c r="L715" s="21"/>
      <c r="M715" s="21"/>
      <c r="N715" s="21"/>
      <c r="O715" s="21"/>
      <c r="P715" s="21"/>
      <c r="Q715" s="21"/>
      <c r="R715" s="21"/>
      <c r="S715" s="21"/>
      <c r="T715" s="21"/>
    </row>
    <row r="716" spans="1:20" ht="27.6">
      <c r="A716" s="8" t="str">
        <f>'Magic Number Crunch'!A715</f>
        <v>Tome Of Leadership And Influence</v>
      </c>
      <c r="B716" s="12">
        <f>'Magic Number Crunch'!L715</f>
        <v>33625.125</v>
      </c>
      <c r="C716" s="13">
        <f t="shared" si="44"/>
        <v>33625.125</v>
      </c>
      <c r="D716" s="8" t="s">
        <v>206</v>
      </c>
      <c r="E716" s="14">
        <f t="shared" si="45"/>
        <v>33625</v>
      </c>
      <c r="F716" s="8" t="s">
        <v>202</v>
      </c>
      <c r="G716" s="14">
        <f t="shared" si="46"/>
        <v>1</v>
      </c>
      <c r="H716" s="8" t="s">
        <v>203</v>
      </c>
      <c r="I716" s="14">
        <f t="shared" si="47"/>
        <v>2.5</v>
      </c>
      <c r="J716" s="8" t="s">
        <v>204</v>
      </c>
      <c r="K716" s="13">
        <f>_xlfn.FLOOR.MATH(C716/'Mark Conv'!$E$5,0.01)</f>
        <v>1345</v>
      </c>
      <c r="L716" s="21"/>
      <c r="M716" s="21"/>
      <c r="N716" s="21"/>
      <c r="O716" s="21"/>
      <c r="P716" s="21"/>
      <c r="Q716" s="21"/>
      <c r="R716" s="21"/>
      <c r="S716" s="21"/>
      <c r="T716" s="21"/>
    </row>
    <row r="717" spans="1:20" ht="27.6">
      <c r="A717" s="8" t="str">
        <f>'Magic Number Crunch'!A716</f>
        <v>Tome Of The Stilled Tongue</v>
      </c>
      <c r="B717" s="12">
        <f>'Magic Number Crunch'!L716</f>
        <v>86250.25</v>
      </c>
      <c r="C717" s="13">
        <f t="shared" si="44"/>
        <v>86250.25</v>
      </c>
      <c r="D717" s="8" t="s">
        <v>206</v>
      </c>
      <c r="E717" s="14">
        <f t="shared" si="45"/>
        <v>86250</v>
      </c>
      <c r="F717" s="8" t="s">
        <v>202</v>
      </c>
      <c r="G717" s="14">
        <f t="shared" si="46"/>
        <v>2</v>
      </c>
      <c r="H717" s="8" t="s">
        <v>203</v>
      </c>
      <c r="I717" s="14">
        <f t="shared" si="47"/>
        <v>5</v>
      </c>
      <c r="J717" s="8" t="s">
        <v>204</v>
      </c>
      <c r="K717" s="13">
        <f>_xlfn.FLOOR.MATH(C717/'Mark Conv'!$E$5,0.01)</f>
        <v>3450.01</v>
      </c>
      <c r="L717" s="21"/>
      <c r="M717" s="21"/>
      <c r="N717" s="21"/>
      <c r="O717" s="21"/>
      <c r="P717" s="21"/>
      <c r="Q717" s="21"/>
      <c r="R717" s="21"/>
      <c r="S717" s="21"/>
      <c r="T717" s="21"/>
    </row>
    <row r="718" spans="1:20" ht="27.6">
      <c r="A718" s="8" t="str">
        <f>'Magic Number Crunch'!A717</f>
        <v>Tome Of Understanding</v>
      </c>
      <c r="B718" s="12">
        <f>'Magic Number Crunch'!L717</f>
        <v>33625.125</v>
      </c>
      <c r="C718" s="13">
        <f t="shared" si="44"/>
        <v>33625.125</v>
      </c>
      <c r="D718" s="8" t="s">
        <v>206</v>
      </c>
      <c r="E718" s="14">
        <f t="shared" si="45"/>
        <v>33625</v>
      </c>
      <c r="F718" s="8" t="s">
        <v>202</v>
      </c>
      <c r="G718" s="14">
        <f t="shared" si="46"/>
        <v>1</v>
      </c>
      <c r="H718" s="8" t="s">
        <v>203</v>
      </c>
      <c r="I718" s="14">
        <f t="shared" si="47"/>
        <v>2.5</v>
      </c>
      <c r="J718" s="8" t="s">
        <v>204</v>
      </c>
      <c r="K718" s="13">
        <f>_xlfn.FLOOR.MATH(C718/'Mark Conv'!$E$5,0.01)</f>
        <v>1345</v>
      </c>
      <c r="L718" s="21"/>
      <c r="M718" s="21"/>
      <c r="N718" s="21"/>
      <c r="O718" s="21"/>
      <c r="P718" s="21"/>
      <c r="Q718" s="21"/>
      <c r="R718" s="21"/>
      <c r="S718" s="21"/>
      <c r="T718" s="21"/>
    </row>
    <row r="719" spans="1:20" ht="27.6">
      <c r="A719" s="8" t="str">
        <f>'Magic Number Crunch'!A718</f>
        <v>Travel Alchemical Kit</v>
      </c>
      <c r="B719" s="12">
        <f>'Magic Number Crunch'!L718</f>
        <v>325.25</v>
      </c>
      <c r="C719" s="13">
        <f t="shared" si="44"/>
        <v>325.25</v>
      </c>
      <c r="D719" s="8" t="s">
        <v>206</v>
      </c>
      <c r="E719" s="14">
        <f t="shared" si="45"/>
        <v>325</v>
      </c>
      <c r="F719" s="8" t="s">
        <v>202</v>
      </c>
      <c r="G719" s="14">
        <f t="shared" si="46"/>
        <v>2</v>
      </c>
      <c r="H719" s="8" t="s">
        <v>203</v>
      </c>
      <c r="I719" s="14">
        <f t="shared" si="47"/>
        <v>5</v>
      </c>
      <c r="J719" s="8" t="s">
        <v>204</v>
      </c>
      <c r="K719" s="13">
        <f>_xlfn.FLOOR.MATH(C719/'Mark Conv'!$E$5,0.01)</f>
        <v>13.01</v>
      </c>
      <c r="L719" s="21"/>
      <c r="M719" s="21"/>
      <c r="N719" s="21"/>
      <c r="O719" s="21"/>
      <c r="P719" s="21"/>
      <c r="Q719" s="21"/>
      <c r="R719" s="21"/>
      <c r="S719" s="21"/>
      <c r="T719" s="21"/>
    </row>
    <row r="720" spans="1:20" ht="27.6">
      <c r="A720" s="8" t="str">
        <f>'Magic Number Crunch'!A719</f>
        <v>Trident Of Fish Command</v>
      </c>
      <c r="B720" s="12">
        <f>'Magic Number Crunch'!L719</f>
        <v>550</v>
      </c>
      <c r="C720" s="13">
        <f t="shared" si="44"/>
        <v>550</v>
      </c>
      <c r="D720" s="8" t="s">
        <v>206</v>
      </c>
      <c r="E720" s="14">
        <f t="shared" si="45"/>
        <v>550</v>
      </c>
      <c r="F720" s="8" t="s">
        <v>202</v>
      </c>
      <c r="G720" s="14">
        <f t="shared" si="46"/>
        <v>0</v>
      </c>
      <c r="H720" s="8" t="s">
        <v>203</v>
      </c>
      <c r="I720" s="14">
        <f t="shared" si="47"/>
        <v>0</v>
      </c>
      <c r="J720" s="8" t="s">
        <v>204</v>
      </c>
      <c r="K720" s="13">
        <f>_xlfn.FLOOR.MATH(C720/'Mark Conv'!$E$5,0.01)</f>
        <v>22</v>
      </c>
      <c r="L720" s="21"/>
      <c r="M720" s="21"/>
      <c r="N720" s="21"/>
      <c r="O720" s="21"/>
      <c r="P720" s="21"/>
      <c r="Q720" s="21"/>
      <c r="R720" s="21"/>
      <c r="S720" s="21"/>
      <c r="T720" s="21"/>
    </row>
    <row r="721" spans="1:20" ht="27.6">
      <c r="A721" s="8" t="str">
        <f>'Magic Number Crunch'!A720</f>
        <v>Two-Birds Sling</v>
      </c>
      <c r="B721" s="12">
        <f>'Magic Number Crunch'!L720</f>
        <v>5437.625</v>
      </c>
      <c r="C721" s="13">
        <f t="shared" si="44"/>
        <v>5437.625</v>
      </c>
      <c r="D721" s="8" t="s">
        <v>206</v>
      </c>
      <c r="E721" s="14">
        <f t="shared" si="45"/>
        <v>5437</v>
      </c>
      <c r="F721" s="8" t="s">
        <v>202</v>
      </c>
      <c r="G721" s="14">
        <f t="shared" si="46"/>
        <v>6</v>
      </c>
      <c r="H721" s="8" t="s">
        <v>203</v>
      </c>
      <c r="I721" s="14">
        <f t="shared" si="47"/>
        <v>2.5</v>
      </c>
      <c r="J721" s="8" t="s">
        <v>204</v>
      </c>
      <c r="K721" s="13">
        <f>_xlfn.FLOOR.MATH(C721/'Mark Conv'!$E$5,0.01)</f>
        <v>217.5</v>
      </c>
      <c r="L721" s="21"/>
      <c r="M721" s="21"/>
      <c r="N721" s="21"/>
      <c r="O721" s="21"/>
      <c r="P721" s="21"/>
      <c r="Q721" s="21"/>
      <c r="R721" s="21"/>
      <c r="S721" s="21"/>
      <c r="T721" s="21"/>
    </row>
    <row r="722" spans="1:20" ht="27.6">
      <c r="A722" s="8" t="str">
        <f>'Magic Number Crunch'!A721</f>
        <v>Unbreakable Arrow</v>
      </c>
      <c r="B722" s="12">
        <f>'Magic Number Crunch'!L721</f>
        <v>42.5</v>
      </c>
      <c r="C722" s="13">
        <f t="shared" si="44"/>
        <v>42.5</v>
      </c>
      <c r="D722" s="8" t="s">
        <v>206</v>
      </c>
      <c r="E722" s="14">
        <f t="shared" si="45"/>
        <v>42</v>
      </c>
      <c r="F722" s="8" t="s">
        <v>202</v>
      </c>
      <c r="G722" s="14">
        <f t="shared" si="46"/>
        <v>5</v>
      </c>
      <c r="H722" s="8" t="s">
        <v>203</v>
      </c>
      <c r="I722" s="14">
        <f t="shared" si="47"/>
        <v>0</v>
      </c>
      <c r="J722" s="8" t="s">
        <v>204</v>
      </c>
      <c r="K722" s="13">
        <f>_xlfn.FLOOR.MATH(C722/'Mark Conv'!$E$5,0.01)</f>
        <v>1.7</v>
      </c>
      <c r="L722" s="21"/>
      <c r="M722" s="21"/>
      <c r="N722" s="21"/>
      <c r="O722" s="21"/>
      <c r="P722" s="21"/>
      <c r="Q722" s="21"/>
      <c r="R722" s="21"/>
      <c r="S722" s="21"/>
      <c r="T722" s="21"/>
    </row>
    <row r="723" spans="1:20" ht="27.6">
      <c r="A723" s="8" t="str">
        <f>'Magic Number Crunch'!A722</f>
        <v>Universal Solvent</v>
      </c>
      <c r="B723" s="12">
        <f>'Magic Number Crunch'!L722</f>
        <v>2650</v>
      </c>
      <c r="C723" s="13">
        <f t="shared" si="44"/>
        <v>2650</v>
      </c>
      <c r="D723" s="8" t="s">
        <v>206</v>
      </c>
      <c r="E723" s="14">
        <f t="shared" si="45"/>
        <v>2650</v>
      </c>
      <c r="F723" s="8" t="s">
        <v>202</v>
      </c>
      <c r="G723" s="14">
        <f t="shared" si="46"/>
        <v>0</v>
      </c>
      <c r="H723" s="8" t="s">
        <v>203</v>
      </c>
      <c r="I723" s="14">
        <f t="shared" si="47"/>
        <v>0</v>
      </c>
      <c r="J723" s="8" t="s">
        <v>204</v>
      </c>
      <c r="K723" s="13">
        <f>_xlfn.FLOOR.MATH(C723/'Mark Conv'!$E$5,0.01)</f>
        <v>106</v>
      </c>
      <c r="L723" s="21"/>
      <c r="M723" s="21"/>
      <c r="N723" s="21"/>
      <c r="O723" s="21"/>
      <c r="P723" s="21"/>
      <c r="Q723" s="21"/>
      <c r="R723" s="21"/>
      <c r="S723" s="21"/>
      <c r="T723" s="21"/>
    </row>
    <row r="724" spans="1:20" ht="27.6">
      <c r="A724" s="8" t="str">
        <f>'Magic Number Crunch'!A723</f>
        <v>Ventilating Lungs</v>
      </c>
      <c r="B724" s="12">
        <f>'Magic Number Crunch'!L723</f>
        <v>3937.625</v>
      </c>
      <c r="C724" s="13">
        <f t="shared" si="44"/>
        <v>3937.625</v>
      </c>
      <c r="D724" s="8" t="s">
        <v>206</v>
      </c>
      <c r="E724" s="14">
        <f t="shared" si="45"/>
        <v>3937</v>
      </c>
      <c r="F724" s="8" t="s">
        <v>202</v>
      </c>
      <c r="G724" s="14">
        <f t="shared" si="46"/>
        <v>6</v>
      </c>
      <c r="H724" s="8" t="s">
        <v>203</v>
      </c>
      <c r="I724" s="14">
        <f t="shared" si="47"/>
        <v>2.5</v>
      </c>
      <c r="J724" s="8" t="s">
        <v>204</v>
      </c>
      <c r="K724" s="13">
        <f>_xlfn.FLOOR.MATH(C724/'Mark Conv'!$E$5,0.01)</f>
        <v>157.5</v>
      </c>
      <c r="L724" s="21"/>
      <c r="M724" s="21"/>
      <c r="N724" s="21"/>
      <c r="O724" s="21"/>
      <c r="P724" s="21"/>
      <c r="Q724" s="21"/>
      <c r="R724" s="21"/>
      <c r="S724" s="21"/>
      <c r="T724" s="21"/>
    </row>
    <row r="725" spans="1:20" ht="27.6">
      <c r="A725" s="8" t="str">
        <f>'Magic Number Crunch'!A724</f>
        <v>Verminshroud</v>
      </c>
      <c r="B725" s="12">
        <f>'Magic Number Crunch'!L724</f>
        <v>112500.5</v>
      </c>
      <c r="C725" s="13">
        <f t="shared" si="44"/>
        <v>112500.5</v>
      </c>
      <c r="D725" s="8" t="s">
        <v>206</v>
      </c>
      <c r="E725" s="14">
        <f t="shared" si="45"/>
        <v>112500</v>
      </c>
      <c r="F725" s="8" t="s">
        <v>202</v>
      </c>
      <c r="G725" s="14">
        <f t="shared" si="46"/>
        <v>5</v>
      </c>
      <c r="H725" s="8" t="s">
        <v>203</v>
      </c>
      <c r="I725" s="14">
        <f t="shared" si="47"/>
        <v>0</v>
      </c>
      <c r="J725" s="8" t="s">
        <v>204</v>
      </c>
      <c r="K725" s="13">
        <f>_xlfn.FLOOR.MATH(C725/'Mark Conv'!$E$5,0.01)</f>
        <v>4500.0200000000004</v>
      </c>
      <c r="L725" s="21"/>
      <c r="M725" s="21"/>
      <c r="N725" s="21"/>
      <c r="O725" s="21"/>
      <c r="P725" s="21"/>
      <c r="Q725" s="21"/>
      <c r="R725" s="21"/>
      <c r="S725" s="21"/>
      <c r="T725" s="21"/>
    </row>
    <row r="726" spans="1:20" ht="27.6">
      <c r="A726" s="8" t="str">
        <f>'Magic Number Crunch'!A725</f>
        <v>Veteran's Cane</v>
      </c>
      <c r="B726" s="12">
        <f>'Magic Number Crunch'!L725</f>
        <v>55</v>
      </c>
      <c r="C726" s="13">
        <f t="shared" si="44"/>
        <v>55</v>
      </c>
      <c r="D726" s="8" t="s">
        <v>206</v>
      </c>
      <c r="E726" s="14">
        <f t="shared" si="45"/>
        <v>55</v>
      </c>
      <c r="F726" s="8" t="s">
        <v>202</v>
      </c>
      <c r="G726" s="14">
        <f t="shared" si="46"/>
        <v>0</v>
      </c>
      <c r="H726" s="8" t="s">
        <v>203</v>
      </c>
      <c r="I726" s="14">
        <f t="shared" si="47"/>
        <v>0</v>
      </c>
      <c r="J726" s="8" t="s">
        <v>204</v>
      </c>
      <c r="K726" s="13">
        <f>_xlfn.FLOOR.MATH(C726/'Mark Conv'!$E$5,0.01)</f>
        <v>2.2000000000000002</v>
      </c>
      <c r="L726" s="21"/>
      <c r="M726" s="21"/>
      <c r="N726" s="21"/>
      <c r="O726" s="21"/>
      <c r="P726" s="21"/>
      <c r="Q726" s="21"/>
      <c r="R726" s="21"/>
      <c r="S726" s="21"/>
      <c r="T726" s="21"/>
    </row>
    <row r="727" spans="1:20" ht="27.6">
      <c r="A727" s="8" t="str">
        <f>'Magic Number Crunch'!A726</f>
        <v>Vicious Rapier, +1</v>
      </c>
      <c r="B727" s="12">
        <f>'Magic Number Crunch'!L726</f>
        <v>6875.25</v>
      </c>
      <c r="C727" s="13">
        <f t="shared" si="44"/>
        <v>6875.25</v>
      </c>
      <c r="D727" s="8" t="s">
        <v>206</v>
      </c>
      <c r="E727" s="14">
        <f t="shared" si="45"/>
        <v>6875</v>
      </c>
      <c r="F727" s="8" t="s">
        <v>202</v>
      </c>
      <c r="G727" s="14">
        <f t="shared" si="46"/>
        <v>2</v>
      </c>
      <c r="H727" s="8" t="s">
        <v>203</v>
      </c>
      <c r="I727" s="14">
        <f t="shared" si="47"/>
        <v>5</v>
      </c>
      <c r="J727" s="8" t="s">
        <v>204</v>
      </c>
      <c r="K727" s="13">
        <f>_xlfn.FLOOR.MATH(C727/'Mark Conv'!$E$5,0.01)</f>
        <v>275.01</v>
      </c>
      <c r="L727" s="21"/>
      <c r="M727" s="21"/>
      <c r="N727" s="21"/>
      <c r="O727" s="21"/>
      <c r="P727" s="21"/>
      <c r="Q727" s="21"/>
      <c r="R727" s="21"/>
      <c r="S727" s="21"/>
      <c r="T727" s="21"/>
    </row>
    <row r="728" spans="1:20" ht="27.6">
      <c r="A728" s="8" t="str">
        <f>'Magic Number Crunch'!A727</f>
        <v>Vicious Weapon (any weapon)</v>
      </c>
      <c r="B728" s="12">
        <f>'Magic Number Crunch'!L727</f>
        <v>2175</v>
      </c>
      <c r="C728" s="13">
        <f t="shared" si="44"/>
        <v>2175</v>
      </c>
      <c r="D728" s="8" t="s">
        <v>206</v>
      </c>
      <c r="E728" s="14">
        <f t="shared" si="45"/>
        <v>2175</v>
      </c>
      <c r="F728" s="8" t="s">
        <v>202</v>
      </c>
      <c r="G728" s="14">
        <f t="shared" si="46"/>
        <v>0</v>
      </c>
      <c r="H728" s="8" t="s">
        <v>203</v>
      </c>
      <c r="I728" s="14">
        <f t="shared" si="47"/>
        <v>0</v>
      </c>
      <c r="J728" s="8" t="s">
        <v>204</v>
      </c>
      <c r="K728" s="13">
        <f>_xlfn.FLOOR.MATH(C728/'Mark Conv'!$E$5,0.01)</f>
        <v>87</v>
      </c>
      <c r="L728" s="21"/>
      <c r="M728" s="21"/>
      <c r="N728" s="21"/>
      <c r="O728" s="21"/>
      <c r="P728" s="21"/>
      <c r="Q728" s="21"/>
      <c r="R728" s="21"/>
      <c r="S728" s="21"/>
      <c r="T728" s="21"/>
    </row>
    <row r="729" spans="1:20" ht="27.6">
      <c r="A729" s="8" t="str">
        <f>'Magic Number Crunch'!A728</f>
        <v>Vorpal Sword</v>
      </c>
      <c r="B729" s="12">
        <f>'Magic Number Crunch'!L728</f>
        <v>49500</v>
      </c>
      <c r="C729" s="13">
        <f t="shared" si="44"/>
        <v>49500</v>
      </c>
      <c r="D729" s="8" t="s">
        <v>206</v>
      </c>
      <c r="E729" s="14">
        <f t="shared" si="45"/>
        <v>49500</v>
      </c>
      <c r="F729" s="8" t="s">
        <v>202</v>
      </c>
      <c r="G729" s="14">
        <f t="shared" si="46"/>
        <v>0</v>
      </c>
      <c r="H729" s="8" t="s">
        <v>203</v>
      </c>
      <c r="I729" s="14">
        <f t="shared" si="47"/>
        <v>0</v>
      </c>
      <c r="J729" s="8" t="s">
        <v>204</v>
      </c>
      <c r="K729" s="13">
        <f>_xlfn.FLOOR.MATH(C729/'Mark Conv'!$E$5,0.01)</f>
        <v>1980</v>
      </c>
      <c r="L729" s="21"/>
      <c r="M729" s="21"/>
      <c r="N729" s="21"/>
      <c r="O729" s="21"/>
      <c r="P729" s="21"/>
      <c r="Q729" s="21"/>
      <c r="R729" s="21"/>
      <c r="S729" s="21"/>
      <c r="T729" s="21"/>
    </row>
    <row r="730" spans="1:20" ht="27.6">
      <c r="A730" s="8" t="str">
        <f>'Magic Number Crunch'!A729</f>
        <v>Voting Kit</v>
      </c>
      <c r="B730" s="12">
        <f>'Magic Number Crunch'!L729</f>
        <v>60</v>
      </c>
      <c r="C730" s="13">
        <f t="shared" si="44"/>
        <v>60</v>
      </c>
      <c r="D730" s="8" t="s">
        <v>206</v>
      </c>
      <c r="E730" s="14">
        <f t="shared" si="45"/>
        <v>60</v>
      </c>
      <c r="F730" s="8" t="s">
        <v>202</v>
      </c>
      <c r="G730" s="14">
        <f t="shared" si="46"/>
        <v>0</v>
      </c>
      <c r="H730" s="8" t="s">
        <v>203</v>
      </c>
      <c r="I730" s="14">
        <f t="shared" si="47"/>
        <v>0</v>
      </c>
      <c r="J730" s="8" t="s">
        <v>204</v>
      </c>
      <c r="K730" s="13">
        <f>_xlfn.FLOOR.MATH(C730/'Mark Conv'!$E$5,0.01)</f>
        <v>2.4</v>
      </c>
      <c r="L730" s="21"/>
      <c r="M730" s="21"/>
      <c r="N730" s="21"/>
      <c r="O730" s="21"/>
      <c r="P730" s="21"/>
      <c r="Q730" s="21"/>
      <c r="R730" s="21"/>
      <c r="S730" s="21"/>
      <c r="T730" s="21"/>
    </row>
    <row r="731" spans="1:20" ht="27.6">
      <c r="A731" s="8" t="str">
        <f>'Magic Number Crunch'!A730</f>
        <v>Vox Seeker</v>
      </c>
      <c r="B731" s="12">
        <f>'Magic Number Crunch'!L730</f>
        <v>80</v>
      </c>
      <c r="C731" s="13">
        <f t="shared" si="44"/>
        <v>80</v>
      </c>
      <c r="D731" s="8" t="s">
        <v>206</v>
      </c>
      <c r="E731" s="14">
        <f t="shared" si="45"/>
        <v>80</v>
      </c>
      <c r="F731" s="8" t="s">
        <v>202</v>
      </c>
      <c r="G731" s="14">
        <f t="shared" si="46"/>
        <v>0</v>
      </c>
      <c r="H731" s="8" t="s">
        <v>203</v>
      </c>
      <c r="I731" s="14">
        <f t="shared" si="47"/>
        <v>0</v>
      </c>
      <c r="J731" s="8" t="s">
        <v>204</v>
      </c>
      <c r="K731" s="13">
        <f>_xlfn.FLOOR.MATH(C731/'Mark Conv'!$E$5,0.01)</f>
        <v>3.2</v>
      </c>
      <c r="L731" s="21"/>
      <c r="M731" s="21"/>
      <c r="N731" s="21"/>
      <c r="O731" s="21"/>
      <c r="P731" s="21"/>
      <c r="Q731" s="21"/>
      <c r="R731" s="21"/>
      <c r="S731" s="21"/>
      <c r="T731" s="21"/>
    </row>
    <row r="732" spans="1:20" ht="27.6">
      <c r="A732" s="8" t="str">
        <f>'Magic Number Crunch'!A731</f>
        <v>Voyager Staff</v>
      </c>
      <c r="B732" s="12">
        <f>'Magic Number Crunch'!L731</f>
        <v>20875.125</v>
      </c>
      <c r="C732" s="13">
        <f t="shared" si="44"/>
        <v>20875.125</v>
      </c>
      <c r="D732" s="8" t="s">
        <v>206</v>
      </c>
      <c r="E732" s="14">
        <f t="shared" si="45"/>
        <v>20875</v>
      </c>
      <c r="F732" s="8" t="s">
        <v>202</v>
      </c>
      <c r="G732" s="14">
        <f t="shared" si="46"/>
        <v>1</v>
      </c>
      <c r="H732" s="8" t="s">
        <v>203</v>
      </c>
      <c r="I732" s="14">
        <f t="shared" si="47"/>
        <v>2.5</v>
      </c>
      <c r="J732" s="8" t="s">
        <v>204</v>
      </c>
      <c r="K732" s="13">
        <f>_xlfn.FLOOR.MATH(C732/'Mark Conv'!$E$5,0.01)</f>
        <v>835</v>
      </c>
      <c r="L732" s="21"/>
      <c r="M732" s="21"/>
      <c r="N732" s="21"/>
      <c r="O732" s="21"/>
      <c r="P732" s="21"/>
      <c r="Q732" s="21"/>
      <c r="R732" s="21"/>
      <c r="S732" s="21"/>
      <c r="T732" s="21"/>
    </row>
    <row r="733" spans="1:20" ht="27.6">
      <c r="A733" s="8" t="str">
        <f>'Magic Number Crunch'!A732</f>
        <v>Walloping Ammunition</v>
      </c>
      <c r="B733" s="12">
        <f>'Magic Number Crunch'!L732</f>
        <v>45</v>
      </c>
      <c r="C733" s="13">
        <f t="shared" si="44"/>
        <v>45</v>
      </c>
      <c r="D733" s="8" t="s">
        <v>206</v>
      </c>
      <c r="E733" s="14">
        <f t="shared" si="45"/>
        <v>45</v>
      </c>
      <c r="F733" s="8" t="s">
        <v>202</v>
      </c>
      <c r="G733" s="14">
        <f t="shared" si="46"/>
        <v>0</v>
      </c>
      <c r="H733" s="8" t="s">
        <v>203</v>
      </c>
      <c r="I733" s="14">
        <f t="shared" si="47"/>
        <v>0</v>
      </c>
      <c r="J733" s="8" t="s">
        <v>204</v>
      </c>
      <c r="K733" s="13">
        <f>_xlfn.FLOOR.MATH(C733/'Mark Conv'!$E$5,0.01)</f>
        <v>1.8</v>
      </c>
      <c r="L733" s="21"/>
      <c r="M733" s="21"/>
      <c r="N733" s="21"/>
      <c r="O733" s="21"/>
      <c r="P733" s="21"/>
      <c r="Q733" s="21"/>
      <c r="R733" s="21"/>
      <c r="S733" s="21"/>
      <c r="T733" s="21"/>
    </row>
    <row r="734" spans="1:20" ht="27.6">
      <c r="A734" s="8" t="str">
        <f>'Magic Number Crunch'!A733</f>
        <v>Wand Of Binding</v>
      </c>
      <c r="B734" s="12">
        <f>'Magic Number Crunch'!L733</f>
        <v>6250</v>
      </c>
      <c r="C734" s="13">
        <f t="shared" si="44"/>
        <v>6250</v>
      </c>
      <c r="D734" s="8" t="s">
        <v>206</v>
      </c>
      <c r="E734" s="14">
        <f t="shared" si="45"/>
        <v>6250</v>
      </c>
      <c r="F734" s="8" t="s">
        <v>202</v>
      </c>
      <c r="G734" s="14">
        <f t="shared" si="46"/>
        <v>0</v>
      </c>
      <c r="H734" s="8" t="s">
        <v>203</v>
      </c>
      <c r="I734" s="14">
        <f t="shared" si="47"/>
        <v>0</v>
      </c>
      <c r="J734" s="8" t="s">
        <v>204</v>
      </c>
      <c r="K734" s="13">
        <f>_xlfn.FLOOR.MATH(C734/'Mark Conv'!$E$5,0.01)</f>
        <v>250</v>
      </c>
      <c r="L734" s="21"/>
      <c r="M734" s="21"/>
      <c r="N734" s="21"/>
      <c r="O734" s="21"/>
      <c r="P734" s="21"/>
      <c r="Q734" s="21"/>
      <c r="R734" s="21"/>
      <c r="S734" s="21"/>
      <c r="T734" s="21"/>
    </row>
    <row r="735" spans="1:20" ht="27.6">
      <c r="A735" s="8" t="str">
        <f>'Magic Number Crunch'!A734</f>
        <v>Wand Of Conducting</v>
      </c>
      <c r="B735" s="12">
        <f>'Magic Number Crunch'!L734</f>
        <v>75</v>
      </c>
      <c r="C735" s="13">
        <f t="shared" si="44"/>
        <v>75</v>
      </c>
      <c r="D735" s="8" t="s">
        <v>206</v>
      </c>
      <c r="E735" s="14">
        <f t="shared" si="45"/>
        <v>75</v>
      </c>
      <c r="F735" s="8" t="s">
        <v>202</v>
      </c>
      <c r="G735" s="14">
        <f t="shared" si="46"/>
        <v>0</v>
      </c>
      <c r="H735" s="8" t="s">
        <v>203</v>
      </c>
      <c r="I735" s="14">
        <f t="shared" si="47"/>
        <v>0</v>
      </c>
      <c r="J735" s="8" t="s">
        <v>204</v>
      </c>
      <c r="K735" s="13">
        <f>_xlfn.FLOOR.MATH(C735/'Mark Conv'!$E$5,0.01)</f>
        <v>3</v>
      </c>
      <c r="L735" s="21"/>
      <c r="M735" s="21"/>
      <c r="N735" s="21"/>
      <c r="O735" s="21"/>
      <c r="P735" s="21"/>
      <c r="Q735" s="21"/>
      <c r="R735" s="21"/>
      <c r="S735" s="21"/>
      <c r="T735" s="21"/>
    </row>
    <row r="736" spans="1:20" ht="27.6">
      <c r="A736" s="8" t="str">
        <f>'Magic Number Crunch'!A735</f>
        <v>Wand Of Enemy Detection</v>
      </c>
      <c r="B736" s="12">
        <f>'Magic Number Crunch'!L735</f>
        <v>3875</v>
      </c>
      <c r="C736" s="13">
        <f t="shared" si="44"/>
        <v>3875</v>
      </c>
      <c r="D736" s="8" t="s">
        <v>206</v>
      </c>
      <c r="E736" s="14">
        <f t="shared" si="45"/>
        <v>3875</v>
      </c>
      <c r="F736" s="8" t="s">
        <v>202</v>
      </c>
      <c r="G736" s="14">
        <f t="shared" si="46"/>
        <v>0</v>
      </c>
      <c r="H736" s="8" t="s">
        <v>203</v>
      </c>
      <c r="I736" s="14">
        <f t="shared" si="47"/>
        <v>0</v>
      </c>
      <c r="J736" s="8" t="s">
        <v>204</v>
      </c>
      <c r="K736" s="13">
        <f>_xlfn.FLOOR.MATH(C736/'Mark Conv'!$E$5,0.01)</f>
        <v>155</v>
      </c>
      <c r="L736" s="21"/>
      <c r="M736" s="21"/>
      <c r="N736" s="21"/>
      <c r="O736" s="21"/>
      <c r="P736" s="21"/>
      <c r="Q736" s="21"/>
      <c r="R736" s="21"/>
      <c r="S736" s="21"/>
      <c r="T736" s="21"/>
    </row>
    <row r="737" spans="1:20" ht="27.6">
      <c r="A737" s="8" t="str">
        <f>'Magic Number Crunch'!A736</f>
        <v>Wand Of Entangle</v>
      </c>
      <c r="B737" s="12">
        <f>'Magic Number Crunch'!L736</f>
        <v>312.625</v>
      </c>
      <c r="C737" s="13">
        <f t="shared" si="44"/>
        <v>312.625</v>
      </c>
      <c r="D737" s="8" t="s">
        <v>206</v>
      </c>
      <c r="E737" s="14">
        <f t="shared" si="45"/>
        <v>312</v>
      </c>
      <c r="F737" s="8" t="s">
        <v>202</v>
      </c>
      <c r="G737" s="14">
        <f t="shared" si="46"/>
        <v>6</v>
      </c>
      <c r="H737" s="8" t="s">
        <v>203</v>
      </c>
      <c r="I737" s="14">
        <f t="shared" si="47"/>
        <v>2.5</v>
      </c>
      <c r="J737" s="8" t="s">
        <v>204</v>
      </c>
      <c r="K737" s="13">
        <f>_xlfn.FLOOR.MATH(C737/'Mark Conv'!$E$5,0.01)</f>
        <v>12.5</v>
      </c>
      <c r="L737" s="21"/>
      <c r="M737" s="21"/>
      <c r="N737" s="21"/>
      <c r="O737" s="21"/>
      <c r="P737" s="21"/>
      <c r="Q737" s="21"/>
      <c r="R737" s="21"/>
      <c r="S737" s="21"/>
      <c r="T737" s="21"/>
    </row>
    <row r="738" spans="1:20" ht="27.6">
      <c r="A738" s="8" t="str">
        <f>'Magic Number Crunch'!A737</f>
        <v>Wand Of Fear</v>
      </c>
      <c r="B738" s="12">
        <f>'Magic Number Crunch'!L737</f>
        <v>6625</v>
      </c>
      <c r="C738" s="13">
        <f t="shared" si="44"/>
        <v>6625</v>
      </c>
      <c r="D738" s="8" t="s">
        <v>206</v>
      </c>
      <c r="E738" s="14">
        <f t="shared" si="45"/>
        <v>6625</v>
      </c>
      <c r="F738" s="8" t="s">
        <v>202</v>
      </c>
      <c r="G738" s="14">
        <f t="shared" si="46"/>
        <v>0</v>
      </c>
      <c r="H738" s="8" t="s">
        <v>203</v>
      </c>
      <c r="I738" s="14">
        <f t="shared" si="47"/>
        <v>0</v>
      </c>
      <c r="J738" s="8" t="s">
        <v>204</v>
      </c>
      <c r="K738" s="13">
        <f>_xlfn.FLOOR.MATH(C738/'Mark Conv'!$E$5,0.01)</f>
        <v>265</v>
      </c>
      <c r="L738" s="21"/>
      <c r="M738" s="21"/>
      <c r="N738" s="21"/>
      <c r="O738" s="21"/>
      <c r="P738" s="21"/>
      <c r="Q738" s="21"/>
      <c r="R738" s="21"/>
      <c r="S738" s="21"/>
      <c r="T738" s="21"/>
    </row>
    <row r="739" spans="1:20" ht="27.6">
      <c r="A739" s="8" t="str">
        <f>'Magic Number Crunch'!A738</f>
        <v>Wand Of Fireballs</v>
      </c>
      <c r="B739" s="12">
        <f>'Magic Number Crunch'!L738</f>
        <v>18400</v>
      </c>
      <c r="C739" s="13">
        <f t="shared" si="44"/>
        <v>18400</v>
      </c>
      <c r="D739" s="8" t="s">
        <v>206</v>
      </c>
      <c r="E739" s="14">
        <f t="shared" si="45"/>
        <v>18400</v>
      </c>
      <c r="F739" s="8" t="s">
        <v>202</v>
      </c>
      <c r="G739" s="14">
        <f t="shared" si="46"/>
        <v>0</v>
      </c>
      <c r="H739" s="8" t="s">
        <v>203</v>
      </c>
      <c r="I739" s="14">
        <f t="shared" si="47"/>
        <v>0</v>
      </c>
      <c r="J739" s="8" t="s">
        <v>204</v>
      </c>
      <c r="K739" s="13">
        <f>_xlfn.FLOOR.MATH(C739/'Mark Conv'!$E$5,0.01)</f>
        <v>736</v>
      </c>
      <c r="L739" s="21"/>
      <c r="M739" s="21"/>
      <c r="N739" s="21"/>
      <c r="O739" s="21"/>
      <c r="P739" s="21"/>
      <c r="Q739" s="21"/>
      <c r="R739" s="21"/>
      <c r="S739" s="21"/>
      <c r="T739" s="21"/>
    </row>
    <row r="740" spans="1:20" ht="27.6">
      <c r="A740" s="8" t="str">
        <f>'Magic Number Crunch'!A739</f>
        <v>Wand Of Lightning Bolts</v>
      </c>
      <c r="B740" s="12">
        <f>'Magic Number Crunch'!L739</f>
        <v>18400</v>
      </c>
      <c r="C740" s="13">
        <f t="shared" si="44"/>
        <v>18400</v>
      </c>
      <c r="D740" s="8" t="s">
        <v>206</v>
      </c>
      <c r="E740" s="14">
        <f t="shared" si="45"/>
        <v>18400</v>
      </c>
      <c r="F740" s="8" t="s">
        <v>202</v>
      </c>
      <c r="G740" s="14">
        <f t="shared" si="46"/>
        <v>0</v>
      </c>
      <c r="H740" s="8" t="s">
        <v>203</v>
      </c>
      <c r="I740" s="14">
        <f t="shared" si="47"/>
        <v>0</v>
      </c>
      <c r="J740" s="8" t="s">
        <v>204</v>
      </c>
      <c r="K740" s="13">
        <f>_xlfn.FLOOR.MATH(C740/'Mark Conv'!$E$5,0.01)</f>
        <v>736</v>
      </c>
      <c r="L740" s="21"/>
      <c r="M740" s="21"/>
      <c r="N740" s="21"/>
      <c r="O740" s="21"/>
      <c r="P740" s="21"/>
      <c r="Q740" s="21"/>
      <c r="R740" s="21"/>
      <c r="S740" s="21"/>
      <c r="T740" s="21"/>
    </row>
    <row r="741" spans="1:20" ht="27.6">
      <c r="A741" s="8" t="str">
        <f>'Magic Number Crunch'!A740</f>
        <v>Wand Of Magic Detection</v>
      </c>
      <c r="B741" s="12">
        <f>'Magic Number Crunch'!L740</f>
        <v>825</v>
      </c>
      <c r="C741" s="13">
        <f t="shared" si="44"/>
        <v>825</v>
      </c>
      <c r="D741" s="8" t="s">
        <v>206</v>
      </c>
      <c r="E741" s="14">
        <f t="shared" si="45"/>
        <v>825</v>
      </c>
      <c r="F741" s="8" t="s">
        <v>202</v>
      </c>
      <c r="G741" s="14">
        <f t="shared" si="46"/>
        <v>0</v>
      </c>
      <c r="H741" s="8" t="s">
        <v>203</v>
      </c>
      <c r="I741" s="14">
        <f t="shared" si="47"/>
        <v>0</v>
      </c>
      <c r="J741" s="8" t="s">
        <v>204</v>
      </c>
      <c r="K741" s="13">
        <f>_xlfn.FLOOR.MATH(C741/'Mark Conv'!$E$5,0.01)</f>
        <v>33</v>
      </c>
      <c r="L741" s="21"/>
      <c r="M741" s="21"/>
      <c r="N741" s="21"/>
      <c r="O741" s="21"/>
      <c r="P741" s="21"/>
      <c r="Q741" s="21"/>
      <c r="R741" s="21"/>
      <c r="S741" s="21"/>
      <c r="T741" s="21"/>
    </row>
    <row r="742" spans="1:20" ht="27.6">
      <c r="A742" s="8" t="str">
        <f>'Magic Number Crunch'!A741</f>
        <v>Wand Of Magic Missiles</v>
      </c>
      <c r="B742" s="12">
        <f>'Magic Number Crunch'!L741</f>
        <v>4150</v>
      </c>
      <c r="C742" s="13">
        <f t="shared" si="44"/>
        <v>4150</v>
      </c>
      <c r="D742" s="8" t="s">
        <v>206</v>
      </c>
      <c r="E742" s="14">
        <f t="shared" si="45"/>
        <v>4150</v>
      </c>
      <c r="F742" s="8" t="s">
        <v>202</v>
      </c>
      <c r="G742" s="14">
        <f t="shared" si="46"/>
        <v>0</v>
      </c>
      <c r="H742" s="8" t="s">
        <v>203</v>
      </c>
      <c r="I742" s="14">
        <f t="shared" si="47"/>
        <v>0</v>
      </c>
      <c r="J742" s="8" t="s">
        <v>204</v>
      </c>
      <c r="K742" s="13">
        <f>_xlfn.FLOOR.MATH(C742/'Mark Conv'!$E$5,0.01)</f>
        <v>166</v>
      </c>
      <c r="L742" s="21"/>
      <c r="M742" s="21"/>
      <c r="N742" s="21"/>
      <c r="O742" s="21"/>
      <c r="P742" s="21"/>
      <c r="Q742" s="21"/>
      <c r="R742" s="21"/>
      <c r="S742" s="21"/>
      <c r="T742" s="21"/>
    </row>
    <row r="743" spans="1:20" ht="27.6">
      <c r="A743" s="8" t="str">
        <f>'Magic Number Crunch'!A742</f>
        <v>Wand Of Paralysis</v>
      </c>
      <c r="B743" s="12">
        <f>'Magic Number Crunch'!L742</f>
        <v>10125</v>
      </c>
      <c r="C743" s="13">
        <f t="shared" si="44"/>
        <v>10125</v>
      </c>
      <c r="D743" s="8" t="s">
        <v>206</v>
      </c>
      <c r="E743" s="14">
        <f t="shared" si="45"/>
        <v>10125</v>
      </c>
      <c r="F743" s="8" t="s">
        <v>202</v>
      </c>
      <c r="G743" s="14">
        <f t="shared" si="46"/>
        <v>0</v>
      </c>
      <c r="H743" s="8" t="s">
        <v>203</v>
      </c>
      <c r="I743" s="14">
        <f t="shared" si="47"/>
        <v>0</v>
      </c>
      <c r="J743" s="8" t="s">
        <v>204</v>
      </c>
      <c r="K743" s="13">
        <f>_xlfn.FLOOR.MATH(C743/'Mark Conv'!$E$5,0.01)</f>
        <v>405</v>
      </c>
      <c r="L743" s="21"/>
      <c r="M743" s="21"/>
      <c r="N743" s="21"/>
      <c r="O743" s="21"/>
      <c r="P743" s="21"/>
      <c r="Q743" s="21"/>
      <c r="R743" s="21"/>
      <c r="S743" s="21"/>
      <c r="T743" s="21"/>
    </row>
    <row r="744" spans="1:20" ht="27.6">
      <c r="A744" s="8" t="str">
        <f>'Magic Number Crunch'!A743</f>
        <v>Wand Of Polymorph</v>
      </c>
      <c r="B744" s="12">
        <f>'Magic Number Crunch'!L743</f>
        <v>26500</v>
      </c>
      <c r="C744" s="13">
        <f t="shared" si="44"/>
        <v>26500</v>
      </c>
      <c r="D744" s="8" t="s">
        <v>206</v>
      </c>
      <c r="E744" s="14">
        <f t="shared" si="45"/>
        <v>26500</v>
      </c>
      <c r="F744" s="8" t="s">
        <v>202</v>
      </c>
      <c r="G744" s="14">
        <f t="shared" si="46"/>
        <v>0</v>
      </c>
      <c r="H744" s="8" t="s">
        <v>203</v>
      </c>
      <c r="I744" s="14">
        <f t="shared" si="47"/>
        <v>0</v>
      </c>
      <c r="J744" s="8" t="s">
        <v>204</v>
      </c>
      <c r="K744" s="13">
        <f>_xlfn.FLOOR.MATH(C744/'Mark Conv'!$E$5,0.01)</f>
        <v>1060</v>
      </c>
      <c r="L744" s="21"/>
      <c r="M744" s="21"/>
      <c r="N744" s="21"/>
      <c r="O744" s="21"/>
      <c r="P744" s="21"/>
      <c r="Q744" s="21"/>
      <c r="R744" s="21"/>
      <c r="S744" s="21"/>
      <c r="T744" s="21"/>
    </row>
    <row r="745" spans="1:20" ht="27.6">
      <c r="A745" s="8" t="str">
        <f>'Magic Number Crunch'!A744</f>
        <v>Wand Of Pyrotechnics</v>
      </c>
      <c r="B745" s="12">
        <f>'Magic Number Crunch'!L744</f>
        <v>62.5</v>
      </c>
      <c r="C745" s="13">
        <f t="shared" si="44"/>
        <v>62.5</v>
      </c>
      <c r="D745" s="8" t="s">
        <v>206</v>
      </c>
      <c r="E745" s="14">
        <f t="shared" si="45"/>
        <v>62</v>
      </c>
      <c r="F745" s="8" t="s">
        <v>202</v>
      </c>
      <c r="G745" s="14">
        <f t="shared" si="46"/>
        <v>5</v>
      </c>
      <c r="H745" s="8" t="s">
        <v>203</v>
      </c>
      <c r="I745" s="14">
        <f t="shared" si="47"/>
        <v>0</v>
      </c>
      <c r="J745" s="8" t="s">
        <v>204</v>
      </c>
      <c r="K745" s="13">
        <f>_xlfn.FLOOR.MATH(C745/'Mark Conv'!$E$5,0.01)</f>
        <v>2.5</v>
      </c>
      <c r="L745" s="21"/>
      <c r="M745" s="21"/>
      <c r="N745" s="21"/>
      <c r="O745" s="21"/>
      <c r="P745" s="21"/>
      <c r="Q745" s="21"/>
      <c r="R745" s="21"/>
      <c r="S745" s="21"/>
      <c r="T745" s="21"/>
    </row>
    <row r="746" spans="1:20" ht="27.6">
      <c r="A746" s="8" t="str">
        <f>'Magic Number Crunch'!A745</f>
        <v>Wand Of Scowls</v>
      </c>
      <c r="B746" s="12">
        <f>'Magic Number Crunch'!L745</f>
        <v>60</v>
      </c>
      <c r="C746" s="13">
        <f t="shared" si="44"/>
        <v>60</v>
      </c>
      <c r="D746" s="8" t="s">
        <v>206</v>
      </c>
      <c r="E746" s="14">
        <f t="shared" si="45"/>
        <v>60</v>
      </c>
      <c r="F746" s="8" t="s">
        <v>202</v>
      </c>
      <c r="G746" s="14">
        <f t="shared" si="46"/>
        <v>0</v>
      </c>
      <c r="H746" s="8" t="s">
        <v>203</v>
      </c>
      <c r="I746" s="14">
        <f t="shared" si="47"/>
        <v>0</v>
      </c>
      <c r="J746" s="8" t="s">
        <v>204</v>
      </c>
      <c r="K746" s="13">
        <f>_xlfn.FLOOR.MATH(C746/'Mark Conv'!$E$5,0.01)</f>
        <v>2.4</v>
      </c>
      <c r="L746" s="21"/>
      <c r="M746" s="21"/>
      <c r="N746" s="21"/>
      <c r="O746" s="21"/>
      <c r="P746" s="21"/>
      <c r="Q746" s="21"/>
      <c r="R746" s="21"/>
      <c r="S746" s="21"/>
      <c r="T746" s="21"/>
    </row>
    <row r="747" spans="1:20" ht="27.6">
      <c r="A747" s="8" t="str">
        <f>'Magic Number Crunch'!A746</f>
        <v>Wand Of Secrets</v>
      </c>
      <c r="B747" s="12">
        <f>'Magic Number Crunch'!L746</f>
        <v>812.5</v>
      </c>
      <c r="C747" s="13">
        <f t="shared" si="44"/>
        <v>812.5</v>
      </c>
      <c r="D747" s="8" t="s">
        <v>206</v>
      </c>
      <c r="E747" s="14">
        <f t="shared" si="45"/>
        <v>812</v>
      </c>
      <c r="F747" s="8" t="s">
        <v>202</v>
      </c>
      <c r="G747" s="14">
        <f t="shared" si="46"/>
        <v>5</v>
      </c>
      <c r="H747" s="8" t="s">
        <v>203</v>
      </c>
      <c r="I747" s="14">
        <f t="shared" si="47"/>
        <v>0</v>
      </c>
      <c r="J747" s="8" t="s">
        <v>204</v>
      </c>
      <c r="K747" s="13">
        <f>_xlfn.FLOOR.MATH(C747/'Mark Conv'!$E$5,0.01)</f>
        <v>32.5</v>
      </c>
      <c r="L747" s="21"/>
      <c r="M747" s="21"/>
      <c r="N747" s="21"/>
      <c r="O747" s="21"/>
      <c r="P747" s="21"/>
      <c r="Q747" s="21"/>
      <c r="R747" s="21"/>
      <c r="S747" s="21"/>
      <c r="T747" s="21"/>
    </row>
    <row r="748" spans="1:20" ht="27.6">
      <c r="A748" s="8" t="str">
        <f>'Magic Number Crunch'!A747</f>
        <v>Wand Of Smiles</v>
      </c>
      <c r="B748" s="12">
        <f>'Magic Number Crunch'!L747</f>
        <v>60</v>
      </c>
      <c r="C748" s="13">
        <f t="shared" si="44"/>
        <v>60</v>
      </c>
      <c r="D748" s="8" t="s">
        <v>206</v>
      </c>
      <c r="E748" s="14">
        <f t="shared" si="45"/>
        <v>60</v>
      </c>
      <c r="F748" s="8" t="s">
        <v>202</v>
      </c>
      <c r="G748" s="14">
        <f t="shared" si="46"/>
        <v>0</v>
      </c>
      <c r="H748" s="8" t="s">
        <v>203</v>
      </c>
      <c r="I748" s="14">
        <f t="shared" si="47"/>
        <v>0</v>
      </c>
      <c r="J748" s="8" t="s">
        <v>204</v>
      </c>
      <c r="K748" s="13">
        <f>_xlfn.FLOOR.MATH(C748/'Mark Conv'!$E$5,0.01)</f>
        <v>2.4</v>
      </c>
      <c r="L748" s="21"/>
      <c r="M748" s="21"/>
      <c r="N748" s="21"/>
      <c r="O748" s="21"/>
      <c r="P748" s="21"/>
      <c r="Q748" s="21"/>
      <c r="R748" s="21"/>
      <c r="S748" s="21"/>
      <c r="T748" s="21"/>
    </row>
    <row r="749" spans="1:20" ht="27.6">
      <c r="A749" s="8" t="str">
        <f>'Magic Number Crunch'!A748</f>
        <v>Wand Of The War Mage +1</v>
      </c>
      <c r="B749" s="12">
        <f>'Magic Number Crunch'!L748</f>
        <v>800</v>
      </c>
      <c r="C749" s="13">
        <f t="shared" si="44"/>
        <v>800</v>
      </c>
      <c r="D749" s="8" t="s">
        <v>206</v>
      </c>
      <c r="E749" s="14">
        <f t="shared" si="45"/>
        <v>800</v>
      </c>
      <c r="F749" s="8" t="s">
        <v>202</v>
      </c>
      <c r="G749" s="14">
        <f t="shared" si="46"/>
        <v>0</v>
      </c>
      <c r="H749" s="8" t="s">
        <v>203</v>
      </c>
      <c r="I749" s="14">
        <f t="shared" si="47"/>
        <v>0</v>
      </c>
      <c r="J749" s="8" t="s">
        <v>204</v>
      </c>
      <c r="K749" s="13">
        <f>_xlfn.FLOOR.MATH(C749/'Mark Conv'!$E$5,0.01)</f>
        <v>32</v>
      </c>
      <c r="L749" s="21"/>
      <c r="M749" s="21"/>
      <c r="N749" s="21"/>
      <c r="O749" s="21"/>
      <c r="P749" s="21"/>
      <c r="Q749" s="21"/>
      <c r="R749" s="21"/>
      <c r="S749" s="21"/>
      <c r="T749" s="21"/>
    </row>
    <row r="750" spans="1:20" ht="27.6">
      <c r="A750" s="8" t="str">
        <f>'Magic Number Crunch'!A749</f>
        <v>Wand Of The War Mage +2</v>
      </c>
      <c r="B750" s="12">
        <f>'Magic Number Crunch'!L749</f>
        <v>4400</v>
      </c>
      <c r="C750" s="13">
        <f t="shared" si="44"/>
        <v>4400</v>
      </c>
      <c r="D750" s="8" t="s">
        <v>206</v>
      </c>
      <c r="E750" s="14">
        <f t="shared" si="45"/>
        <v>4400</v>
      </c>
      <c r="F750" s="8" t="s">
        <v>202</v>
      </c>
      <c r="G750" s="14">
        <f t="shared" si="46"/>
        <v>0</v>
      </c>
      <c r="H750" s="8" t="s">
        <v>203</v>
      </c>
      <c r="I750" s="14">
        <f t="shared" si="47"/>
        <v>0</v>
      </c>
      <c r="J750" s="8" t="s">
        <v>204</v>
      </c>
      <c r="K750" s="13">
        <f>_xlfn.FLOOR.MATH(C750/'Mark Conv'!$E$5,0.01)</f>
        <v>176</v>
      </c>
      <c r="L750" s="21"/>
      <c r="M750" s="21"/>
      <c r="N750" s="21"/>
      <c r="O750" s="21"/>
      <c r="P750" s="21"/>
      <c r="Q750" s="21"/>
      <c r="R750" s="21"/>
      <c r="S750" s="21"/>
      <c r="T750" s="21"/>
    </row>
    <row r="751" spans="1:20" ht="27.6">
      <c r="A751" s="8" t="str">
        <f>'Magic Number Crunch'!A750</f>
        <v>Wand Of The War Mage +3</v>
      </c>
      <c r="B751" s="12">
        <f>'Magic Number Crunch'!L750</f>
        <v>16600</v>
      </c>
      <c r="C751" s="13">
        <f t="shared" si="44"/>
        <v>16600</v>
      </c>
      <c r="D751" s="8" t="s">
        <v>206</v>
      </c>
      <c r="E751" s="14">
        <f t="shared" si="45"/>
        <v>16600</v>
      </c>
      <c r="F751" s="8" t="s">
        <v>202</v>
      </c>
      <c r="G751" s="14">
        <f t="shared" si="46"/>
        <v>0</v>
      </c>
      <c r="H751" s="8" t="s">
        <v>203</v>
      </c>
      <c r="I751" s="14">
        <f t="shared" si="47"/>
        <v>0</v>
      </c>
      <c r="J751" s="8" t="s">
        <v>204</v>
      </c>
      <c r="K751" s="13">
        <f>_xlfn.FLOOR.MATH(C751/'Mark Conv'!$E$5,0.01)</f>
        <v>664</v>
      </c>
      <c r="L751" s="21"/>
      <c r="M751" s="21"/>
      <c r="N751" s="21"/>
      <c r="O751" s="21"/>
      <c r="P751" s="21"/>
      <c r="Q751" s="21"/>
      <c r="R751" s="21"/>
      <c r="S751" s="21"/>
      <c r="T751" s="21"/>
    </row>
    <row r="752" spans="1:20" ht="27.6">
      <c r="A752" s="8" t="str">
        <f>'Magic Number Crunch'!A751</f>
        <v>Wand Of Viscid Globs</v>
      </c>
      <c r="B752" s="12">
        <f>'Magic Number Crunch'!L751</f>
        <v>3887.625</v>
      </c>
      <c r="C752" s="13">
        <f t="shared" si="44"/>
        <v>3887.625</v>
      </c>
      <c r="D752" s="8" t="s">
        <v>206</v>
      </c>
      <c r="E752" s="14">
        <f t="shared" si="45"/>
        <v>3887</v>
      </c>
      <c r="F752" s="8" t="s">
        <v>202</v>
      </c>
      <c r="G752" s="14">
        <f t="shared" si="46"/>
        <v>6</v>
      </c>
      <c r="H752" s="8" t="s">
        <v>203</v>
      </c>
      <c r="I752" s="14">
        <f t="shared" si="47"/>
        <v>2.5</v>
      </c>
      <c r="J752" s="8" t="s">
        <v>204</v>
      </c>
      <c r="K752" s="13">
        <f>_xlfn.FLOOR.MATH(C752/'Mark Conv'!$E$5,0.01)</f>
        <v>155.5</v>
      </c>
      <c r="L752" s="21"/>
      <c r="M752" s="21"/>
      <c r="N752" s="21"/>
      <c r="O752" s="21"/>
      <c r="P752" s="21"/>
      <c r="Q752" s="21"/>
      <c r="R752" s="21"/>
      <c r="S752" s="21"/>
      <c r="T752" s="21"/>
    </row>
    <row r="753" spans="1:20" ht="27.6">
      <c r="A753" s="8" t="str">
        <f>'Magic Number Crunch'!A752</f>
        <v>Wand Of Web</v>
      </c>
      <c r="B753" s="12">
        <f>'Magic Number Crunch'!L752</f>
        <v>4125</v>
      </c>
      <c r="C753" s="13">
        <f t="shared" si="44"/>
        <v>4125</v>
      </c>
      <c r="D753" s="8" t="s">
        <v>206</v>
      </c>
      <c r="E753" s="14">
        <f t="shared" si="45"/>
        <v>4125</v>
      </c>
      <c r="F753" s="8" t="s">
        <v>202</v>
      </c>
      <c r="G753" s="14">
        <f t="shared" si="46"/>
        <v>0</v>
      </c>
      <c r="H753" s="8" t="s">
        <v>203</v>
      </c>
      <c r="I753" s="14">
        <f t="shared" si="47"/>
        <v>0</v>
      </c>
      <c r="J753" s="8" t="s">
        <v>204</v>
      </c>
      <c r="K753" s="13">
        <f>_xlfn.FLOOR.MATH(C753/'Mark Conv'!$E$5,0.01)</f>
        <v>165</v>
      </c>
      <c r="L753" s="21"/>
      <c r="M753" s="21"/>
      <c r="N753" s="21"/>
      <c r="O753" s="21"/>
      <c r="P753" s="21"/>
      <c r="Q753" s="21"/>
      <c r="R753" s="21"/>
      <c r="S753" s="21"/>
      <c r="T753" s="21"/>
    </row>
    <row r="754" spans="1:20" ht="27.6">
      <c r="A754" s="8" t="str">
        <f>'Magic Number Crunch'!A753</f>
        <v>Wand Of Winter</v>
      </c>
      <c r="B754" s="12">
        <f>'Magic Number Crunch'!L753</f>
        <v>5487.625</v>
      </c>
      <c r="C754" s="13">
        <f t="shared" si="44"/>
        <v>5487.625</v>
      </c>
      <c r="D754" s="8" t="s">
        <v>206</v>
      </c>
      <c r="E754" s="14">
        <f t="shared" si="45"/>
        <v>5487</v>
      </c>
      <c r="F754" s="8" t="s">
        <v>202</v>
      </c>
      <c r="G754" s="14">
        <f t="shared" si="46"/>
        <v>6</v>
      </c>
      <c r="H754" s="8" t="s">
        <v>203</v>
      </c>
      <c r="I754" s="14">
        <f t="shared" si="47"/>
        <v>2.5</v>
      </c>
      <c r="J754" s="8" t="s">
        <v>204</v>
      </c>
      <c r="K754" s="13">
        <f>_xlfn.FLOOR.MATH(C754/'Mark Conv'!$E$5,0.01)</f>
        <v>219.5</v>
      </c>
      <c r="L754" s="21"/>
      <c r="M754" s="21"/>
      <c r="N754" s="21"/>
      <c r="O754" s="21"/>
      <c r="P754" s="21"/>
      <c r="Q754" s="21"/>
      <c r="R754" s="21"/>
      <c r="S754" s="21"/>
      <c r="T754" s="21"/>
    </row>
    <row r="755" spans="1:20" ht="27.6">
      <c r="A755" s="8" t="str">
        <f>'Magic Number Crunch'!A754</f>
        <v>Wand Of Wonder</v>
      </c>
      <c r="B755" s="12">
        <f>'Magic Number Crunch'!L754</f>
        <v>4562.625</v>
      </c>
      <c r="C755" s="13">
        <f t="shared" si="44"/>
        <v>4562.625</v>
      </c>
      <c r="D755" s="8" t="s">
        <v>206</v>
      </c>
      <c r="E755" s="14">
        <f t="shared" si="45"/>
        <v>4562</v>
      </c>
      <c r="F755" s="8" t="s">
        <v>202</v>
      </c>
      <c r="G755" s="14">
        <f t="shared" si="46"/>
        <v>6</v>
      </c>
      <c r="H755" s="8" t="s">
        <v>203</v>
      </c>
      <c r="I755" s="14">
        <f t="shared" si="47"/>
        <v>2.5</v>
      </c>
      <c r="J755" s="8" t="s">
        <v>204</v>
      </c>
      <c r="K755" s="13">
        <f>_xlfn.FLOOR.MATH(C755/'Mark Conv'!$E$5,0.01)</f>
        <v>182.5</v>
      </c>
      <c r="L755" s="21"/>
      <c r="M755" s="21"/>
      <c r="N755" s="21"/>
      <c r="O755" s="21"/>
      <c r="P755" s="21"/>
      <c r="Q755" s="21"/>
      <c r="R755" s="21"/>
      <c r="S755" s="21"/>
      <c r="T755" s="21"/>
    </row>
    <row r="756" spans="1:20" ht="27.6">
      <c r="A756" s="8" t="str">
        <f>'Magic Number Crunch'!A755</f>
        <v>Wand Sheath</v>
      </c>
      <c r="B756" s="12">
        <f>'Magic Number Crunch'!L755</f>
        <v>67.5</v>
      </c>
      <c r="C756" s="13">
        <f t="shared" si="44"/>
        <v>67.5</v>
      </c>
      <c r="D756" s="8" t="s">
        <v>206</v>
      </c>
      <c r="E756" s="14">
        <f t="shared" si="45"/>
        <v>67</v>
      </c>
      <c r="F756" s="8" t="s">
        <v>202</v>
      </c>
      <c r="G756" s="14">
        <f t="shared" si="46"/>
        <v>5</v>
      </c>
      <c r="H756" s="8" t="s">
        <v>203</v>
      </c>
      <c r="I756" s="14">
        <f t="shared" si="47"/>
        <v>0</v>
      </c>
      <c r="J756" s="8" t="s">
        <v>204</v>
      </c>
      <c r="K756" s="13">
        <f>_xlfn.FLOOR.MATH(C756/'Mark Conv'!$E$5,0.01)</f>
        <v>2.7</v>
      </c>
      <c r="L756" s="21"/>
      <c r="M756" s="21"/>
      <c r="N756" s="21"/>
      <c r="O756" s="21"/>
      <c r="P756" s="21"/>
      <c r="Q756" s="21"/>
      <c r="R756" s="21"/>
      <c r="S756" s="21"/>
      <c r="T756" s="21"/>
    </row>
    <row r="757" spans="1:20" ht="27.6">
      <c r="A757" s="8" t="str">
        <f>'Magic Number Crunch'!A756</f>
        <v>Wand Sheath</v>
      </c>
      <c r="B757" s="12">
        <f>'Magic Number Crunch'!L756</f>
        <v>67.5</v>
      </c>
      <c r="C757" s="13">
        <f t="shared" si="44"/>
        <v>67.5</v>
      </c>
      <c r="D757" s="8" t="s">
        <v>206</v>
      </c>
      <c r="E757" s="14">
        <f t="shared" si="45"/>
        <v>67</v>
      </c>
      <c r="F757" s="8" t="s">
        <v>202</v>
      </c>
      <c r="G757" s="14">
        <f t="shared" si="46"/>
        <v>5</v>
      </c>
      <c r="H757" s="8" t="s">
        <v>203</v>
      </c>
      <c r="I757" s="14">
        <f t="shared" si="47"/>
        <v>0</v>
      </c>
      <c r="J757" s="8" t="s">
        <v>204</v>
      </c>
      <c r="K757" s="13">
        <f>_xlfn.FLOOR.MATH(C757/'Mark Conv'!$E$5,0.01)</f>
        <v>2.7</v>
      </c>
      <c r="L757" s="21"/>
      <c r="M757" s="21"/>
      <c r="N757" s="21"/>
      <c r="O757" s="21"/>
      <c r="P757" s="21"/>
      <c r="Q757" s="21"/>
      <c r="R757" s="21"/>
      <c r="S757" s="21"/>
      <c r="T757" s="21"/>
    </row>
    <row r="758" spans="1:20" ht="27.6">
      <c r="A758" s="8" t="str">
        <f>'Magic Number Crunch'!A757</f>
        <v>Wave</v>
      </c>
      <c r="B758" s="12">
        <f>'Magic Number Crunch'!L757</f>
        <v>112500.5</v>
      </c>
      <c r="C758" s="13">
        <f t="shared" si="44"/>
        <v>112500.5</v>
      </c>
      <c r="D758" s="8" t="s">
        <v>206</v>
      </c>
      <c r="E758" s="14">
        <f t="shared" si="45"/>
        <v>112500</v>
      </c>
      <c r="F758" s="8" t="s">
        <v>202</v>
      </c>
      <c r="G758" s="14">
        <f t="shared" si="46"/>
        <v>5</v>
      </c>
      <c r="H758" s="8" t="s">
        <v>203</v>
      </c>
      <c r="I758" s="14">
        <f t="shared" si="47"/>
        <v>0</v>
      </c>
      <c r="J758" s="8" t="s">
        <v>204</v>
      </c>
      <c r="K758" s="13">
        <f>_xlfn.FLOOR.MATH(C758/'Mark Conv'!$E$5,0.01)</f>
        <v>4500.0200000000004</v>
      </c>
      <c r="L758" s="21"/>
      <c r="M758" s="21"/>
      <c r="N758" s="21"/>
      <c r="O758" s="21"/>
      <c r="P758" s="21"/>
      <c r="Q758" s="21"/>
      <c r="R758" s="21"/>
      <c r="S758" s="21"/>
      <c r="T758" s="21"/>
    </row>
    <row r="759" spans="1:20" ht="27.6">
      <c r="A759" s="8" t="str">
        <f>'Magic Number Crunch'!A758</f>
        <v>Waythe (greatsword)</v>
      </c>
      <c r="B759" s="12">
        <f>'Magic Number Crunch'!L758</f>
        <v>87250.25</v>
      </c>
      <c r="C759" s="13">
        <f t="shared" si="44"/>
        <v>87250.25</v>
      </c>
      <c r="D759" s="8" t="s">
        <v>206</v>
      </c>
      <c r="E759" s="14">
        <f t="shared" si="45"/>
        <v>87250</v>
      </c>
      <c r="F759" s="8" t="s">
        <v>202</v>
      </c>
      <c r="G759" s="14">
        <f t="shared" si="46"/>
        <v>2</v>
      </c>
      <c r="H759" s="8" t="s">
        <v>203</v>
      </c>
      <c r="I759" s="14">
        <f t="shared" si="47"/>
        <v>5</v>
      </c>
      <c r="J759" s="8" t="s">
        <v>204</v>
      </c>
      <c r="K759" s="13">
        <f>_xlfn.FLOOR.MATH(C759/'Mark Conv'!$E$5,0.01)</f>
        <v>3490.01</v>
      </c>
      <c r="L759" s="21"/>
      <c r="M759" s="21"/>
      <c r="N759" s="21"/>
      <c r="O759" s="21"/>
      <c r="P759" s="21"/>
      <c r="Q759" s="21"/>
      <c r="R759" s="21"/>
      <c r="S759" s="21"/>
      <c r="T759" s="21"/>
    </row>
    <row r="760" spans="1:20" ht="27.6">
      <c r="A760" s="8" t="str">
        <f>'Magic Number Crunch'!A759</f>
        <v>Weapon of Certain Death</v>
      </c>
      <c r="B760" s="12">
        <f>'Magic Number Crunch'!L759</f>
        <v>4187.625</v>
      </c>
      <c r="C760" s="13">
        <f t="shared" si="44"/>
        <v>4187.625</v>
      </c>
      <c r="D760" s="8" t="s">
        <v>206</v>
      </c>
      <c r="E760" s="14">
        <f t="shared" si="45"/>
        <v>4187</v>
      </c>
      <c r="F760" s="8" t="s">
        <v>202</v>
      </c>
      <c r="G760" s="14">
        <f t="shared" si="46"/>
        <v>6</v>
      </c>
      <c r="H760" s="8" t="s">
        <v>203</v>
      </c>
      <c r="I760" s="14">
        <f t="shared" si="47"/>
        <v>2.5</v>
      </c>
      <c r="J760" s="8" t="s">
        <v>204</v>
      </c>
      <c r="K760" s="13">
        <f>_xlfn.FLOOR.MATH(C760/'Mark Conv'!$E$5,0.01)</f>
        <v>167.5</v>
      </c>
      <c r="L760" s="21"/>
      <c r="M760" s="21"/>
      <c r="N760" s="21"/>
      <c r="O760" s="21"/>
      <c r="P760" s="21"/>
      <c r="Q760" s="21"/>
      <c r="R760" s="21"/>
      <c r="S760" s="21"/>
      <c r="T760" s="21"/>
    </row>
    <row r="761" spans="1:20" ht="27.6">
      <c r="A761" s="8" t="str">
        <f>'Magic Number Crunch'!A760</f>
        <v>Weapon Of Warning</v>
      </c>
      <c r="B761" s="12">
        <f>'Magic Number Crunch'!L760</f>
        <v>30200</v>
      </c>
      <c r="C761" s="13">
        <f t="shared" si="44"/>
        <v>30200</v>
      </c>
      <c r="D761" s="8" t="s">
        <v>206</v>
      </c>
      <c r="E761" s="14">
        <f t="shared" si="45"/>
        <v>30200</v>
      </c>
      <c r="F761" s="8" t="s">
        <v>202</v>
      </c>
      <c r="G761" s="14">
        <f t="shared" si="46"/>
        <v>0</v>
      </c>
      <c r="H761" s="8" t="s">
        <v>203</v>
      </c>
      <c r="I761" s="14">
        <f t="shared" si="47"/>
        <v>0</v>
      </c>
      <c r="J761" s="8" t="s">
        <v>204</v>
      </c>
      <c r="K761" s="13">
        <f>_xlfn.FLOOR.MATH(C761/'Mark Conv'!$E$5,0.01)</f>
        <v>1208</v>
      </c>
      <c r="L761" s="21"/>
      <c r="M761" s="21"/>
      <c r="N761" s="21"/>
      <c r="O761" s="21"/>
      <c r="P761" s="21"/>
      <c r="Q761" s="21"/>
      <c r="R761" s="21"/>
      <c r="S761" s="21"/>
      <c r="T761" s="21"/>
    </row>
    <row r="762" spans="1:20" ht="27.6">
      <c r="A762" s="8" t="str">
        <f>'Magic Number Crunch'!A761</f>
        <v>Weapon, +1</v>
      </c>
      <c r="B762" s="12">
        <f>'Magic Number Crunch'!L761</f>
        <v>750</v>
      </c>
      <c r="C762" s="13">
        <f t="shared" si="44"/>
        <v>750</v>
      </c>
      <c r="D762" s="8" t="s">
        <v>206</v>
      </c>
      <c r="E762" s="14">
        <f t="shared" si="45"/>
        <v>750</v>
      </c>
      <c r="F762" s="8" t="s">
        <v>202</v>
      </c>
      <c r="G762" s="14">
        <f t="shared" si="46"/>
        <v>0</v>
      </c>
      <c r="H762" s="8" t="s">
        <v>203</v>
      </c>
      <c r="I762" s="14">
        <f t="shared" si="47"/>
        <v>0</v>
      </c>
      <c r="J762" s="8" t="s">
        <v>204</v>
      </c>
      <c r="K762" s="13">
        <f>_xlfn.FLOOR.MATH(C762/'Mark Conv'!$E$5,0.01)</f>
        <v>30</v>
      </c>
      <c r="L762" s="21"/>
      <c r="M762" s="21"/>
      <c r="N762" s="21"/>
      <c r="O762" s="21"/>
      <c r="P762" s="21"/>
      <c r="Q762" s="21"/>
      <c r="R762" s="21"/>
      <c r="S762" s="21"/>
      <c r="T762" s="21"/>
    </row>
    <row r="763" spans="1:20" ht="27.6">
      <c r="A763" s="8" t="str">
        <f>'Magic Number Crunch'!A762</f>
        <v>Weapon, +2</v>
      </c>
      <c r="B763" s="12">
        <f>'Magic Number Crunch'!L762</f>
        <v>3250</v>
      </c>
      <c r="C763" s="13">
        <f t="shared" si="44"/>
        <v>3250</v>
      </c>
      <c r="D763" s="8" t="s">
        <v>206</v>
      </c>
      <c r="E763" s="14">
        <f t="shared" si="45"/>
        <v>3250</v>
      </c>
      <c r="F763" s="8" t="s">
        <v>202</v>
      </c>
      <c r="G763" s="14">
        <f t="shared" si="46"/>
        <v>0</v>
      </c>
      <c r="H763" s="8" t="s">
        <v>203</v>
      </c>
      <c r="I763" s="14">
        <f t="shared" si="47"/>
        <v>0</v>
      </c>
      <c r="J763" s="8" t="s">
        <v>204</v>
      </c>
      <c r="K763" s="13">
        <f>_xlfn.FLOOR.MATH(C763/'Mark Conv'!$E$5,0.01)</f>
        <v>130</v>
      </c>
      <c r="L763" s="21"/>
      <c r="M763" s="21"/>
      <c r="N763" s="21"/>
      <c r="O763" s="21"/>
      <c r="P763" s="21"/>
      <c r="Q763" s="21"/>
      <c r="R763" s="21"/>
      <c r="S763" s="21"/>
      <c r="T763" s="21"/>
    </row>
    <row r="764" spans="1:20" ht="27.6">
      <c r="A764" s="8" t="str">
        <f>'Magic Number Crunch'!A763</f>
        <v>Weapon, +3</v>
      </c>
      <c r="B764" s="12">
        <f>'Magic Number Crunch'!L763</f>
        <v>15500</v>
      </c>
      <c r="C764" s="13">
        <f t="shared" si="44"/>
        <v>15500</v>
      </c>
      <c r="D764" s="8" t="s">
        <v>206</v>
      </c>
      <c r="E764" s="14">
        <f t="shared" si="45"/>
        <v>15500</v>
      </c>
      <c r="F764" s="8" t="s">
        <v>202</v>
      </c>
      <c r="G764" s="14">
        <f t="shared" si="46"/>
        <v>0</v>
      </c>
      <c r="H764" s="8" t="s">
        <v>203</v>
      </c>
      <c r="I764" s="14">
        <f t="shared" si="47"/>
        <v>0</v>
      </c>
      <c r="J764" s="8" t="s">
        <v>204</v>
      </c>
      <c r="K764" s="13">
        <f>_xlfn.FLOOR.MATH(C764/'Mark Conv'!$E$5,0.01)</f>
        <v>620</v>
      </c>
      <c r="L764" s="21"/>
      <c r="M764" s="21"/>
      <c r="N764" s="21"/>
      <c r="O764" s="21"/>
      <c r="P764" s="21"/>
      <c r="Q764" s="21"/>
      <c r="R764" s="21"/>
      <c r="S764" s="21"/>
      <c r="T764" s="21"/>
    </row>
    <row r="765" spans="1:20" ht="27.6">
      <c r="A765" s="8" t="str">
        <f>'Magic Number Crunch'!A764</f>
        <v>Weird Tank</v>
      </c>
      <c r="B765" s="12">
        <f>'Magic Number Crunch'!L764</f>
        <v>4537.625</v>
      </c>
      <c r="C765" s="13">
        <f t="shared" si="44"/>
        <v>4537.625</v>
      </c>
      <c r="D765" s="8" t="s">
        <v>206</v>
      </c>
      <c r="E765" s="14">
        <f t="shared" si="45"/>
        <v>4537</v>
      </c>
      <c r="F765" s="8" t="s">
        <v>202</v>
      </c>
      <c r="G765" s="14">
        <f t="shared" si="46"/>
        <v>6</v>
      </c>
      <c r="H765" s="8" t="s">
        <v>203</v>
      </c>
      <c r="I765" s="14">
        <f t="shared" si="47"/>
        <v>2.5</v>
      </c>
      <c r="J765" s="8" t="s">
        <v>204</v>
      </c>
      <c r="K765" s="13">
        <f>_xlfn.FLOOR.MATH(C765/'Mark Conv'!$E$5,0.01)</f>
        <v>181.5</v>
      </c>
      <c r="L765" s="21"/>
      <c r="M765" s="21"/>
      <c r="N765" s="21"/>
      <c r="O765" s="21"/>
      <c r="P765" s="21"/>
      <c r="Q765" s="21"/>
      <c r="R765" s="21"/>
      <c r="S765" s="21"/>
      <c r="T765" s="21"/>
    </row>
    <row r="766" spans="1:20" ht="27.6">
      <c r="A766" s="8" t="str">
        <f>'Magic Number Crunch'!A765</f>
        <v>Well Of Many Worlds</v>
      </c>
      <c r="B766" s="12">
        <f>'Magic Number Crunch'!L765</f>
        <v>101250.25</v>
      </c>
      <c r="C766" s="13">
        <f t="shared" si="44"/>
        <v>101250.25</v>
      </c>
      <c r="D766" s="8" t="s">
        <v>206</v>
      </c>
      <c r="E766" s="14">
        <f t="shared" si="45"/>
        <v>101250</v>
      </c>
      <c r="F766" s="8" t="s">
        <v>202</v>
      </c>
      <c r="G766" s="14">
        <f t="shared" si="46"/>
        <v>2</v>
      </c>
      <c r="H766" s="8" t="s">
        <v>203</v>
      </c>
      <c r="I766" s="14">
        <f t="shared" si="47"/>
        <v>5</v>
      </c>
      <c r="J766" s="8" t="s">
        <v>204</v>
      </c>
      <c r="K766" s="13">
        <f>_xlfn.FLOOR.MATH(C766/'Mark Conv'!$E$5,0.01)</f>
        <v>4050.01</v>
      </c>
      <c r="L766" s="21"/>
      <c r="M766" s="21"/>
      <c r="N766" s="21"/>
      <c r="O766" s="21"/>
      <c r="P766" s="21"/>
      <c r="Q766" s="21"/>
      <c r="R766" s="21"/>
      <c r="S766" s="21"/>
      <c r="T766" s="21"/>
    </row>
    <row r="767" spans="1:20" ht="27.6">
      <c r="A767" s="8" t="str">
        <f>'Magic Number Crunch'!A766</f>
        <v>Wheel Of Stars</v>
      </c>
      <c r="B767" s="12">
        <f>'Magic Number Crunch'!L766</f>
        <v>18875.125</v>
      </c>
      <c r="C767" s="13">
        <f t="shared" si="44"/>
        <v>18875.125</v>
      </c>
      <c r="D767" s="8" t="s">
        <v>206</v>
      </c>
      <c r="E767" s="14">
        <f t="shared" si="45"/>
        <v>18875</v>
      </c>
      <c r="F767" s="8" t="s">
        <v>202</v>
      </c>
      <c r="G767" s="14">
        <f t="shared" si="46"/>
        <v>1</v>
      </c>
      <c r="H767" s="8" t="s">
        <v>203</v>
      </c>
      <c r="I767" s="14">
        <f t="shared" si="47"/>
        <v>2.5</v>
      </c>
      <c r="J767" s="8" t="s">
        <v>204</v>
      </c>
      <c r="K767" s="13">
        <f>_xlfn.FLOOR.MATH(C767/'Mark Conv'!$E$5,0.01)</f>
        <v>755</v>
      </c>
      <c r="L767" s="21"/>
      <c r="M767" s="21"/>
      <c r="N767" s="21"/>
      <c r="O767" s="21"/>
      <c r="P767" s="21"/>
      <c r="Q767" s="21"/>
      <c r="R767" s="21"/>
      <c r="S767" s="21"/>
      <c r="T767" s="21"/>
    </row>
    <row r="768" spans="1:20" ht="27.6">
      <c r="A768" s="8" t="str">
        <f>'Magic Number Crunch'!A767</f>
        <v>Wheel Of Wind And Water</v>
      </c>
      <c r="B768" s="12">
        <f>'Magic Number Crunch'!L767</f>
        <v>337.625</v>
      </c>
      <c r="C768" s="13">
        <f t="shared" si="44"/>
        <v>337.625</v>
      </c>
      <c r="D768" s="8" t="s">
        <v>206</v>
      </c>
      <c r="E768" s="14">
        <f t="shared" si="45"/>
        <v>337</v>
      </c>
      <c r="F768" s="8" t="s">
        <v>202</v>
      </c>
      <c r="G768" s="14">
        <f t="shared" si="46"/>
        <v>6</v>
      </c>
      <c r="H768" s="8" t="s">
        <v>203</v>
      </c>
      <c r="I768" s="14">
        <f t="shared" si="47"/>
        <v>2.5</v>
      </c>
      <c r="J768" s="8" t="s">
        <v>204</v>
      </c>
      <c r="K768" s="13">
        <f>_xlfn.FLOOR.MATH(C768/'Mark Conv'!$E$5,0.01)</f>
        <v>13.5</v>
      </c>
      <c r="L768" s="21"/>
      <c r="M768" s="21"/>
      <c r="N768" s="21"/>
      <c r="O768" s="21"/>
      <c r="P768" s="21"/>
      <c r="Q768" s="21"/>
      <c r="R768" s="21"/>
      <c r="S768" s="21"/>
      <c r="T768" s="21"/>
    </row>
    <row r="769" spans="1:20" ht="27.6">
      <c r="A769" s="8" t="str">
        <f>'Magic Number Crunch'!A768</f>
        <v>Wheel Of Wind And Water</v>
      </c>
      <c r="B769" s="12">
        <f>'Magic Number Crunch'!L768</f>
        <v>337.625</v>
      </c>
      <c r="C769" s="13">
        <f t="shared" si="44"/>
        <v>337.625</v>
      </c>
      <c r="D769" s="8" t="s">
        <v>206</v>
      </c>
      <c r="E769" s="14">
        <f t="shared" si="45"/>
        <v>337</v>
      </c>
      <c r="F769" s="8" t="s">
        <v>202</v>
      </c>
      <c r="G769" s="14">
        <f t="shared" si="46"/>
        <v>6</v>
      </c>
      <c r="H769" s="8" t="s">
        <v>203</v>
      </c>
      <c r="I769" s="14">
        <f t="shared" si="47"/>
        <v>2.5</v>
      </c>
      <c r="J769" s="8" t="s">
        <v>204</v>
      </c>
      <c r="K769" s="13">
        <f>_xlfn.FLOOR.MATH(C769/'Mark Conv'!$E$5,0.01)</f>
        <v>13.5</v>
      </c>
      <c r="L769" s="21"/>
      <c r="M769" s="21"/>
      <c r="N769" s="21"/>
      <c r="O769" s="21"/>
      <c r="P769" s="21"/>
      <c r="Q769" s="21"/>
      <c r="R769" s="21"/>
      <c r="S769" s="21"/>
      <c r="T769" s="21"/>
    </row>
    <row r="770" spans="1:20" ht="27.6">
      <c r="A770" s="8" t="str">
        <f>'Magic Number Crunch'!A769</f>
        <v>Whelm</v>
      </c>
      <c r="B770" s="12">
        <f>'Magic Number Crunch'!L769</f>
        <v>112500.5</v>
      </c>
      <c r="C770" s="13">
        <f t="shared" si="44"/>
        <v>112500.5</v>
      </c>
      <c r="D770" s="8" t="s">
        <v>206</v>
      </c>
      <c r="E770" s="14">
        <f t="shared" si="45"/>
        <v>112500</v>
      </c>
      <c r="F770" s="8" t="s">
        <v>202</v>
      </c>
      <c r="G770" s="14">
        <f t="shared" si="46"/>
        <v>5</v>
      </c>
      <c r="H770" s="8" t="s">
        <v>203</v>
      </c>
      <c r="I770" s="14">
        <f t="shared" si="47"/>
        <v>0</v>
      </c>
      <c r="J770" s="8" t="s">
        <v>204</v>
      </c>
      <c r="K770" s="13">
        <f>_xlfn.FLOOR.MATH(C770/'Mark Conv'!$E$5,0.01)</f>
        <v>4500.0200000000004</v>
      </c>
      <c r="L770" s="21"/>
      <c r="M770" s="21"/>
      <c r="N770" s="21"/>
      <c r="O770" s="21"/>
      <c r="P770" s="21"/>
      <c r="Q770" s="21"/>
      <c r="R770" s="21"/>
      <c r="S770" s="21"/>
      <c r="T770" s="21"/>
    </row>
    <row r="771" spans="1:20" ht="27.6">
      <c r="A771" s="8" t="str">
        <f>'Magic Number Crunch'!A770</f>
        <v>White Dragon Mask</v>
      </c>
      <c r="B771" s="12">
        <f>'Magic Number Crunch'!L770</f>
        <v>112500.5</v>
      </c>
      <c r="C771" s="13">
        <f t="shared" ref="C771:C783" si="48">B771*$N$6*$N$11</f>
        <v>112500.5</v>
      </c>
      <c r="D771" s="8" t="s">
        <v>206</v>
      </c>
      <c r="E771" s="14">
        <f t="shared" ref="E771:E783" si="49">_xlfn.FLOOR.MATH(C771,1)</f>
        <v>112500</v>
      </c>
      <c r="F771" s="8" t="s">
        <v>202</v>
      </c>
      <c r="G771" s="14">
        <f t="shared" ref="G771:G783" si="50">_xlfn.FLOOR.MATH(((C771-E771)*10), 1)</f>
        <v>5</v>
      </c>
      <c r="H771" s="8" t="s">
        <v>203</v>
      </c>
      <c r="I771" s="14">
        <f t="shared" ref="I771:I783" si="51">((C771-E771)*10-G771)*10</f>
        <v>0</v>
      </c>
      <c r="J771" s="8" t="s">
        <v>204</v>
      </c>
      <c r="K771" s="13">
        <f>_xlfn.FLOOR.MATH(C771/'Mark Conv'!$E$5,0.01)</f>
        <v>4500.0200000000004</v>
      </c>
      <c r="L771" s="21"/>
      <c r="M771" s="21"/>
      <c r="N771" s="21"/>
      <c r="O771" s="21"/>
      <c r="P771" s="21"/>
      <c r="Q771" s="21"/>
      <c r="R771" s="21"/>
      <c r="S771" s="21"/>
      <c r="T771" s="21"/>
    </row>
    <row r="772" spans="1:20" ht="27.6">
      <c r="A772" s="8" t="str">
        <f>'Magic Number Crunch'!A771</f>
        <v>Wind Fan</v>
      </c>
      <c r="B772" s="12">
        <f>'Magic Number Crunch'!L771</f>
        <v>825</v>
      </c>
      <c r="C772" s="13">
        <f t="shared" si="48"/>
        <v>825</v>
      </c>
      <c r="D772" s="8" t="s">
        <v>206</v>
      </c>
      <c r="E772" s="14">
        <f t="shared" si="49"/>
        <v>825</v>
      </c>
      <c r="F772" s="8" t="s">
        <v>202</v>
      </c>
      <c r="G772" s="14">
        <f t="shared" si="50"/>
        <v>0</v>
      </c>
      <c r="H772" s="8" t="s">
        <v>203</v>
      </c>
      <c r="I772" s="14">
        <f t="shared" si="51"/>
        <v>0</v>
      </c>
      <c r="J772" s="8" t="s">
        <v>204</v>
      </c>
      <c r="K772" s="13">
        <f>_xlfn.FLOOR.MATH(C772/'Mark Conv'!$E$5,0.01)</f>
        <v>33</v>
      </c>
      <c r="L772" s="21"/>
      <c r="M772" s="21"/>
      <c r="N772" s="21"/>
      <c r="O772" s="21"/>
      <c r="P772" s="21"/>
      <c r="Q772" s="21"/>
      <c r="R772" s="21"/>
      <c r="S772" s="21"/>
      <c r="T772" s="21"/>
    </row>
    <row r="773" spans="1:20" ht="27.6">
      <c r="A773" s="8" t="str">
        <f>'Magic Number Crunch'!A772</f>
        <v>Windvane</v>
      </c>
      <c r="B773" s="12">
        <f>'Magic Number Crunch'!L772</f>
        <v>90250.25</v>
      </c>
      <c r="C773" s="13">
        <f t="shared" si="48"/>
        <v>90250.25</v>
      </c>
      <c r="D773" s="8" t="s">
        <v>206</v>
      </c>
      <c r="E773" s="14">
        <f t="shared" si="49"/>
        <v>90250</v>
      </c>
      <c r="F773" s="8" t="s">
        <v>202</v>
      </c>
      <c r="G773" s="14">
        <f t="shared" si="50"/>
        <v>2</v>
      </c>
      <c r="H773" s="8" t="s">
        <v>203</v>
      </c>
      <c r="I773" s="14">
        <f t="shared" si="51"/>
        <v>5</v>
      </c>
      <c r="J773" s="8" t="s">
        <v>204</v>
      </c>
      <c r="K773" s="13">
        <f>_xlfn.FLOOR.MATH(C773/'Mark Conv'!$E$5,0.01)</f>
        <v>3610.01</v>
      </c>
      <c r="L773" s="21"/>
      <c r="M773" s="21"/>
      <c r="N773" s="21"/>
      <c r="O773" s="21"/>
      <c r="P773" s="21"/>
      <c r="Q773" s="21"/>
      <c r="R773" s="21"/>
      <c r="S773" s="21"/>
      <c r="T773" s="21"/>
    </row>
    <row r="774" spans="1:20" ht="27.6">
      <c r="A774" s="8" t="str">
        <f>'Magic Number Crunch'!A773</f>
        <v>Winged Boots</v>
      </c>
      <c r="B774" s="12">
        <f>'Magic Number Crunch'!L773</f>
        <v>6500</v>
      </c>
      <c r="C774" s="13">
        <f t="shared" si="48"/>
        <v>6500</v>
      </c>
      <c r="D774" s="8" t="s">
        <v>206</v>
      </c>
      <c r="E774" s="14">
        <f t="shared" si="49"/>
        <v>6500</v>
      </c>
      <c r="F774" s="8" t="s">
        <v>202</v>
      </c>
      <c r="G774" s="14">
        <f t="shared" si="50"/>
        <v>0</v>
      </c>
      <c r="H774" s="8" t="s">
        <v>203</v>
      </c>
      <c r="I774" s="14">
        <f t="shared" si="51"/>
        <v>0</v>
      </c>
      <c r="J774" s="8" t="s">
        <v>204</v>
      </c>
      <c r="K774" s="13">
        <f>_xlfn.FLOOR.MATH(C774/'Mark Conv'!$E$5,0.01)</f>
        <v>260</v>
      </c>
      <c r="L774" s="21"/>
      <c r="M774" s="21"/>
      <c r="N774" s="21"/>
      <c r="O774" s="21"/>
      <c r="P774" s="21"/>
      <c r="Q774" s="21"/>
      <c r="R774" s="21"/>
      <c r="S774" s="21"/>
      <c r="T774" s="21"/>
    </row>
    <row r="775" spans="1:20" ht="27.6">
      <c r="A775" s="8" t="str">
        <f>'Magic Number Crunch'!A774</f>
        <v>Wings Of Flying</v>
      </c>
      <c r="B775" s="12">
        <f>'Magic Number Crunch'!L774</f>
        <v>4300</v>
      </c>
      <c r="C775" s="13">
        <f t="shared" si="48"/>
        <v>4300</v>
      </c>
      <c r="D775" s="8" t="s">
        <v>206</v>
      </c>
      <c r="E775" s="14">
        <f t="shared" si="49"/>
        <v>4300</v>
      </c>
      <c r="F775" s="8" t="s">
        <v>202</v>
      </c>
      <c r="G775" s="14">
        <f t="shared" si="50"/>
        <v>0</v>
      </c>
      <c r="H775" s="8" t="s">
        <v>203</v>
      </c>
      <c r="I775" s="14">
        <f t="shared" si="51"/>
        <v>0</v>
      </c>
      <c r="J775" s="8" t="s">
        <v>204</v>
      </c>
      <c r="K775" s="13">
        <f>_xlfn.FLOOR.MATH(C775/'Mark Conv'!$E$5,0.01)</f>
        <v>172</v>
      </c>
      <c r="L775" s="21"/>
      <c r="M775" s="21"/>
      <c r="N775" s="21"/>
      <c r="O775" s="21"/>
      <c r="P775" s="21"/>
      <c r="Q775" s="21"/>
      <c r="R775" s="21"/>
      <c r="S775" s="21"/>
      <c r="T775" s="21"/>
    </row>
    <row r="776" spans="1:20" ht="27.6">
      <c r="A776" s="8" t="str">
        <f>'Magic Number Crunch'!A775</f>
        <v>Wingwear</v>
      </c>
      <c r="B776" s="12">
        <f>'Magic Number Crunch'!L775</f>
        <v>312.625</v>
      </c>
      <c r="C776" s="13">
        <f t="shared" si="48"/>
        <v>312.625</v>
      </c>
      <c r="D776" s="8" t="s">
        <v>206</v>
      </c>
      <c r="E776" s="14">
        <f t="shared" si="49"/>
        <v>312</v>
      </c>
      <c r="F776" s="8" t="s">
        <v>202</v>
      </c>
      <c r="G776" s="14">
        <f t="shared" si="50"/>
        <v>6</v>
      </c>
      <c r="H776" s="8" t="s">
        <v>203</v>
      </c>
      <c r="I776" s="14">
        <f t="shared" si="51"/>
        <v>2.5</v>
      </c>
      <c r="J776" s="8" t="s">
        <v>204</v>
      </c>
      <c r="K776" s="13">
        <f>_xlfn.FLOOR.MATH(C776/'Mark Conv'!$E$5,0.01)</f>
        <v>12.5</v>
      </c>
      <c r="L776" s="21"/>
      <c r="M776" s="21"/>
      <c r="N776" s="21"/>
      <c r="O776" s="21"/>
      <c r="P776" s="21"/>
      <c r="Q776" s="21"/>
      <c r="R776" s="21"/>
      <c r="S776" s="21"/>
      <c r="T776" s="21"/>
    </row>
    <row r="777" spans="1:20" ht="27.6">
      <c r="A777" s="8" t="str">
        <f>'Magic Number Crunch'!A776</f>
        <v>Winters Dark Bite</v>
      </c>
      <c r="B777" s="12">
        <f>'Magic Number Crunch'!L776</f>
        <v>325.25</v>
      </c>
      <c r="C777" s="13">
        <f t="shared" si="48"/>
        <v>325.25</v>
      </c>
      <c r="D777" s="8" t="s">
        <v>206</v>
      </c>
      <c r="E777" s="14">
        <f t="shared" si="49"/>
        <v>325</v>
      </c>
      <c r="F777" s="8" t="s">
        <v>202</v>
      </c>
      <c r="G777" s="14">
        <f t="shared" si="50"/>
        <v>2</v>
      </c>
      <c r="H777" s="8" t="s">
        <v>203</v>
      </c>
      <c r="I777" s="14">
        <f t="shared" si="51"/>
        <v>5</v>
      </c>
      <c r="J777" s="8" t="s">
        <v>204</v>
      </c>
      <c r="K777" s="13">
        <f>_xlfn.FLOOR.MATH(C777/'Mark Conv'!$E$5,0.01)</f>
        <v>13.01</v>
      </c>
      <c r="L777" s="21"/>
      <c r="M777" s="21"/>
      <c r="N777" s="21"/>
      <c r="O777" s="21"/>
      <c r="P777" s="21"/>
      <c r="Q777" s="21"/>
      <c r="R777" s="21"/>
      <c r="S777" s="21"/>
      <c r="T777" s="21"/>
    </row>
    <row r="778" spans="1:20" ht="27.6">
      <c r="A778" s="8" t="str">
        <f>'Magic Number Crunch'!A777</f>
        <v>Wreath of the Prism</v>
      </c>
      <c r="B778" s="12">
        <f>'Magic Number Crunch'!L777</f>
        <v>112500.5</v>
      </c>
      <c r="C778" s="13">
        <f t="shared" si="48"/>
        <v>112500.5</v>
      </c>
      <c r="D778" s="8" t="s">
        <v>206</v>
      </c>
      <c r="E778" s="14">
        <f t="shared" si="49"/>
        <v>112500</v>
      </c>
      <c r="F778" s="8" t="s">
        <v>202</v>
      </c>
      <c r="G778" s="14">
        <f t="shared" si="50"/>
        <v>5</v>
      </c>
      <c r="H778" s="8" t="s">
        <v>203</v>
      </c>
      <c r="I778" s="14">
        <f t="shared" si="51"/>
        <v>0</v>
      </c>
      <c r="J778" s="8" t="s">
        <v>204</v>
      </c>
      <c r="K778" s="13">
        <f>_xlfn.FLOOR.MATH(C778/'Mark Conv'!$E$5,0.01)</f>
        <v>4500.0200000000004</v>
      </c>
      <c r="L778" s="21"/>
      <c r="M778" s="21"/>
      <c r="N778" s="21"/>
      <c r="O778" s="21"/>
      <c r="P778" s="21"/>
      <c r="Q778" s="21"/>
      <c r="R778" s="21"/>
      <c r="S778" s="21"/>
      <c r="T778" s="21"/>
    </row>
    <row r="779" spans="1:20" ht="27.6">
      <c r="A779" s="8" t="str">
        <f>'Magic Number Crunch'!A778</f>
        <v>Xorian Wenge Focus</v>
      </c>
      <c r="B779" s="12">
        <f>'Magic Number Crunch'!L778</f>
        <v>60</v>
      </c>
      <c r="C779" s="13">
        <f t="shared" si="48"/>
        <v>60</v>
      </c>
      <c r="D779" s="8" t="s">
        <v>206</v>
      </c>
      <c r="E779" s="14">
        <f t="shared" si="49"/>
        <v>60</v>
      </c>
      <c r="F779" s="8" t="s">
        <v>202</v>
      </c>
      <c r="G779" s="14">
        <f t="shared" si="50"/>
        <v>0</v>
      </c>
      <c r="H779" s="8" t="s">
        <v>203</v>
      </c>
      <c r="I779" s="14">
        <f t="shared" si="51"/>
        <v>0</v>
      </c>
      <c r="J779" s="8" t="s">
        <v>204</v>
      </c>
      <c r="K779" s="13">
        <f>_xlfn.FLOOR.MATH(C779/'Mark Conv'!$E$5,0.01)</f>
        <v>2.4</v>
      </c>
      <c r="L779" s="21"/>
      <c r="M779" s="21"/>
      <c r="N779" s="21"/>
      <c r="O779" s="21"/>
      <c r="P779" s="21"/>
      <c r="Q779" s="21"/>
      <c r="R779" s="21"/>
      <c r="S779" s="21"/>
      <c r="T779" s="21"/>
    </row>
    <row r="780" spans="1:20" ht="27.6">
      <c r="A780" s="8" t="str">
        <f>'Magic Number Crunch'!A779</f>
        <v>Xorian Wenge Focus</v>
      </c>
      <c r="B780" s="12">
        <f>'Magic Number Crunch'!L779</f>
        <v>60</v>
      </c>
      <c r="C780" s="13">
        <f t="shared" si="48"/>
        <v>60</v>
      </c>
      <c r="D780" s="8" t="s">
        <v>206</v>
      </c>
      <c r="E780" s="14">
        <f t="shared" si="49"/>
        <v>60</v>
      </c>
      <c r="F780" s="8" t="s">
        <v>202</v>
      </c>
      <c r="G780" s="14">
        <f t="shared" si="50"/>
        <v>0</v>
      </c>
      <c r="H780" s="8" t="s">
        <v>203</v>
      </c>
      <c r="I780" s="14">
        <f t="shared" si="51"/>
        <v>0</v>
      </c>
      <c r="J780" s="8" t="s">
        <v>204</v>
      </c>
      <c r="K780" s="13">
        <f>_xlfn.FLOOR.MATH(C780/'Mark Conv'!$E$5,0.01)</f>
        <v>2.4</v>
      </c>
      <c r="L780" s="21"/>
      <c r="M780" s="21"/>
      <c r="N780" s="21"/>
      <c r="O780" s="21"/>
      <c r="P780" s="21"/>
      <c r="Q780" s="21"/>
      <c r="R780" s="21"/>
      <c r="S780" s="21"/>
      <c r="T780" s="21"/>
    </row>
    <row r="781" spans="1:20" ht="27.6">
      <c r="A781" s="8" t="str">
        <f>'Magic Number Crunch'!A780</f>
        <v>Yklwa, +1</v>
      </c>
      <c r="B781" s="12">
        <f>'Magic Number Crunch'!L780</f>
        <v>325.25</v>
      </c>
      <c r="C781" s="13">
        <f t="shared" si="48"/>
        <v>325.25</v>
      </c>
      <c r="D781" s="8" t="s">
        <v>206</v>
      </c>
      <c r="E781" s="14">
        <f t="shared" si="49"/>
        <v>325</v>
      </c>
      <c r="F781" s="8" t="s">
        <v>202</v>
      </c>
      <c r="G781" s="14">
        <f t="shared" si="50"/>
        <v>2</v>
      </c>
      <c r="H781" s="8" t="s">
        <v>203</v>
      </c>
      <c r="I781" s="14">
        <f t="shared" si="51"/>
        <v>5</v>
      </c>
      <c r="J781" s="8" t="s">
        <v>204</v>
      </c>
      <c r="K781" s="13">
        <f>_xlfn.FLOOR.MATH(C781/'Mark Conv'!$E$5,0.01)</f>
        <v>13.01</v>
      </c>
      <c r="L781" s="21"/>
      <c r="M781" s="21"/>
      <c r="N781" s="21"/>
      <c r="O781" s="21"/>
      <c r="P781" s="21"/>
      <c r="Q781" s="21"/>
      <c r="R781" s="21"/>
      <c r="S781" s="21"/>
      <c r="T781" s="21"/>
    </row>
    <row r="782" spans="1:20" ht="27.6">
      <c r="A782" s="8" t="str">
        <f>'Magic Number Crunch'!A781</f>
        <v>Yklwa, +2</v>
      </c>
      <c r="B782" s="12">
        <f>'Magic Number Crunch'!L781</f>
        <v>6875.25</v>
      </c>
      <c r="C782" s="13">
        <f t="shared" si="48"/>
        <v>6875.25</v>
      </c>
      <c r="D782" s="8" t="s">
        <v>206</v>
      </c>
      <c r="E782" s="14">
        <f t="shared" si="49"/>
        <v>6875</v>
      </c>
      <c r="F782" s="8" t="s">
        <v>202</v>
      </c>
      <c r="G782" s="14">
        <f t="shared" si="50"/>
        <v>2</v>
      </c>
      <c r="H782" s="8" t="s">
        <v>203</v>
      </c>
      <c r="I782" s="14">
        <f t="shared" si="51"/>
        <v>5</v>
      </c>
      <c r="J782" s="8" t="s">
        <v>204</v>
      </c>
      <c r="K782" s="13">
        <f>_xlfn.FLOOR.MATH(C782/'Mark Conv'!$E$5,0.01)</f>
        <v>275.01</v>
      </c>
      <c r="L782" s="21"/>
      <c r="M782" s="21"/>
      <c r="N782" s="21"/>
      <c r="O782" s="21"/>
      <c r="P782" s="21"/>
      <c r="Q782" s="21"/>
      <c r="R782" s="21"/>
      <c r="S782" s="21"/>
      <c r="T782" s="21"/>
    </row>
    <row r="783" spans="1:20" ht="27.6">
      <c r="A783" s="8" t="str">
        <f>'Magic Number Crunch'!A782</f>
        <v>Yklwa, +3</v>
      </c>
      <c r="B783" s="12">
        <f>'Magic Number Crunch'!L782</f>
        <v>31250.25</v>
      </c>
      <c r="C783" s="13">
        <f t="shared" si="48"/>
        <v>31250.25</v>
      </c>
      <c r="D783" s="8" t="s">
        <v>206</v>
      </c>
      <c r="E783" s="14">
        <f t="shared" si="49"/>
        <v>31250</v>
      </c>
      <c r="F783" s="8" t="s">
        <v>202</v>
      </c>
      <c r="G783" s="14">
        <f t="shared" si="50"/>
        <v>2</v>
      </c>
      <c r="H783" s="8" t="s">
        <v>203</v>
      </c>
      <c r="I783" s="14">
        <f t="shared" si="51"/>
        <v>5</v>
      </c>
      <c r="J783" s="8" t="s">
        <v>204</v>
      </c>
      <c r="K783" s="13">
        <f>_xlfn.FLOOR.MATH(C783/'Mark Conv'!$E$5,0.01)</f>
        <v>1250.01</v>
      </c>
      <c r="L783" s="21"/>
      <c r="M783" s="21"/>
      <c r="N783" s="21"/>
      <c r="O783" s="21"/>
      <c r="P783" s="21"/>
      <c r="Q783" s="21"/>
      <c r="R783" s="21"/>
      <c r="S783" s="21"/>
      <c r="T783" s="21"/>
    </row>
    <row r="784" spans="1:20">
      <c r="A784" s="7"/>
      <c r="B784" s="7"/>
      <c r="C784" s="7"/>
      <c r="D784" s="7"/>
      <c r="E784" s="7"/>
      <c r="F784" s="7"/>
      <c r="G784" s="7"/>
      <c r="H784" s="7"/>
      <c r="I784" s="34"/>
      <c r="J784" s="7"/>
      <c r="K784" s="7"/>
      <c r="L784" s="7"/>
      <c r="M784" s="7"/>
      <c r="N784" s="7"/>
      <c r="O784" s="7"/>
      <c r="P784" s="7"/>
      <c r="Q784" s="7"/>
      <c r="R784" s="7"/>
      <c r="S784" s="7"/>
      <c r="T784" s="7"/>
    </row>
  </sheetData>
  <sheetProtection sheet="1" sort="0" autoFilter="0"/>
  <mergeCells count="24">
    <mergeCell ref="L67:O70"/>
    <mergeCell ref="L66:O66"/>
    <mergeCell ref="L56:O56"/>
    <mergeCell ref="L39:O39"/>
    <mergeCell ref="L17:M17"/>
    <mergeCell ref="L18:M18"/>
    <mergeCell ref="L19:M19"/>
    <mergeCell ref="L22:O22"/>
    <mergeCell ref="L57:O64"/>
    <mergeCell ref="L40:O54"/>
    <mergeCell ref="L23:O37"/>
    <mergeCell ref="A1:T1"/>
    <mergeCell ref="P5:T6"/>
    <mergeCell ref="L13:T14"/>
    <mergeCell ref="L16:N16"/>
    <mergeCell ref="P11:T11"/>
    <mergeCell ref="L2:M2"/>
    <mergeCell ref="P2:T2"/>
    <mergeCell ref="P3:T3"/>
    <mergeCell ref="P4:T4"/>
    <mergeCell ref="P10:T10"/>
    <mergeCell ref="L8:M8"/>
    <mergeCell ref="P8:T8"/>
    <mergeCell ref="P9:T9"/>
  </mergeCells>
  <dataValidations count="3">
    <dataValidation type="list" allowBlank="1" showInputMessage="1" showErrorMessage="1" sqref="M5">
      <formula1>"Y,N"</formula1>
    </dataValidation>
    <dataValidation type="list" allowBlank="1" showInputMessage="1" showErrorMessage="1" sqref="M3:M4">
      <formula1>"-3,-2,-1,0,1,2,3,4"</formula1>
    </dataValidation>
    <dataValidation type="list" allowBlank="1" showInputMessage="1" showErrorMessage="1" sqref="M9:M11">
      <formula1>"-2,-1,0,1,2"</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9"/>
  <sheetViews>
    <sheetView zoomScaleNormal="100" workbookViewId="0">
      <selection activeCell="E12" sqref="E12"/>
    </sheetView>
  </sheetViews>
  <sheetFormatPr defaultColWidth="11.5546875" defaultRowHeight="13.2"/>
  <cols>
    <col min="1" max="1" width="18.33203125" style="1" bestFit="1" customWidth="1"/>
    <col min="2" max="2" width="6.44140625" bestFit="1" customWidth="1"/>
    <col min="3" max="3" width="7.5546875" bestFit="1" customWidth="1"/>
    <col min="4" max="4" width="8.33203125" bestFit="1" customWidth="1"/>
    <col min="5" max="5" width="7" bestFit="1" customWidth="1"/>
    <col min="6" max="6" width="6.109375" bestFit="1" customWidth="1"/>
    <col min="7" max="7" width="10" bestFit="1" customWidth="1"/>
    <col min="8" max="8" width="8.44140625" bestFit="1" customWidth="1"/>
    <col min="9" max="9" width="10" bestFit="1" customWidth="1"/>
  </cols>
  <sheetData>
    <row r="1" spans="1:9">
      <c r="A1" s="37" t="s">
        <v>188</v>
      </c>
      <c r="B1" s="38" t="s">
        <v>225</v>
      </c>
      <c r="C1" s="38" t="s">
        <v>223</v>
      </c>
      <c r="D1" s="38" t="s">
        <v>224</v>
      </c>
      <c r="E1" s="38" t="s">
        <v>222</v>
      </c>
      <c r="F1" s="38" t="s">
        <v>226</v>
      </c>
      <c r="G1" s="38" t="s">
        <v>221</v>
      </c>
      <c r="H1" s="38" t="s">
        <v>220</v>
      </c>
      <c r="I1" s="38" t="s">
        <v>219</v>
      </c>
    </row>
    <row r="2" spans="1:9">
      <c r="A2" s="39" t="s">
        <v>192</v>
      </c>
      <c r="B2" s="40">
        <v>-3</v>
      </c>
      <c r="C2" s="40">
        <v>-2</v>
      </c>
      <c r="D2" s="40">
        <v>-1</v>
      </c>
      <c r="E2" s="40">
        <v>0</v>
      </c>
      <c r="F2" s="40">
        <v>1</v>
      </c>
      <c r="G2" s="40">
        <v>2</v>
      </c>
      <c r="H2" s="40">
        <v>3</v>
      </c>
      <c r="I2" s="40">
        <v>4</v>
      </c>
    </row>
    <row r="3" spans="1:9">
      <c r="A3" s="39" t="s">
        <v>190</v>
      </c>
      <c r="B3" s="40">
        <v>1.08</v>
      </c>
      <c r="C3" s="40">
        <v>1.05</v>
      </c>
      <c r="D3" s="40">
        <v>1.02</v>
      </c>
      <c r="E3" s="40">
        <v>1</v>
      </c>
      <c r="F3" s="40">
        <v>0.98</v>
      </c>
      <c r="G3" s="40">
        <v>0.95</v>
      </c>
      <c r="H3" s="40">
        <v>0.93</v>
      </c>
      <c r="I3" s="40">
        <v>0.9</v>
      </c>
    </row>
    <row r="4" spans="1:9">
      <c r="A4" s="39" t="s">
        <v>189</v>
      </c>
      <c r="B4" s="40">
        <v>1.3</v>
      </c>
      <c r="C4" s="40">
        <v>1.1000000000000001</v>
      </c>
      <c r="D4" s="40">
        <v>1.05</v>
      </c>
      <c r="E4" s="40">
        <v>1</v>
      </c>
      <c r="F4" s="40">
        <v>0.96</v>
      </c>
      <c r="G4" s="40">
        <v>0.95</v>
      </c>
      <c r="H4" s="40">
        <v>0.9</v>
      </c>
      <c r="I4" s="40">
        <v>0.85</v>
      </c>
    </row>
    <row r="5" spans="1:9">
      <c r="A5" s="39" t="s">
        <v>191</v>
      </c>
      <c r="B5" s="40">
        <v>0.95</v>
      </c>
      <c r="C5" s="40"/>
      <c r="D5" s="40"/>
      <c r="E5" s="40"/>
      <c r="F5" s="40"/>
      <c r="G5" s="40"/>
      <c r="H5" s="40"/>
      <c r="I5" s="40"/>
    </row>
    <row r="6" spans="1:9">
      <c r="A6" s="41" t="s">
        <v>1017</v>
      </c>
      <c r="B6" s="42">
        <v>-2</v>
      </c>
      <c r="C6" s="42">
        <v>-1</v>
      </c>
      <c r="D6" s="42">
        <v>0</v>
      </c>
      <c r="E6" s="42">
        <v>1</v>
      </c>
      <c r="F6" s="42">
        <v>2</v>
      </c>
      <c r="G6" s="7"/>
      <c r="H6" s="7"/>
      <c r="I6" s="7"/>
    </row>
    <row r="7" spans="1:9">
      <c r="A7" s="43" t="s">
        <v>1019</v>
      </c>
      <c r="B7" s="42">
        <v>1.25</v>
      </c>
      <c r="C7" s="42">
        <v>1.1000000000000001</v>
      </c>
      <c r="D7" s="42">
        <v>1</v>
      </c>
      <c r="E7" s="42">
        <v>0.9</v>
      </c>
      <c r="F7" s="42">
        <v>0.85</v>
      </c>
      <c r="G7" s="7"/>
      <c r="H7" s="7"/>
      <c r="I7" s="7"/>
    </row>
    <row r="8" spans="1:9">
      <c r="A8" s="44" t="s">
        <v>1018</v>
      </c>
      <c r="B8" s="42">
        <v>-2</v>
      </c>
      <c r="C8" s="42">
        <v>-1</v>
      </c>
      <c r="D8" s="42">
        <v>0</v>
      </c>
      <c r="E8" s="42">
        <v>1</v>
      </c>
      <c r="F8" s="42">
        <v>2</v>
      </c>
      <c r="G8" s="7"/>
      <c r="H8" s="7"/>
      <c r="I8" s="7"/>
    </row>
    <row r="9" spans="1:9">
      <c r="A9" s="43" t="s">
        <v>1020</v>
      </c>
      <c r="B9" s="42">
        <v>1.5</v>
      </c>
      <c r="C9" s="42">
        <v>1.25</v>
      </c>
      <c r="D9" s="42">
        <v>1</v>
      </c>
      <c r="E9" s="42">
        <v>0.9</v>
      </c>
      <c r="F9" s="42">
        <v>0.8</v>
      </c>
      <c r="G9" s="7"/>
      <c r="H9" s="7"/>
      <c r="I9" s="7"/>
    </row>
  </sheetData>
  <sheetProtection sheet="1" selectLockedCells="1" selectUnlockedCells="1"/>
  <pageMargins left="0.78749999999999998" right="0.78749999999999998" top="1.0527777777777778" bottom="1.0527777777777778" header="0.78749999999999998" footer="0.78749999999999998"/>
  <pageSetup orientation="portrait" horizontalDpi="300" verticalDpi="300" r:id="rId1"/>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5"/>
  <sheetViews>
    <sheetView workbookViewId="0">
      <selection activeCell="I20" sqref="I20"/>
    </sheetView>
  </sheetViews>
  <sheetFormatPr defaultRowHeight="13.2"/>
  <cols>
    <col min="1" max="1" width="5.109375" bestFit="1" customWidth="1"/>
    <col min="2" max="2" width="6.88671875" bestFit="1" customWidth="1"/>
    <col min="3" max="3" width="5.44140625" bestFit="1" customWidth="1"/>
    <col min="4" max="4" width="8.44140625" bestFit="1" customWidth="1"/>
    <col min="5" max="5" width="5" bestFit="1" customWidth="1"/>
    <col min="6" max="6" width="8.33203125" bestFit="1" customWidth="1"/>
  </cols>
  <sheetData>
    <row r="1" spans="1:6">
      <c r="A1" s="81" t="s">
        <v>231</v>
      </c>
      <c r="B1" s="81"/>
      <c r="C1" s="81"/>
      <c r="D1" s="81"/>
      <c r="E1" s="81"/>
      <c r="F1" s="81"/>
    </row>
    <row r="2" spans="1:6">
      <c r="A2" s="2"/>
      <c r="B2" s="2" t="s">
        <v>193</v>
      </c>
      <c r="C2" s="2" t="s">
        <v>194</v>
      </c>
      <c r="D2" s="2" t="s">
        <v>196</v>
      </c>
      <c r="E2" s="2" t="s">
        <v>195</v>
      </c>
      <c r="F2" s="2" t="s">
        <v>197</v>
      </c>
    </row>
    <row r="3" spans="1:6">
      <c r="A3" s="2" t="s">
        <v>195</v>
      </c>
      <c r="B3" s="2">
        <v>0.01</v>
      </c>
      <c r="C3" s="2">
        <v>0.1</v>
      </c>
      <c r="D3" s="2">
        <v>0.5</v>
      </c>
      <c r="E3" s="2">
        <v>1</v>
      </c>
      <c r="F3" s="2">
        <v>10</v>
      </c>
    </row>
    <row r="4" spans="1:6">
      <c r="A4" s="2" t="s">
        <v>212</v>
      </c>
      <c r="B4" s="2">
        <f>B5*0.01</f>
        <v>25</v>
      </c>
      <c r="C4" s="2">
        <f>C5*0.01</f>
        <v>2.5</v>
      </c>
      <c r="D4" s="2">
        <f>D5*0.01</f>
        <v>0.5</v>
      </c>
      <c r="E4" s="2">
        <f>E5*0.01</f>
        <v>0.25</v>
      </c>
      <c r="F4" s="2">
        <f>F5*0.01</f>
        <v>2.5000000000000001E-2</v>
      </c>
    </row>
    <row r="5" spans="1:6">
      <c r="A5" s="2" t="s">
        <v>211</v>
      </c>
      <c r="B5" s="2">
        <f>(E3/B3)*E5</f>
        <v>2500</v>
      </c>
      <c r="C5" s="2">
        <f>(E3/C3)*E5</f>
        <v>250</v>
      </c>
      <c r="D5" s="2">
        <f>(E3/D3)*E5</f>
        <v>50</v>
      </c>
      <c r="E5" s="2">
        <v>25</v>
      </c>
      <c r="F5" s="2">
        <f>(E3/F3)*E5</f>
        <v>2.5</v>
      </c>
    </row>
  </sheetData>
  <sheetProtection sheet="1"/>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9"/>
  <sheetViews>
    <sheetView topLeftCell="A291" workbookViewId="0">
      <selection activeCell="A305" sqref="A305"/>
    </sheetView>
  </sheetViews>
  <sheetFormatPr defaultRowHeight="13.2"/>
  <cols>
    <col min="1" max="1" width="45.6640625" style="3" bestFit="1" customWidth="1"/>
    <col min="2" max="2" width="13.109375" style="3" customWidth="1"/>
    <col min="3" max="3" width="14" style="3" customWidth="1"/>
    <col min="4" max="4" width="11.88671875" style="3" customWidth="1"/>
    <col min="5" max="5" width="11.44140625" style="3" customWidth="1"/>
    <col min="6" max="6" width="12.109375" style="3" customWidth="1"/>
    <col min="7" max="7" width="11.6640625" style="3" customWidth="1"/>
    <col min="8" max="9" width="9.5546875" style="3" customWidth="1"/>
    <col min="10" max="10" width="11.44140625" style="4" customWidth="1"/>
    <col min="11" max="11" width="12.33203125" style="4" customWidth="1"/>
    <col min="12" max="12" width="10.109375" style="4" customWidth="1"/>
    <col min="13" max="13" width="11.33203125" style="4" customWidth="1"/>
    <col min="14" max="14" width="9.109375" style="5" customWidth="1"/>
    <col min="15" max="15" width="11.5546875" style="5" customWidth="1"/>
  </cols>
  <sheetData>
    <row r="1" spans="1:15">
      <c r="A1" t="s">
        <v>245</v>
      </c>
      <c r="B1" t="s">
        <v>246</v>
      </c>
      <c r="C1" t="s">
        <v>247</v>
      </c>
      <c r="D1" t="s">
        <v>1001</v>
      </c>
      <c r="E1" t="s">
        <v>1002</v>
      </c>
      <c r="F1" t="s">
        <v>1003</v>
      </c>
      <c r="G1" t="s">
        <v>1004</v>
      </c>
      <c r="H1" t="s">
        <v>1007</v>
      </c>
      <c r="I1" t="s">
        <v>1008</v>
      </c>
      <c r="J1" t="s">
        <v>1005</v>
      </c>
      <c r="K1" t="s">
        <v>1006</v>
      </c>
      <c r="L1" t="s">
        <v>1011</v>
      </c>
      <c r="M1" t="s">
        <v>1010</v>
      </c>
      <c r="N1" t="s">
        <v>1013</v>
      </c>
      <c r="O1" t="s">
        <v>1009</v>
      </c>
    </row>
    <row r="2" spans="1:15">
      <c r="A2" s="36" t="s">
        <v>248</v>
      </c>
      <c r="B2" s="36"/>
      <c r="C2" s="36"/>
      <c r="D2" s="36">
        <v>5001</v>
      </c>
      <c r="E2" s="36">
        <v>20000</v>
      </c>
      <c r="F2" s="36">
        <v>50000</v>
      </c>
      <c r="G2" s="36">
        <v>50000</v>
      </c>
      <c r="H2" s="36">
        <f>MIN(B2:G2)</f>
        <v>5001</v>
      </c>
      <c r="I2" s="36">
        <f>MAX(B2:G2)</f>
        <v>50000</v>
      </c>
      <c r="J2" s="36">
        <f>IF(B2="",(F2+G2+E2+D2)/4,B2)</f>
        <v>31250.25</v>
      </c>
      <c r="K2" s="36">
        <f>IF(C2="",(G2+D2+F2+E2)/4,C2)</f>
        <v>31250.25</v>
      </c>
      <c r="L2" s="36">
        <f>(J2+K2)/2</f>
        <v>31250.25</v>
      </c>
      <c r="M2" s="36">
        <f>AVERAGE(B2:G2)</f>
        <v>31250.25</v>
      </c>
      <c r="N2" s="36">
        <f>(H2/L2)</f>
        <v>0.16003071975424196</v>
      </c>
      <c r="O2" s="36">
        <f>L2/I2</f>
        <v>0.62500500000000003</v>
      </c>
    </row>
    <row r="3" spans="1:15">
      <c r="A3" s="36" t="s">
        <v>249</v>
      </c>
      <c r="B3" s="36"/>
      <c r="C3" s="36"/>
      <c r="D3" s="36">
        <v>5001</v>
      </c>
      <c r="E3" s="36">
        <v>20000</v>
      </c>
      <c r="F3" s="36">
        <v>50000</v>
      </c>
      <c r="G3" s="36">
        <v>50000</v>
      </c>
      <c r="H3" s="36">
        <f t="shared" ref="H3:H66" si="0">MIN(B3:G3)</f>
        <v>5001</v>
      </c>
      <c r="I3" s="36">
        <f t="shared" ref="I3:I66" si="1">MAX(B3:G3)</f>
        <v>50000</v>
      </c>
      <c r="J3" s="36">
        <f t="shared" ref="J3:J66" si="2">IF(B3="",(F3+G3+E3+D3)/4,B3)</f>
        <v>31250.25</v>
      </c>
      <c r="K3" s="36">
        <f t="shared" ref="K3:K66" si="3">IF(C3="",(G3+D3+F3+E3)/4,C3)</f>
        <v>31250.25</v>
      </c>
      <c r="L3" s="36">
        <f t="shared" ref="L3:L66" si="4">(J3+K3)/2</f>
        <v>31250.25</v>
      </c>
      <c r="M3" s="36">
        <f t="shared" ref="M3:M66" si="5">AVERAGE(B3:G3)</f>
        <v>31250.25</v>
      </c>
      <c r="N3" s="36">
        <f t="shared" ref="N3:N66" si="6">(H3/L3)</f>
        <v>0.16003071975424196</v>
      </c>
      <c r="O3" s="36">
        <f t="shared" ref="O3:O66" si="7">L3/I3</f>
        <v>0.62500500000000003</v>
      </c>
    </row>
    <row r="4" spans="1:15">
      <c r="A4" s="36" t="s">
        <v>250</v>
      </c>
      <c r="B4" s="36"/>
      <c r="C4" s="36">
        <v>900</v>
      </c>
      <c r="D4" s="36">
        <v>501</v>
      </c>
      <c r="E4" s="36">
        <v>2000</v>
      </c>
      <c r="F4" s="36">
        <v>5000</v>
      </c>
      <c r="G4" s="36">
        <v>20000</v>
      </c>
      <c r="H4" s="36">
        <f t="shared" si="0"/>
        <v>501</v>
      </c>
      <c r="I4" s="36">
        <f t="shared" si="1"/>
        <v>20000</v>
      </c>
      <c r="J4" s="36">
        <f t="shared" si="2"/>
        <v>6875.25</v>
      </c>
      <c r="K4" s="36">
        <f t="shared" si="3"/>
        <v>900</v>
      </c>
      <c r="L4" s="36">
        <f t="shared" si="4"/>
        <v>3887.625</v>
      </c>
      <c r="M4" s="36">
        <f t="shared" si="5"/>
        <v>5680.2</v>
      </c>
      <c r="N4" s="36">
        <f t="shared" si="6"/>
        <v>0.12887045432622746</v>
      </c>
      <c r="O4" s="36">
        <f t="shared" si="7"/>
        <v>0.19438125000000001</v>
      </c>
    </row>
    <row r="5" spans="1:15">
      <c r="A5" s="36" t="s">
        <v>251</v>
      </c>
      <c r="B5" s="36">
        <v>500</v>
      </c>
      <c r="C5" s="36">
        <v>500</v>
      </c>
      <c r="D5" s="36">
        <v>101</v>
      </c>
      <c r="E5" s="36">
        <v>100</v>
      </c>
      <c r="F5" s="36">
        <v>500</v>
      </c>
      <c r="G5" s="36">
        <v>600</v>
      </c>
      <c r="H5" s="36">
        <f t="shared" si="0"/>
        <v>100</v>
      </c>
      <c r="I5" s="36">
        <f t="shared" si="1"/>
        <v>600</v>
      </c>
      <c r="J5" s="36">
        <f t="shared" si="2"/>
        <v>500</v>
      </c>
      <c r="K5" s="36">
        <f t="shared" si="3"/>
        <v>500</v>
      </c>
      <c r="L5" s="36">
        <f t="shared" si="4"/>
        <v>500</v>
      </c>
      <c r="M5" s="36">
        <f t="shared" si="5"/>
        <v>383.5</v>
      </c>
      <c r="N5" s="36">
        <f t="shared" si="6"/>
        <v>0.2</v>
      </c>
      <c r="O5" s="36">
        <f t="shared" si="7"/>
        <v>0.83333333333333337</v>
      </c>
    </row>
    <row r="6" spans="1:15">
      <c r="A6" s="36" t="s">
        <v>252</v>
      </c>
      <c r="B6" s="36"/>
      <c r="C6" s="36"/>
      <c r="D6" s="36">
        <v>501</v>
      </c>
      <c r="E6" s="36">
        <v>2000</v>
      </c>
      <c r="F6" s="36">
        <v>5000</v>
      </c>
      <c r="G6" s="36">
        <v>20000</v>
      </c>
      <c r="H6" s="36">
        <f t="shared" si="0"/>
        <v>501</v>
      </c>
      <c r="I6" s="36">
        <f t="shared" si="1"/>
        <v>20000</v>
      </c>
      <c r="J6" s="36">
        <f t="shared" si="2"/>
        <v>6875.25</v>
      </c>
      <c r="K6" s="36">
        <f t="shared" si="3"/>
        <v>6875.25</v>
      </c>
      <c r="L6" s="36">
        <f t="shared" si="4"/>
        <v>6875.25</v>
      </c>
      <c r="M6" s="36">
        <f t="shared" si="5"/>
        <v>6875.25</v>
      </c>
      <c r="N6" s="36">
        <f t="shared" si="6"/>
        <v>7.2870077451729035E-2</v>
      </c>
      <c r="O6" s="36">
        <f t="shared" si="7"/>
        <v>0.34376250000000003</v>
      </c>
    </row>
    <row r="7" spans="1:15">
      <c r="A7" s="36" t="s">
        <v>253</v>
      </c>
      <c r="B7" s="36">
        <v>6000</v>
      </c>
      <c r="C7" s="36">
        <v>100</v>
      </c>
      <c r="D7" s="36">
        <v>101</v>
      </c>
      <c r="E7" s="36">
        <v>100</v>
      </c>
      <c r="F7" s="36">
        <v>500</v>
      </c>
      <c r="G7" s="36">
        <v>600</v>
      </c>
      <c r="H7" s="36">
        <f t="shared" si="0"/>
        <v>100</v>
      </c>
      <c r="I7" s="36">
        <f t="shared" si="1"/>
        <v>6000</v>
      </c>
      <c r="J7" s="36">
        <f t="shared" si="2"/>
        <v>6000</v>
      </c>
      <c r="K7" s="36">
        <f t="shared" si="3"/>
        <v>100</v>
      </c>
      <c r="L7" s="36">
        <f t="shared" si="4"/>
        <v>3050</v>
      </c>
      <c r="M7" s="36">
        <f t="shared" si="5"/>
        <v>1233.5</v>
      </c>
      <c r="N7" s="36">
        <f t="shared" si="6"/>
        <v>3.2786885245901641E-2</v>
      </c>
      <c r="O7" s="36">
        <f t="shared" si="7"/>
        <v>0.5083333333333333</v>
      </c>
    </row>
    <row r="8" spans="1:15">
      <c r="A8" s="36" t="s">
        <v>254</v>
      </c>
      <c r="B8" s="36">
        <v>25</v>
      </c>
      <c r="C8" s="36">
        <v>50</v>
      </c>
      <c r="D8" s="36">
        <v>101</v>
      </c>
      <c r="E8" s="36">
        <v>100</v>
      </c>
      <c r="F8" s="36">
        <v>500</v>
      </c>
      <c r="G8" s="36">
        <v>600</v>
      </c>
      <c r="H8" s="36">
        <f t="shared" si="0"/>
        <v>25</v>
      </c>
      <c r="I8" s="36">
        <f t="shared" si="1"/>
        <v>600</v>
      </c>
      <c r="J8" s="36">
        <f t="shared" si="2"/>
        <v>25</v>
      </c>
      <c r="K8" s="36">
        <f t="shared" si="3"/>
        <v>50</v>
      </c>
      <c r="L8" s="36">
        <f t="shared" si="4"/>
        <v>37.5</v>
      </c>
      <c r="M8" s="36">
        <f t="shared" si="5"/>
        <v>229.33333333333334</v>
      </c>
      <c r="N8" s="36">
        <f t="shared" si="6"/>
        <v>0.66666666666666663</v>
      </c>
      <c r="O8" s="36">
        <f t="shared" si="7"/>
        <v>6.25E-2</v>
      </c>
    </row>
    <row r="9" spans="1:15">
      <c r="A9" s="36" t="s">
        <v>255</v>
      </c>
      <c r="B9" s="36">
        <v>100</v>
      </c>
      <c r="C9" s="36">
        <v>250</v>
      </c>
      <c r="D9" s="36">
        <v>501</v>
      </c>
      <c r="E9" s="36">
        <v>2000</v>
      </c>
      <c r="F9" s="36">
        <v>5000</v>
      </c>
      <c r="G9" s="36">
        <v>20000</v>
      </c>
      <c r="H9" s="36">
        <f t="shared" si="0"/>
        <v>100</v>
      </c>
      <c r="I9" s="36">
        <f t="shared" si="1"/>
        <v>20000</v>
      </c>
      <c r="J9" s="36">
        <f t="shared" si="2"/>
        <v>100</v>
      </c>
      <c r="K9" s="36">
        <f t="shared" si="3"/>
        <v>250</v>
      </c>
      <c r="L9" s="36">
        <f t="shared" si="4"/>
        <v>175</v>
      </c>
      <c r="M9" s="36">
        <f t="shared" si="5"/>
        <v>4641.833333333333</v>
      </c>
      <c r="N9" s="36">
        <f t="shared" si="6"/>
        <v>0.5714285714285714</v>
      </c>
      <c r="O9" s="36">
        <f t="shared" si="7"/>
        <v>8.7500000000000008E-3</v>
      </c>
    </row>
    <row r="10" spans="1:15">
      <c r="A10" s="36" t="s">
        <v>256</v>
      </c>
      <c r="B10" s="36">
        <v>400</v>
      </c>
      <c r="C10" s="36">
        <v>2500</v>
      </c>
      <c r="D10" s="36">
        <v>5001</v>
      </c>
      <c r="E10" s="36">
        <v>20000</v>
      </c>
      <c r="F10" s="36">
        <v>50000</v>
      </c>
      <c r="G10" s="36">
        <v>50000</v>
      </c>
      <c r="H10" s="36">
        <f t="shared" si="0"/>
        <v>400</v>
      </c>
      <c r="I10" s="36">
        <f t="shared" si="1"/>
        <v>50000</v>
      </c>
      <c r="J10" s="36">
        <f t="shared" si="2"/>
        <v>400</v>
      </c>
      <c r="K10" s="36">
        <f t="shared" si="3"/>
        <v>2500</v>
      </c>
      <c r="L10" s="36">
        <f t="shared" si="4"/>
        <v>1450</v>
      </c>
      <c r="M10" s="36">
        <f t="shared" si="5"/>
        <v>21316.833333333332</v>
      </c>
      <c r="N10" s="36">
        <f t="shared" si="6"/>
        <v>0.27586206896551724</v>
      </c>
      <c r="O10" s="36">
        <f t="shared" si="7"/>
        <v>2.9000000000000001E-2</v>
      </c>
    </row>
    <row r="11" spans="1:15">
      <c r="A11" s="36" t="s">
        <v>257</v>
      </c>
      <c r="B11" s="36">
        <v>8000</v>
      </c>
      <c r="C11" s="36">
        <v>4000</v>
      </c>
      <c r="D11" s="36">
        <v>501</v>
      </c>
      <c r="E11" s="36">
        <v>2000</v>
      </c>
      <c r="F11" s="36">
        <v>5000</v>
      </c>
      <c r="G11" s="36">
        <v>20000</v>
      </c>
      <c r="H11" s="36">
        <f t="shared" si="0"/>
        <v>501</v>
      </c>
      <c r="I11" s="36">
        <f t="shared" si="1"/>
        <v>20000</v>
      </c>
      <c r="J11" s="36">
        <f t="shared" si="2"/>
        <v>8000</v>
      </c>
      <c r="K11" s="36">
        <f t="shared" si="3"/>
        <v>4000</v>
      </c>
      <c r="L11" s="36">
        <f t="shared" si="4"/>
        <v>6000</v>
      </c>
      <c r="M11" s="36">
        <f t="shared" si="5"/>
        <v>6583.5</v>
      </c>
      <c r="N11" s="36">
        <f t="shared" si="6"/>
        <v>8.3500000000000005E-2</v>
      </c>
      <c r="O11" s="36">
        <f t="shared" si="7"/>
        <v>0.3</v>
      </c>
    </row>
    <row r="12" spans="1:15">
      <c r="A12" s="36" t="s">
        <v>258</v>
      </c>
      <c r="B12" s="36">
        <v>20000</v>
      </c>
      <c r="C12" s="36">
        <v>400</v>
      </c>
      <c r="D12" s="36">
        <v>101</v>
      </c>
      <c r="E12" s="36">
        <v>100</v>
      </c>
      <c r="F12" s="36">
        <v>500</v>
      </c>
      <c r="G12" s="36">
        <v>600</v>
      </c>
      <c r="H12" s="36">
        <f t="shared" si="0"/>
        <v>100</v>
      </c>
      <c r="I12" s="36">
        <f t="shared" si="1"/>
        <v>20000</v>
      </c>
      <c r="J12" s="36">
        <f t="shared" si="2"/>
        <v>20000</v>
      </c>
      <c r="K12" s="36">
        <f t="shared" si="3"/>
        <v>400</v>
      </c>
      <c r="L12" s="36">
        <f t="shared" si="4"/>
        <v>10200</v>
      </c>
      <c r="M12" s="36">
        <f t="shared" si="5"/>
        <v>3616.8333333333335</v>
      </c>
      <c r="N12" s="36">
        <f t="shared" si="6"/>
        <v>9.8039215686274508E-3</v>
      </c>
      <c r="O12" s="36">
        <f t="shared" si="7"/>
        <v>0.51</v>
      </c>
    </row>
    <row r="13" spans="1:15">
      <c r="A13" s="36" t="s">
        <v>259</v>
      </c>
      <c r="B13" s="36"/>
      <c r="C13" s="36">
        <v>3600</v>
      </c>
      <c r="D13" s="36">
        <v>501</v>
      </c>
      <c r="E13" s="36">
        <v>2000</v>
      </c>
      <c r="F13" s="36">
        <v>5000</v>
      </c>
      <c r="G13" s="36">
        <v>20000</v>
      </c>
      <c r="H13" s="36">
        <f t="shared" si="0"/>
        <v>501</v>
      </c>
      <c r="I13" s="36">
        <f t="shared" si="1"/>
        <v>20000</v>
      </c>
      <c r="J13" s="36">
        <f t="shared" si="2"/>
        <v>6875.25</v>
      </c>
      <c r="K13" s="36">
        <f t="shared" si="3"/>
        <v>3600</v>
      </c>
      <c r="L13" s="36">
        <f t="shared" si="4"/>
        <v>5237.625</v>
      </c>
      <c r="M13" s="36">
        <f t="shared" si="5"/>
        <v>6220.2</v>
      </c>
      <c r="N13" s="36">
        <f t="shared" si="6"/>
        <v>9.5654041669649886E-2</v>
      </c>
      <c r="O13" s="36">
        <f t="shared" si="7"/>
        <v>0.26188125000000001</v>
      </c>
    </row>
    <row r="14" spans="1:15">
      <c r="A14" s="36" t="s">
        <v>260</v>
      </c>
      <c r="B14" s="36"/>
      <c r="C14" s="36">
        <v>6400</v>
      </c>
      <c r="D14" s="36">
        <v>5001</v>
      </c>
      <c r="E14" s="36">
        <v>20000</v>
      </c>
      <c r="F14" s="36">
        <v>50000</v>
      </c>
      <c r="G14" s="36">
        <v>50000</v>
      </c>
      <c r="H14" s="36">
        <f t="shared" si="0"/>
        <v>5001</v>
      </c>
      <c r="I14" s="36">
        <f t="shared" si="1"/>
        <v>50000</v>
      </c>
      <c r="J14" s="36">
        <f t="shared" si="2"/>
        <v>31250.25</v>
      </c>
      <c r="K14" s="36">
        <f t="shared" si="3"/>
        <v>6400</v>
      </c>
      <c r="L14" s="36">
        <f t="shared" si="4"/>
        <v>18825.125</v>
      </c>
      <c r="M14" s="36">
        <f t="shared" si="5"/>
        <v>26280.2</v>
      </c>
      <c r="N14" s="36">
        <f t="shared" si="6"/>
        <v>0.26565560653647718</v>
      </c>
      <c r="O14" s="36">
        <f t="shared" si="7"/>
        <v>0.37650250000000002</v>
      </c>
    </row>
    <row r="15" spans="1:15">
      <c r="A15" s="36" t="s">
        <v>261</v>
      </c>
      <c r="B15" s="36"/>
      <c r="C15" s="36">
        <v>500</v>
      </c>
      <c r="D15" s="36">
        <v>101</v>
      </c>
      <c r="E15" s="36">
        <v>100</v>
      </c>
      <c r="F15" s="36">
        <v>500</v>
      </c>
      <c r="G15" s="36">
        <v>600</v>
      </c>
      <c r="H15" s="36">
        <f t="shared" si="0"/>
        <v>100</v>
      </c>
      <c r="I15" s="36">
        <f t="shared" si="1"/>
        <v>600</v>
      </c>
      <c r="J15" s="36">
        <f t="shared" si="2"/>
        <v>325.25</v>
      </c>
      <c r="K15" s="36">
        <f t="shared" si="3"/>
        <v>500</v>
      </c>
      <c r="L15" s="36">
        <f t="shared" si="4"/>
        <v>412.625</v>
      </c>
      <c r="M15" s="36">
        <f t="shared" si="5"/>
        <v>360.2</v>
      </c>
      <c r="N15" s="36">
        <f t="shared" si="6"/>
        <v>0.24235080278703422</v>
      </c>
      <c r="O15" s="36">
        <f t="shared" si="7"/>
        <v>0.68770833333333337</v>
      </c>
    </row>
    <row r="16" spans="1:15">
      <c r="A16" s="36" t="s">
        <v>262</v>
      </c>
      <c r="B16" s="36">
        <v>160000</v>
      </c>
      <c r="C16" s="36">
        <v>43000</v>
      </c>
      <c r="D16" s="36">
        <v>5001</v>
      </c>
      <c r="E16" s="36">
        <v>20000</v>
      </c>
      <c r="F16" s="36">
        <v>50000</v>
      </c>
      <c r="G16" s="36">
        <v>50000</v>
      </c>
      <c r="H16" s="36">
        <f t="shared" si="0"/>
        <v>5001</v>
      </c>
      <c r="I16" s="36">
        <f t="shared" si="1"/>
        <v>160000</v>
      </c>
      <c r="J16" s="36">
        <f t="shared" si="2"/>
        <v>160000</v>
      </c>
      <c r="K16" s="36">
        <f t="shared" si="3"/>
        <v>43000</v>
      </c>
      <c r="L16" s="36">
        <f t="shared" si="4"/>
        <v>101500</v>
      </c>
      <c r="M16" s="36">
        <f t="shared" si="5"/>
        <v>54666.833333333336</v>
      </c>
      <c r="N16" s="36">
        <f t="shared" si="6"/>
        <v>4.9270935960591136E-2</v>
      </c>
      <c r="O16" s="36">
        <f t="shared" si="7"/>
        <v>0.63437500000000002</v>
      </c>
    </row>
    <row r="17" spans="1:15">
      <c r="A17" s="36" t="s">
        <v>263</v>
      </c>
      <c r="B17" s="36">
        <v>6000</v>
      </c>
      <c r="C17" s="36">
        <v>6000</v>
      </c>
      <c r="D17" s="36">
        <v>5001</v>
      </c>
      <c r="E17" s="36">
        <v>20000</v>
      </c>
      <c r="F17" s="36">
        <v>50000</v>
      </c>
      <c r="G17" s="36">
        <v>50000</v>
      </c>
      <c r="H17" s="36">
        <f t="shared" si="0"/>
        <v>5001</v>
      </c>
      <c r="I17" s="36">
        <f t="shared" si="1"/>
        <v>50000</v>
      </c>
      <c r="J17" s="36">
        <f t="shared" si="2"/>
        <v>6000</v>
      </c>
      <c r="K17" s="36">
        <f t="shared" si="3"/>
        <v>6000</v>
      </c>
      <c r="L17" s="36">
        <f t="shared" si="4"/>
        <v>6000</v>
      </c>
      <c r="M17" s="36">
        <f t="shared" si="5"/>
        <v>22833.5</v>
      </c>
      <c r="N17" s="36">
        <f t="shared" si="6"/>
        <v>0.83350000000000002</v>
      </c>
      <c r="O17" s="36">
        <f t="shared" si="7"/>
        <v>0.12</v>
      </c>
    </row>
    <row r="18" spans="1:15">
      <c r="A18" s="36" t="s">
        <v>264</v>
      </c>
      <c r="B18" s="36">
        <v>10000</v>
      </c>
      <c r="C18" s="36">
        <v>90000</v>
      </c>
      <c r="D18" s="36">
        <v>50001</v>
      </c>
      <c r="E18" s="36">
        <v>50000</v>
      </c>
      <c r="F18" s="36">
        <v>50001</v>
      </c>
      <c r="G18" s="36">
        <v>300000</v>
      </c>
      <c r="H18" s="36">
        <f t="shared" si="0"/>
        <v>10000</v>
      </c>
      <c r="I18" s="36">
        <f t="shared" si="1"/>
        <v>300000</v>
      </c>
      <c r="J18" s="36">
        <f t="shared" si="2"/>
        <v>10000</v>
      </c>
      <c r="K18" s="36">
        <f t="shared" si="3"/>
        <v>90000</v>
      </c>
      <c r="L18" s="36">
        <f t="shared" si="4"/>
        <v>50000</v>
      </c>
      <c r="M18" s="36">
        <f t="shared" si="5"/>
        <v>91667</v>
      </c>
      <c r="N18" s="36">
        <f t="shared" si="6"/>
        <v>0.2</v>
      </c>
      <c r="O18" s="36">
        <f t="shared" si="7"/>
        <v>0.16666666666666666</v>
      </c>
    </row>
    <row r="19" spans="1:15">
      <c r="A19" s="36" t="s">
        <v>265</v>
      </c>
      <c r="B19" s="36">
        <v>10000</v>
      </c>
      <c r="C19" s="36">
        <v>90000</v>
      </c>
      <c r="D19" s="36">
        <v>50001</v>
      </c>
      <c r="E19" s="36">
        <v>50000</v>
      </c>
      <c r="F19" s="36">
        <v>50001</v>
      </c>
      <c r="G19" s="36">
        <v>300000</v>
      </c>
      <c r="H19" s="36">
        <f t="shared" si="0"/>
        <v>10000</v>
      </c>
      <c r="I19" s="36">
        <f t="shared" si="1"/>
        <v>300000</v>
      </c>
      <c r="J19" s="36">
        <f t="shared" si="2"/>
        <v>10000</v>
      </c>
      <c r="K19" s="36">
        <f t="shared" si="3"/>
        <v>90000</v>
      </c>
      <c r="L19" s="36">
        <f t="shared" si="4"/>
        <v>50000</v>
      </c>
      <c r="M19" s="36">
        <f t="shared" si="5"/>
        <v>91667</v>
      </c>
      <c r="N19" s="36">
        <f t="shared" si="6"/>
        <v>0.2</v>
      </c>
      <c r="O19" s="36">
        <f t="shared" si="7"/>
        <v>0.16666666666666666</v>
      </c>
    </row>
    <row r="20" spans="1:15">
      <c r="A20" s="36" t="s">
        <v>266</v>
      </c>
      <c r="B20" s="36"/>
      <c r="C20" s="36">
        <v>6500</v>
      </c>
      <c r="D20" s="36">
        <v>5001</v>
      </c>
      <c r="E20" s="36">
        <v>20000</v>
      </c>
      <c r="F20" s="36">
        <v>50000</v>
      </c>
      <c r="G20" s="36">
        <v>50000</v>
      </c>
      <c r="H20" s="36">
        <f t="shared" si="0"/>
        <v>5001</v>
      </c>
      <c r="I20" s="36">
        <f t="shared" si="1"/>
        <v>50000</v>
      </c>
      <c r="J20" s="36">
        <f t="shared" si="2"/>
        <v>31250.25</v>
      </c>
      <c r="K20" s="36">
        <f t="shared" si="3"/>
        <v>6500</v>
      </c>
      <c r="L20" s="36">
        <f t="shared" si="4"/>
        <v>18875.125</v>
      </c>
      <c r="M20" s="36">
        <f t="shared" si="5"/>
        <v>26300.2</v>
      </c>
      <c r="N20" s="36">
        <f t="shared" si="6"/>
        <v>0.26495188773584283</v>
      </c>
      <c r="O20" s="36">
        <f t="shared" si="7"/>
        <v>0.37750250000000002</v>
      </c>
    </row>
    <row r="21" spans="1:15">
      <c r="A21" s="36" t="s">
        <v>267</v>
      </c>
      <c r="B21" s="36"/>
      <c r="C21" s="36">
        <v>5100</v>
      </c>
      <c r="D21" s="36">
        <v>5001</v>
      </c>
      <c r="E21" s="36">
        <v>20000</v>
      </c>
      <c r="F21" s="36">
        <v>50000</v>
      </c>
      <c r="G21" s="36">
        <v>50000</v>
      </c>
      <c r="H21" s="36">
        <f t="shared" si="0"/>
        <v>5001</v>
      </c>
      <c r="I21" s="36">
        <f t="shared" si="1"/>
        <v>50000</v>
      </c>
      <c r="J21" s="36">
        <f t="shared" si="2"/>
        <v>31250.25</v>
      </c>
      <c r="K21" s="36">
        <f t="shared" si="3"/>
        <v>5100</v>
      </c>
      <c r="L21" s="36">
        <f t="shared" si="4"/>
        <v>18175.125</v>
      </c>
      <c r="M21" s="36">
        <f t="shared" si="5"/>
        <v>26020.2</v>
      </c>
      <c r="N21" s="36">
        <f t="shared" si="6"/>
        <v>0.27515629190995933</v>
      </c>
      <c r="O21" s="36">
        <f t="shared" si="7"/>
        <v>0.36350250000000001</v>
      </c>
    </row>
    <row r="22" spans="1:15">
      <c r="A22" s="36" t="s">
        <v>268</v>
      </c>
      <c r="B22" s="36"/>
      <c r="C22" s="36"/>
      <c r="D22" s="36">
        <v>501</v>
      </c>
      <c r="E22" s="36">
        <v>2000</v>
      </c>
      <c r="F22" s="36">
        <v>5000</v>
      </c>
      <c r="G22" s="36">
        <v>20000</v>
      </c>
      <c r="H22" s="36">
        <f t="shared" si="0"/>
        <v>501</v>
      </c>
      <c r="I22" s="36">
        <f t="shared" si="1"/>
        <v>20000</v>
      </c>
      <c r="J22" s="36">
        <f t="shared" si="2"/>
        <v>6875.25</v>
      </c>
      <c r="K22" s="36">
        <f t="shared" si="3"/>
        <v>6875.25</v>
      </c>
      <c r="L22" s="36">
        <f t="shared" si="4"/>
        <v>6875.25</v>
      </c>
      <c r="M22" s="36">
        <f t="shared" si="5"/>
        <v>6875.25</v>
      </c>
      <c r="N22" s="36">
        <f t="shared" si="6"/>
        <v>7.2870077451729035E-2</v>
      </c>
      <c r="O22" s="36">
        <f t="shared" si="7"/>
        <v>0.34376250000000003</v>
      </c>
    </row>
    <row r="23" spans="1:15">
      <c r="A23" s="36" t="s">
        <v>269</v>
      </c>
      <c r="B23" s="36"/>
      <c r="C23" s="36">
        <v>100</v>
      </c>
      <c r="D23" s="36">
        <v>50</v>
      </c>
      <c r="E23" s="36">
        <v>20</v>
      </c>
      <c r="F23" s="36">
        <v>100</v>
      </c>
      <c r="G23" s="36">
        <v>70</v>
      </c>
      <c r="H23" s="36">
        <f t="shared" si="0"/>
        <v>20</v>
      </c>
      <c r="I23" s="36">
        <f t="shared" si="1"/>
        <v>100</v>
      </c>
      <c r="J23" s="36">
        <f t="shared" si="2"/>
        <v>60</v>
      </c>
      <c r="K23" s="36">
        <f t="shared" si="3"/>
        <v>100</v>
      </c>
      <c r="L23" s="36">
        <f t="shared" si="4"/>
        <v>80</v>
      </c>
      <c r="M23" s="36">
        <f t="shared" si="5"/>
        <v>68</v>
      </c>
      <c r="N23" s="36">
        <f t="shared" si="6"/>
        <v>0.25</v>
      </c>
      <c r="O23" s="36">
        <f t="shared" si="7"/>
        <v>0.8</v>
      </c>
    </row>
    <row r="24" spans="1:15">
      <c r="A24" s="36" t="s">
        <v>269</v>
      </c>
      <c r="B24" s="36"/>
      <c r="C24" s="36">
        <v>100</v>
      </c>
      <c r="D24" s="36">
        <v>50</v>
      </c>
      <c r="E24" s="36">
        <v>20</v>
      </c>
      <c r="F24" s="36">
        <v>100</v>
      </c>
      <c r="G24" s="36">
        <v>70</v>
      </c>
      <c r="H24" s="36">
        <f t="shared" si="0"/>
        <v>20</v>
      </c>
      <c r="I24" s="36">
        <f t="shared" si="1"/>
        <v>100</v>
      </c>
      <c r="J24" s="36">
        <f t="shared" si="2"/>
        <v>60</v>
      </c>
      <c r="K24" s="36">
        <f t="shared" si="3"/>
        <v>100</v>
      </c>
      <c r="L24" s="36">
        <f t="shared" si="4"/>
        <v>80</v>
      </c>
      <c r="M24" s="36">
        <f t="shared" si="5"/>
        <v>68</v>
      </c>
      <c r="N24" s="36">
        <f t="shared" si="6"/>
        <v>0.25</v>
      </c>
      <c r="O24" s="36">
        <f t="shared" si="7"/>
        <v>0.8</v>
      </c>
    </row>
    <row r="25" spans="1:15">
      <c r="A25" s="36" t="s">
        <v>270</v>
      </c>
      <c r="B25" s="36"/>
      <c r="C25" s="36">
        <v>75</v>
      </c>
      <c r="D25" s="36">
        <v>50</v>
      </c>
      <c r="E25" s="36">
        <v>20</v>
      </c>
      <c r="F25" s="36">
        <v>100</v>
      </c>
      <c r="G25" s="36">
        <v>70</v>
      </c>
      <c r="H25" s="36">
        <f t="shared" si="0"/>
        <v>20</v>
      </c>
      <c r="I25" s="36">
        <f t="shared" si="1"/>
        <v>100</v>
      </c>
      <c r="J25" s="36">
        <f t="shared" si="2"/>
        <v>60</v>
      </c>
      <c r="K25" s="36">
        <f t="shared" si="3"/>
        <v>75</v>
      </c>
      <c r="L25" s="36">
        <f t="shared" si="4"/>
        <v>67.5</v>
      </c>
      <c r="M25" s="36">
        <f t="shared" si="5"/>
        <v>63</v>
      </c>
      <c r="N25" s="36">
        <f t="shared" si="6"/>
        <v>0.29629629629629628</v>
      </c>
      <c r="O25" s="36">
        <f t="shared" si="7"/>
        <v>0.67500000000000004</v>
      </c>
    </row>
    <row r="26" spans="1:15">
      <c r="A26" s="36" t="s">
        <v>271</v>
      </c>
      <c r="B26" s="36">
        <v>18000</v>
      </c>
      <c r="C26" s="36">
        <v>70000</v>
      </c>
      <c r="D26" s="36">
        <v>50001</v>
      </c>
      <c r="E26" s="36">
        <v>50000</v>
      </c>
      <c r="F26" s="36">
        <v>50001</v>
      </c>
      <c r="G26" s="36">
        <v>300000</v>
      </c>
      <c r="H26" s="36">
        <f t="shared" si="0"/>
        <v>18000</v>
      </c>
      <c r="I26" s="36">
        <f t="shared" si="1"/>
        <v>300000</v>
      </c>
      <c r="J26" s="36">
        <f t="shared" si="2"/>
        <v>18000</v>
      </c>
      <c r="K26" s="36">
        <f t="shared" si="3"/>
        <v>70000</v>
      </c>
      <c r="L26" s="36">
        <f t="shared" si="4"/>
        <v>44000</v>
      </c>
      <c r="M26" s="36">
        <f t="shared" si="5"/>
        <v>89667</v>
      </c>
      <c r="N26" s="36">
        <f t="shared" si="6"/>
        <v>0.40909090909090912</v>
      </c>
      <c r="O26" s="36">
        <f t="shared" si="7"/>
        <v>0.14666666666666667</v>
      </c>
    </row>
    <row r="27" spans="1:15">
      <c r="A27" s="36" t="s">
        <v>272</v>
      </c>
      <c r="B27" s="36">
        <v>6000</v>
      </c>
      <c r="C27" s="36">
        <v>3000</v>
      </c>
      <c r="D27" s="36">
        <v>501</v>
      </c>
      <c r="E27" s="36">
        <v>2000</v>
      </c>
      <c r="F27" s="36">
        <v>5000</v>
      </c>
      <c r="G27" s="36">
        <v>20000</v>
      </c>
      <c r="H27" s="36">
        <f t="shared" si="0"/>
        <v>501</v>
      </c>
      <c r="I27" s="36">
        <f t="shared" si="1"/>
        <v>20000</v>
      </c>
      <c r="J27" s="36">
        <f t="shared" si="2"/>
        <v>6000</v>
      </c>
      <c r="K27" s="36">
        <f t="shared" si="3"/>
        <v>3000</v>
      </c>
      <c r="L27" s="36">
        <f t="shared" si="4"/>
        <v>4500</v>
      </c>
      <c r="M27" s="36">
        <f t="shared" si="5"/>
        <v>6083.5</v>
      </c>
      <c r="N27" s="36">
        <f t="shared" si="6"/>
        <v>0.11133333333333334</v>
      </c>
      <c r="O27" s="36">
        <f t="shared" si="7"/>
        <v>0.22500000000000001</v>
      </c>
    </row>
    <row r="28" spans="1:15">
      <c r="A28" s="36" t="s">
        <v>273</v>
      </c>
      <c r="B28" s="36"/>
      <c r="C28" s="36">
        <v>1500</v>
      </c>
      <c r="D28" s="36">
        <v>501</v>
      </c>
      <c r="E28" s="36">
        <v>2000</v>
      </c>
      <c r="F28" s="36">
        <v>5000</v>
      </c>
      <c r="G28" s="36">
        <v>20000</v>
      </c>
      <c r="H28" s="36">
        <f t="shared" si="0"/>
        <v>501</v>
      </c>
      <c r="I28" s="36">
        <f t="shared" si="1"/>
        <v>20000</v>
      </c>
      <c r="J28" s="36">
        <f t="shared" si="2"/>
        <v>6875.25</v>
      </c>
      <c r="K28" s="36">
        <f t="shared" si="3"/>
        <v>1500</v>
      </c>
      <c r="L28" s="36">
        <f t="shared" si="4"/>
        <v>4187.625</v>
      </c>
      <c r="M28" s="36">
        <f t="shared" si="5"/>
        <v>5800.2</v>
      </c>
      <c r="N28" s="36">
        <f t="shared" si="6"/>
        <v>0.11963821975463419</v>
      </c>
      <c r="O28" s="36">
        <f t="shared" si="7"/>
        <v>0.20938124999999999</v>
      </c>
    </row>
    <row r="29" spans="1:15">
      <c r="A29" s="36" t="s">
        <v>274</v>
      </c>
      <c r="B29" s="36">
        <v>1500</v>
      </c>
      <c r="C29" s="36">
        <v>3000</v>
      </c>
      <c r="D29" s="36">
        <v>501</v>
      </c>
      <c r="E29" s="36">
        <v>2000</v>
      </c>
      <c r="F29" s="36">
        <v>5000</v>
      </c>
      <c r="G29" s="36">
        <v>20000</v>
      </c>
      <c r="H29" s="36">
        <f t="shared" si="0"/>
        <v>501</v>
      </c>
      <c r="I29" s="36">
        <f t="shared" si="1"/>
        <v>20000</v>
      </c>
      <c r="J29" s="36">
        <f t="shared" si="2"/>
        <v>1500</v>
      </c>
      <c r="K29" s="36">
        <f t="shared" si="3"/>
        <v>3000</v>
      </c>
      <c r="L29" s="36">
        <f t="shared" si="4"/>
        <v>2250</v>
      </c>
      <c r="M29" s="36">
        <f t="shared" si="5"/>
        <v>5333.5</v>
      </c>
      <c r="N29" s="36">
        <f t="shared" si="6"/>
        <v>0.22266666666666668</v>
      </c>
      <c r="O29" s="36">
        <f t="shared" si="7"/>
        <v>0.1125</v>
      </c>
    </row>
    <row r="30" spans="1:15">
      <c r="A30" s="36" t="s">
        <v>275</v>
      </c>
      <c r="B30" s="36">
        <v>6000</v>
      </c>
      <c r="C30" s="36">
        <v>20000</v>
      </c>
      <c r="D30" s="36">
        <v>5001</v>
      </c>
      <c r="E30" s="36">
        <v>20000</v>
      </c>
      <c r="F30" s="36">
        <v>50000</v>
      </c>
      <c r="G30" s="36">
        <v>50000</v>
      </c>
      <c r="H30" s="36">
        <f t="shared" si="0"/>
        <v>5001</v>
      </c>
      <c r="I30" s="36">
        <f t="shared" si="1"/>
        <v>50000</v>
      </c>
      <c r="J30" s="36">
        <f t="shared" si="2"/>
        <v>6000</v>
      </c>
      <c r="K30" s="36">
        <f t="shared" si="3"/>
        <v>20000</v>
      </c>
      <c r="L30" s="36">
        <f t="shared" si="4"/>
        <v>13000</v>
      </c>
      <c r="M30" s="36">
        <f t="shared" si="5"/>
        <v>25166.833333333332</v>
      </c>
      <c r="N30" s="36">
        <f t="shared" si="6"/>
        <v>0.38469230769230767</v>
      </c>
      <c r="O30" s="36">
        <f t="shared" si="7"/>
        <v>0.26</v>
      </c>
    </row>
    <row r="31" spans="1:15">
      <c r="A31" s="36" t="s">
        <v>276</v>
      </c>
      <c r="B31" s="36">
        <v>24000</v>
      </c>
      <c r="C31" s="36">
        <v>51000</v>
      </c>
      <c r="D31" s="36">
        <v>50001</v>
      </c>
      <c r="E31" s="36">
        <v>50000</v>
      </c>
      <c r="F31" s="36">
        <v>50001</v>
      </c>
      <c r="G31" s="36">
        <v>300000</v>
      </c>
      <c r="H31" s="36">
        <f t="shared" si="0"/>
        <v>24000</v>
      </c>
      <c r="I31" s="36">
        <f t="shared" si="1"/>
        <v>300000</v>
      </c>
      <c r="J31" s="36">
        <f t="shared" si="2"/>
        <v>24000</v>
      </c>
      <c r="K31" s="36">
        <f t="shared" si="3"/>
        <v>51000</v>
      </c>
      <c r="L31" s="36">
        <f t="shared" si="4"/>
        <v>37500</v>
      </c>
      <c r="M31" s="36">
        <f t="shared" si="5"/>
        <v>87500.333333333328</v>
      </c>
      <c r="N31" s="36">
        <f t="shared" si="6"/>
        <v>0.64</v>
      </c>
      <c r="O31" s="36">
        <f t="shared" si="7"/>
        <v>0.125</v>
      </c>
    </row>
    <row r="32" spans="1:15">
      <c r="A32" s="36" t="s">
        <v>277</v>
      </c>
      <c r="B32" s="36">
        <v>600</v>
      </c>
      <c r="C32" s="36">
        <v>1000</v>
      </c>
      <c r="D32" s="36">
        <v>5001</v>
      </c>
      <c r="E32" s="36">
        <v>20000</v>
      </c>
      <c r="F32" s="36">
        <v>50000</v>
      </c>
      <c r="G32" s="36">
        <v>50000</v>
      </c>
      <c r="H32" s="36">
        <f t="shared" si="0"/>
        <v>600</v>
      </c>
      <c r="I32" s="36">
        <f t="shared" si="1"/>
        <v>50000</v>
      </c>
      <c r="J32" s="36">
        <f t="shared" si="2"/>
        <v>600</v>
      </c>
      <c r="K32" s="36">
        <f t="shared" si="3"/>
        <v>1000</v>
      </c>
      <c r="L32" s="36">
        <f t="shared" si="4"/>
        <v>800</v>
      </c>
      <c r="M32" s="36">
        <f t="shared" si="5"/>
        <v>21100.166666666668</v>
      </c>
      <c r="N32" s="36">
        <f t="shared" si="6"/>
        <v>0.75</v>
      </c>
      <c r="O32" s="36">
        <f t="shared" si="7"/>
        <v>1.6E-2</v>
      </c>
    </row>
    <row r="33" spans="1:15">
      <c r="A33" s="36" t="s">
        <v>278</v>
      </c>
      <c r="B33" s="36">
        <v>6000</v>
      </c>
      <c r="C33" s="36">
        <v>4500</v>
      </c>
      <c r="D33" s="36">
        <v>501</v>
      </c>
      <c r="E33" s="36">
        <v>2000</v>
      </c>
      <c r="F33" s="36">
        <v>5000</v>
      </c>
      <c r="G33" s="36">
        <v>20000</v>
      </c>
      <c r="H33" s="36">
        <f t="shared" si="0"/>
        <v>501</v>
      </c>
      <c r="I33" s="36">
        <f t="shared" si="1"/>
        <v>20000</v>
      </c>
      <c r="J33" s="36">
        <f t="shared" si="2"/>
        <v>6000</v>
      </c>
      <c r="K33" s="36">
        <f t="shared" si="3"/>
        <v>4500</v>
      </c>
      <c r="L33" s="36">
        <f t="shared" si="4"/>
        <v>5250</v>
      </c>
      <c r="M33" s="36">
        <f t="shared" si="5"/>
        <v>6333.5</v>
      </c>
      <c r="N33" s="36">
        <f t="shared" si="6"/>
        <v>9.5428571428571432E-2</v>
      </c>
      <c r="O33" s="36">
        <f t="shared" si="7"/>
        <v>0.26250000000000001</v>
      </c>
    </row>
    <row r="34" spans="1:15">
      <c r="A34" s="36" t="s">
        <v>279</v>
      </c>
      <c r="B34" s="36"/>
      <c r="C34" s="36"/>
      <c r="D34" s="36">
        <v>501</v>
      </c>
      <c r="E34" s="36">
        <v>2000</v>
      </c>
      <c r="F34" s="36">
        <v>5000</v>
      </c>
      <c r="G34" s="36">
        <v>20000</v>
      </c>
      <c r="H34" s="36">
        <f t="shared" si="0"/>
        <v>501</v>
      </c>
      <c r="I34" s="36">
        <f t="shared" si="1"/>
        <v>20000</v>
      </c>
      <c r="J34" s="36">
        <f t="shared" si="2"/>
        <v>6875.25</v>
      </c>
      <c r="K34" s="36">
        <f t="shared" si="3"/>
        <v>6875.25</v>
      </c>
      <c r="L34" s="36">
        <f t="shared" si="4"/>
        <v>6875.25</v>
      </c>
      <c r="M34" s="36">
        <f t="shared" si="5"/>
        <v>6875.25</v>
      </c>
      <c r="N34" s="36">
        <f t="shared" si="6"/>
        <v>7.2870077451729035E-2</v>
      </c>
      <c r="O34" s="36">
        <f t="shared" si="7"/>
        <v>0.34376250000000003</v>
      </c>
    </row>
    <row r="35" spans="1:15">
      <c r="A35" s="36" t="s">
        <v>280</v>
      </c>
      <c r="B35" s="36"/>
      <c r="C35" s="36"/>
      <c r="D35" s="36">
        <v>501</v>
      </c>
      <c r="E35" s="36">
        <v>2000</v>
      </c>
      <c r="F35" s="36">
        <v>5000</v>
      </c>
      <c r="G35" s="36">
        <v>20000</v>
      </c>
      <c r="H35" s="36">
        <f t="shared" si="0"/>
        <v>501</v>
      </c>
      <c r="I35" s="36">
        <f t="shared" si="1"/>
        <v>20000</v>
      </c>
      <c r="J35" s="36">
        <f t="shared" si="2"/>
        <v>6875.25</v>
      </c>
      <c r="K35" s="36">
        <f t="shared" si="3"/>
        <v>6875.25</v>
      </c>
      <c r="L35" s="36">
        <f t="shared" si="4"/>
        <v>6875.25</v>
      </c>
      <c r="M35" s="36">
        <f t="shared" si="5"/>
        <v>6875.25</v>
      </c>
      <c r="N35" s="36">
        <f t="shared" si="6"/>
        <v>7.2870077451729035E-2</v>
      </c>
      <c r="O35" s="36">
        <f t="shared" si="7"/>
        <v>0.34376250000000003</v>
      </c>
    </row>
    <row r="36" spans="1:15">
      <c r="A36" s="36" t="s">
        <v>281</v>
      </c>
      <c r="B36" s="36"/>
      <c r="C36" s="36"/>
      <c r="D36" s="36">
        <v>501</v>
      </c>
      <c r="E36" s="36">
        <v>2000</v>
      </c>
      <c r="F36" s="36">
        <v>5000</v>
      </c>
      <c r="G36" s="36">
        <v>20000</v>
      </c>
      <c r="H36" s="36">
        <f t="shared" si="0"/>
        <v>501</v>
      </c>
      <c r="I36" s="36">
        <f t="shared" si="1"/>
        <v>20000</v>
      </c>
      <c r="J36" s="36">
        <f t="shared" si="2"/>
        <v>6875.25</v>
      </c>
      <c r="K36" s="36">
        <f t="shared" si="3"/>
        <v>6875.25</v>
      </c>
      <c r="L36" s="36">
        <f t="shared" si="4"/>
        <v>6875.25</v>
      </c>
      <c r="M36" s="36">
        <f t="shared" si="5"/>
        <v>6875.25</v>
      </c>
      <c r="N36" s="36">
        <f t="shared" si="6"/>
        <v>7.2870077451729035E-2</v>
      </c>
      <c r="O36" s="36">
        <f t="shared" si="7"/>
        <v>0.34376250000000003</v>
      </c>
    </row>
    <row r="37" spans="1:15">
      <c r="A37" s="36" t="s">
        <v>282</v>
      </c>
      <c r="B37" s="36"/>
      <c r="C37" s="36">
        <v>53000</v>
      </c>
      <c r="D37" s="36">
        <v>50001</v>
      </c>
      <c r="E37" s="36">
        <v>50000</v>
      </c>
      <c r="F37" s="36">
        <v>50001</v>
      </c>
      <c r="G37" s="36">
        <v>300000</v>
      </c>
      <c r="H37" s="36">
        <f t="shared" si="0"/>
        <v>50000</v>
      </c>
      <c r="I37" s="36">
        <f t="shared" si="1"/>
        <v>300000</v>
      </c>
      <c r="J37" s="36">
        <f t="shared" si="2"/>
        <v>112500.5</v>
      </c>
      <c r="K37" s="36">
        <f t="shared" si="3"/>
        <v>53000</v>
      </c>
      <c r="L37" s="36">
        <f t="shared" si="4"/>
        <v>82750.25</v>
      </c>
      <c r="M37" s="36">
        <f t="shared" si="5"/>
        <v>100600.4</v>
      </c>
      <c r="N37" s="36">
        <f t="shared" si="6"/>
        <v>0.60422778178917891</v>
      </c>
      <c r="O37" s="36">
        <f t="shared" si="7"/>
        <v>0.27583416666666666</v>
      </c>
    </row>
    <row r="38" spans="1:15">
      <c r="A38" s="36" t="s">
        <v>283</v>
      </c>
      <c r="B38" s="36"/>
      <c r="C38" s="36">
        <v>3250</v>
      </c>
      <c r="D38" s="36">
        <v>501</v>
      </c>
      <c r="E38" s="36">
        <v>2000</v>
      </c>
      <c r="F38" s="36">
        <v>5000</v>
      </c>
      <c r="G38" s="36">
        <v>20000</v>
      </c>
      <c r="H38" s="36">
        <f t="shared" si="0"/>
        <v>501</v>
      </c>
      <c r="I38" s="36">
        <f t="shared" si="1"/>
        <v>20000</v>
      </c>
      <c r="J38" s="36">
        <f t="shared" si="2"/>
        <v>6875.25</v>
      </c>
      <c r="K38" s="36">
        <f t="shared" si="3"/>
        <v>3250</v>
      </c>
      <c r="L38" s="36">
        <f t="shared" si="4"/>
        <v>5062.625</v>
      </c>
      <c r="M38" s="36">
        <f t="shared" si="5"/>
        <v>6150.2</v>
      </c>
      <c r="N38" s="36">
        <f t="shared" si="6"/>
        <v>9.8960519493345847E-2</v>
      </c>
      <c r="O38" s="36">
        <f t="shared" si="7"/>
        <v>0.25313124999999997</v>
      </c>
    </row>
    <row r="39" spans="1:15">
      <c r="A39" s="36" t="s">
        <v>284</v>
      </c>
      <c r="B39" s="36"/>
      <c r="C39" s="36">
        <v>4200</v>
      </c>
      <c r="D39" s="36">
        <v>501</v>
      </c>
      <c r="E39" s="36">
        <v>2000</v>
      </c>
      <c r="F39" s="36">
        <v>5000</v>
      </c>
      <c r="G39" s="36">
        <v>20000</v>
      </c>
      <c r="H39" s="36">
        <f t="shared" si="0"/>
        <v>501</v>
      </c>
      <c r="I39" s="36">
        <f t="shared" si="1"/>
        <v>20000</v>
      </c>
      <c r="J39" s="36">
        <f t="shared" si="2"/>
        <v>6875.25</v>
      </c>
      <c r="K39" s="36">
        <f t="shared" si="3"/>
        <v>4200</v>
      </c>
      <c r="L39" s="36">
        <f t="shared" si="4"/>
        <v>5537.625</v>
      </c>
      <c r="M39" s="36">
        <f t="shared" si="5"/>
        <v>6340.2</v>
      </c>
      <c r="N39" s="36">
        <f t="shared" si="6"/>
        <v>9.0471998374754517E-2</v>
      </c>
      <c r="O39" s="36">
        <f t="shared" si="7"/>
        <v>0.27688125000000002</v>
      </c>
    </row>
    <row r="40" spans="1:15">
      <c r="A40" s="36" t="s">
        <v>285</v>
      </c>
      <c r="B40" s="36"/>
      <c r="C40" s="36"/>
      <c r="D40" s="36">
        <v>101</v>
      </c>
      <c r="E40" s="36">
        <v>100</v>
      </c>
      <c r="F40" s="36">
        <v>500</v>
      </c>
      <c r="G40" s="36">
        <v>600</v>
      </c>
      <c r="H40" s="36">
        <f t="shared" si="0"/>
        <v>100</v>
      </c>
      <c r="I40" s="36">
        <f t="shared" si="1"/>
        <v>600</v>
      </c>
      <c r="J40" s="36">
        <f t="shared" si="2"/>
        <v>325.25</v>
      </c>
      <c r="K40" s="36">
        <f t="shared" si="3"/>
        <v>325.25</v>
      </c>
      <c r="L40" s="36">
        <f t="shared" si="4"/>
        <v>325.25</v>
      </c>
      <c r="M40" s="36">
        <f t="shared" si="5"/>
        <v>325.25</v>
      </c>
      <c r="N40" s="36">
        <f t="shared" si="6"/>
        <v>0.30745580322828592</v>
      </c>
      <c r="O40" s="36">
        <f t="shared" si="7"/>
        <v>0.54208333333333336</v>
      </c>
    </row>
    <row r="41" spans="1:15">
      <c r="A41" s="36" t="s">
        <v>285</v>
      </c>
      <c r="B41" s="36"/>
      <c r="C41" s="36"/>
      <c r="D41" s="36">
        <v>101</v>
      </c>
      <c r="E41" s="36">
        <v>100</v>
      </c>
      <c r="F41" s="36">
        <v>500</v>
      </c>
      <c r="G41" s="36">
        <v>600</v>
      </c>
      <c r="H41" s="36">
        <f t="shared" si="0"/>
        <v>100</v>
      </c>
      <c r="I41" s="36">
        <f t="shared" si="1"/>
        <v>600</v>
      </c>
      <c r="J41" s="36">
        <f t="shared" si="2"/>
        <v>325.25</v>
      </c>
      <c r="K41" s="36">
        <f t="shared" si="3"/>
        <v>325.25</v>
      </c>
      <c r="L41" s="36">
        <f t="shared" si="4"/>
        <v>325.25</v>
      </c>
      <c r="M41" s="36">
        <f t="shared" si="5"/>
        <v>325.25</v>
      </c>
      <c r="N41" s="36">
        <f t="shared" si="6"/>
        <v>0.30745580322828592</v>
      </c>
      <c r="O41" s="36">
        <f t="shared" si="7"/>
        <v>0.54208333333333336</v>
      </c>
    </row>
    <row r="42" spans="1:15">
      <c r="A42" s="36" t="s">
        <v>286</v>
      </c>
      <c r="B42" s="36"/>
      <c r="C42" s="36">
        <v>12000</v>
      </c>
      <c r="D42" s="36">
        <v>5001</v>
      </c>
      <c r="E42" s="36">
        <v>20000</v>
      </c>
      <c r="F42" s="36">
        <v>50000</v>
      </c>
      <c r="G42" s="36">
        <v>50000</v>
      </c>
      <c r="H42" s="36">
        <f t="shared" si="0"/>
        <v>5001</v>
      </c>
      <c r="I42" s="36">
        <f t="shared" si="1"/>
        <v>50000</v>
      </c>
      <c r="J42" s="36">
        <f t="shared" si="2"/>
        <v>31250.25</v>
      </c>
      <c r="K42" s="36">
        <f t="shared" si="3"/>
        <v>12000</v>
      </c>
      <c r="L42" s="36">
        <f t="shared" si="4"/>
        <v>21625.125</v>
      </c>
      <c r="M42" s="36">
        <f t="shared" si="5"/>
        <v>27400.2</v>
      </c>
      <c r="N42" s="36">
        <f t="shared" si="6"/>
        <v>0.2312587788509893</v>
      </c>
      <c r="O42" s="36">
        <f t="shared" si="7"/>
        <v>0.43250250000000001</v>
      </c>
    </row>
    <row r="43" spans="1:15">
      <c r="A43" s="36" t="s">
        <v>287</v>
      </c>
      <c r="B43" s="36">
        <v>4000</v>
      </c>
      <c r="C43" s="36">
        <v>500</v>
      </c>
      <c r="D43" s="36">
        <v>101</v>
      </c>
      <c r="E43" s="36">
        <v>100</v>
      </c>
      <c r="F43" s="36">
        <v>500</v>
      </c>
      <c r="G43" s="36">
        <v>600</v>
      </c>
      <c r="H43" s="36">
        <f t="shared" si="0"/>
        <v>100</v>
      </c>
      <c r="I43" s="36">
        <f t="shared" si="1"/>
        <v>4000</v>
      </c>
      <c r="J43" s="36">
        <f t="shared" si="2"/>
        <v>4000</v>
      </c>
      <c r="K43" s="36">
        <f t="shared" si="3"/>
        <v>500</v>
      </c>
      <c r="L43" s="36">
        <f t="shared" si="4"/>
        <v>2250</v>
      </c>
      <c r="M43" s="36">
        <f t="shared" si="5"/>
        <v>966.83333333333337</v>
      </c>
      <c r="N43" s="36">
        <f t="shared" si="6"/>
        <v>4.4444444444444446E-2</v>
      </c>
      <c r="O43" s="36">
        <f t="shared" si="7"/>
        <v>0.5625</v>
      </c>
    </row>
    <row r="44" spans="1:15">
      <c r="A44" s="36" t="s">
        <v>288</v>
      </c>
      <c r="B44" s="36"/>
      <c r="C44" s="36">
        <v>350</v>
      </c>
      <c r="D44" s="36">
        <v>101</v>
      </c>
      <c r="E44" s="36">
        <v>100</v>
      </c>
      <c r="F44" s="36">
        <v>500</v>
      </c>
      <c r="G44" s="36">
        <v>600</v>
      </c>
      <c r="H44" s="36">
        <f t="shared" si="0"/>
        <v>100</v>
      </c>
      <c r="I44" s="36">
        <f t="shared" si="1"/>
        <v>600</v>
      </c>
      <c r="J44" s="36">
        <f t="shared" si="2"/>
        <v>325.25</v>
      </c>
      <c r="K44" s="36">
        <f t="shared" si="3"/>
        <v>350</v>
      </c>
      <c r="L44" s="36">
        <f t="shared" si="4"/>
        <v>337.625</v>
      </c>
      <c r="M44" s="36">
        <f t="shared" si="5"/>
        <v>330.2</v>
      </c>
      <c r="N44" s="36">
        <f t="shared" si="6"/>
        <v>0.2961865975564606</v>
      </c>
      <c r="O44" s="36">
        <f t="shared" si="7"/>
        <v>0.56270833333333337</v>
      </c>
    </row>
    <row r="45" spans="1:15">
      <c r="A45" s="36" t="s">
        <v>289</v>
      </c>
      <c r="B45" s="36"/>
      <c r="C45" s="36">
        <v>200</v>
      </c>
      <c r="D45" s="36">
        <v>101</v>
      </c>
      <c r="E45" s="36">
        <v>100</v>
      </c>
      <c r="F45" s="36">
        <v>500</v>
      </c>
      <c r="G45" s="36">
        <v>600</v>
      </c>
      <c r="H45" s="36">
        <f t="shared" si="0"/>
        <v>100</v>
      </c>
      <c r="I45" s="36">
        <f t="shared" si="1"/>
        <v>600</v>
      </c>
      <c r="J45" s="36">
        <f t="shared" si="2"/>
        <v>325.25</v>
      </c>
      <c r="K45" s="36">
        <f t="shared" si="3"/>
        <v>200</v>
      </c>
      <c r="L45" s="36">
        <f t="shared" si="4"/>
        <v>262.625</v>
      </c>
      <c r="M45" s="36">
        <f t="shared" si="5"/>
        <v>300.2</v>
      </c>
      <c r="N45" s="36">
        <f t="shared" si="6"/>
        <v>0.38077106139933364</v>
      </c>
      <c r="O45" s="36">
        <f t="shared" si="7"/>
        <v>0.43770833333333331</v>
      </c>
    </row>
    <row r="46" spans="1:15">
      <c r="A46" s="36" t="s">
        <v>290</v>
      </c>
      <c r="B46" s="36"/>
      <c r="C46" s="36">
        <v>275</v>
      </c>
      <c r="D46" s="36">
        <v>101</v>
      </c>
      <c r="E46" s="36">
        <v>100</v>
      </c>
      <c r="F46" s="36">
        <v>500</v>
      </c>
      <c r="G46" s="36">
        <v>600</v>
      </c>
      <c r="H46" s="36">
        <f t="shared" si="0"/>
        <v>100</v>
      </c>
      <c r="I46" s="36">
        <f t="shared" si="1"/>
        <v>600</v>
      </c>
      <c r="J46" s="36">
        <f t="shared" si="2"/>
        <v>325.25</v>
      </c>
      <c r="K46" s="36">
        <f t="shared" si="3"/>
        <v>275</v>
      </c>
      <c r="L46" s="36">
        <f t="shared" si="4"/>
        <v>300.125</v>
      </c>
      <c r="M46" s="36">
        <f t="shared" si="5"/>
        <v>315.2</v>
      </c>
      <c r="N46" s="36">
        <f t="shared" si="6"/>
        <v>0.33319450229071218</v>
      </c>
      <c r="O46" s="36">
        <f t="shared" si="7"/>
        <v>0.50020833333333337</v>
      </c>
    </row>
    <row r="47" spans="1:15">
      <c r="A47" s="36" t="s">
        <v>291</v>
      </c>
      <c r="B47" s="36"/>
      <c r="C47" s="36"/>
      <c r="D47" s="36">
        <v>101</v>
      </c>
      <c r="E47" s="36">
        <v>100</v>
      </c>
      <c r="F47" s="36">
        <v>500</v>
      </c>
      <c r="G47" s="36">
        <v>600</v>
      </c>
      <c r="H47" s="36">
        <f t="shared" si="0"/>
        <v>100</v>
      </c>
      <c r="I47" s="36">
        <f t="shared" si="1"/>
        <v>600</v>
      </c>
      <c r="J47" s="36">
        <f t="shared" si="2"/>
        <v>325.25</v>
      </c>
      <c r="K47" s="36">
        <f t="shared" si="3"/>
        <v>325.25</v>
      </c>
      <c r="L47" s="36">
        <f t="shared" si="4"/>
        <v>325.25</v>
      </c>
      <c r="M47" s="36">
        <f t="shared" si="5"/>
        <v>325.25</v>
      </c>
      <c r="N47" s="36">
        <f t="shared" si="6"/>
        <v>0.30745580322828592</v>
      </c>
      <c r="O47" s="36">
        <f t="shared" si="7"/>
        <v>0.54208333333333336</v>
      </c>
    </row>
    <row r="48" spans="1:15">
      <c r="A48" s="36" t="s">
        <v>291</v>
      </c>
      <c r="B48" s="36"/>
      <c r="C48" s="36"/>
      <c r="D48" s="36">
        <v>50</v>
      </c>
      <c r="E48" s="36">
        <v>20</v>
      </c>
      <c r="F48" s="36">
        <v>100</v>
      </c>
      <c r="G48" s="36">
        <v>70</v>
      </c>
      <c r="H48" s="36">
        <f t="shared" si="0"/>
        <v>20</v>
      </c>
      <c r="I48" s="36">
        <f t="shared" si="1"/>
        <v>100</v>
      </c>
      <c r="J48" s="36">
        <f t="shared" si="2"/>
        <v>60</v>
      </c>
      <c r="K48" s="36">
        <f t="shared" si="3"/>
        <v>60</v>
      </c>
      <c r="L48" s="36">
        <f t="shared" si="4"/>
        <v>60</v>
      </c>
      <c r="M48" s="36">
        <f t="shared" si="5"/>
        <v>60</v>
      </c>
      <c r="N48" s="36">
        <f t="shared" si="6"/>
        <v>0.33333333333333331</v>
      </c>
      <c r="O48" s="36">
        <f t="shared" si="7"/>
        <v>0.6</v>
      </c>
    </row>
    <row r="49" spans="1:15">
      <c r="A49" s="36" t="s">
        <v>292</v>
      </c>
      <c r="B49" s="36"/>
      <c r="C49" s="36">
        <v>4400</v>
      </c>
      <c r="D49" s="36">
        <v>501</v>
      </c>
      <c r="E49" s="36">
        <v>2000</v>
      </c>
      <c r="F49" s="36">
        <v>5000</v>
      </c>
      <c r="G49" s="36">
        <v>20000</v>
      </c>
      <c r="H49" s="36">
        <f t="shared" si="0"/>
        <v>501</v>
      </c>
      <c r="I49" s="36">
        <f t="shared" si="1"/>
        <v>20000</v>
      </c>
      <c r="J49" s="36">
        <f t="shared" si="2"/>
        <v>6875.25</v>
      </c>
      <c r="K49" s="36">
        <f t="shared" si="3"/>
        <v>4400</v>
      </c>
      <c r="L49" s="36">
        <f t="shared" si="4"/>
        <v>5637.625</v>
      </c>
      <c r="M49" s="36">
        <f t="shared" si="5"/>
        <v>6380.2</v>
      </c>
      <c r="N49" s="36">
        <f t="shared" si="6"/>
        <v>8.8867209152790408E-2</v>
      </c>
      <c r="O49" s="36">
        <f t="shared" si="7"/>
        <v>0.28188125000000003</v>
      </c>
    </row>
    <row r="50" spans="1:15">
      <c r="A50" s="36" t="s">
        <v>293</v>
      </c>
      <c r="B50" s="36"/>
      <c r="C50" s="36">
        <v>850</v>
      </c>
      <c r="D50" s="36">
        <v>501</v>
      </c>
      <c r="E50" s="36">
        <v>2000</v>
      </c>
      <c r="F50" s="36">
        <v>5000</v>
      </c>
      <c r="G50" s="36">
        <v>20000</v>
      </c>
      <c r="H50" s="36">
        <f t="shared" si="0"/>
        <v>501</v>
      </c>
      <c r="I50" s="36">
        <f t="shared" si="1"/>
        <v>20000</v>
      </c>
      <c r="J50" s="36">
        <f t="shared" si="2"/>
        <v>6875.25</v>
      </c>
      <c r="K50" s="36">
        <f t="shared" si="3"/>
        <v>850</v>
      </c>
      <c r="L50" s="36">
        <f t="shared" si="4"/>
        <v>3862.625</v>
      </c>
      <c r="M50" s="36">
        <f t="shared" si="5"/>
        <v>5670.2</v>
      </c>
      <c r="N50" s="36">
        <f t="shared" si="6"/>
        <v>0.12970454030613895</v>
      </c>
      <c r="O50" s="36">
        <f t="shared" si="7"/>
        <v>0.19313125</v>
      </c>
    </row>
    <row r="51" spans="1:15">
      <c r="A51" s="36" t="s">
        <v>294</v>
      </c>
      <c r="B51" s="36"/>
      <c r="C51" s="36">
        <v>6000</v>
      </c>
      <c r="D51" s="36">
        <v>5001</v>
      </c>
      <c r="E51" s="36">
        <v>20000</v>
      </c>
      <c r="F51" s="36">
        <v>50000</v>
      </c>
      <c r="G51" s="36">
        <v>50000</v>
      </c>
      <c r="H51" s="36">
        <f t="shared" si="0"/>
        <v>5001</v>
      </c>
      <c r="I51" s="36">
        <f t="shared" si="1"/>
        <v>50000</v>
      </c>
      <c r="J51" s="36">
        <f t="shared" si="2"/>
        <v>31250.25</v>
      </c>
      <c r="K51" s="36">
        <f t="shared" si="3"/>
        <v>6000</v>
      </c>
      <c r="L51" s="36">
        <f t="shared" si="4"/>
        <v>18625.125</v>
      </c>
      <c r="M51" s="36">
        <f t="shared" si="5"/>
        <v>26200.2</v>
      </c>
      <c r="N51" s="36">
        <f t="shared" si="6"/>
        <v>0.26850826504520103</v>
      </c>
      <c r="O51" s="36">
        <f t="shared" si="7"/>
        <v>0.37250250000000001</v>
      </c>
    </row>
    <row r="52" spans="1:15">
      <c r="A52" s="36" t="s">
        <v>295</v>
      </c>
      <c r="B52" s="36">
        <v>960</v>
      </c>
      <c r="C52" s="36">
        <v>3000</v>
      </c>
      <c r="D52" s="36">
        <v>501</v>
      </c>
      <c r="E52" s="36">
        <v>2000</v>
      </c>
      <c r="F52" s="36">
        <v>5000</v>
      </c>
      <c r="G52" s="36">
        <v>20000</v>
      </c>
      <c r="H52" s="36">
        <f t="shared" si="0"/>
        <v>501</v>
      </c>
      <c r="I52" s="36">
        <f t="shared" si="1"/>
        <v>20000</v>
      </c>
      <c r="J52" s="36">
        <f t="shared" si="2"/>
        <v>960</v>
      </c>
      <c r="K52" s="36">
        <f t="shared" si="3"/>
        <v>3000</v>
      </c>
      <c r="L52" s="36">
        <f t="shared" si="4"/>
        <v>1980</v>
      </c>
      <c r="M52" s="36">
        <f t="shared" si="5"/>
        <v>5243.5</v>
      </c>
      <c r="N52" s="36">
        <f t="shared" si="6"/>
        <v>0.25303030303030305</v>
      </c>
      <c r="O52" s="36">
        <f t="shared" si="7"/>
        <v>9.9000000000000005E-2</v>
      </c>
    </row>
    <row r="53" spans="1:15">
      <c r="A53" s="36" t="s">
        <v>296</v>
      </c>
      <c r="B53" s="36"/>
      <c r="C53" s="36">
        <v>25</v>
      </c>
      <c r="D53" s="36">
        <v>50</v>
      </c>
      <c r="E53" s="36">
        <v>20</v>
      </c>
      <c r="F53" s="36">
        <v>100</v>
      </c>
      <c r="G53" s="36">
        <v>70</v>
      </c>
      <c r="H53" s="36">
        <f t="shared" si="0"/>
        <v>20</v>
      </c>
      <c r="I53" s="36">
        <f t="shared" si="1"/>
        <v>100</v>
      </c>
      <c r="J53" s="36">
        <f t="shared" si="2"/>
        <v>60</v>
      </c>
      <c r="K53" s="36">
        <f t="shared" si="3"/>
        <v>25</v>
      </c>
      <c r="L53" s="36">
        <f t="shared" si="4"/>
        <v>42.5</v>
      </c>
      <c r="M53" s="36">
        <f t="shared" si="5"/>
        <v>53</v>
      </c>
      <c r="N53" s="36">
        <f t="shared" si="6"/>
        <v>0.47058823529411764</v>
      </c>
      <c r="O53" s="36">
        <f t="shared" si="7"/>
        <v>0.42499999999999999</v>
      </c>
    </row>
    <row r="54" spans="1:15">
      <c r="A54" s="36" t="s">
        <v>297</v>
      </c>
      <c r="B54" s="36"/>
      <c r="C54" s="36">
        <v>25</v>
      </c>
      <c r="D54" s="36">
        <v>50</v>
      </c>
      <c r="E54" s="36">
        <v>20</v>
      </c>
      <c r="F54" s="36">
        <v>100</v>
      </c>
      <c r="G54" s="36">
        <v>70</v>
      </c>
      <c r="H54" s="36">
        <f t="shared" si="0"/>
        <v>20</v>
      </c>
      <c r="I54" s="36">
        <f t="shared" si="1"/>
        <v>100</v>
      </c>
      <c r="J54" s="36">
        <f t="shared" si="2"/>
        <v>60</v>
      </c>
      <c r="K54" s="36">
        <f t="shared" si="3"/>
        <v>25</v>
      </c>
      <c r="L54" s="36">
        <f t="shared" si="4"/>
        <v>42.5</v>
      </c>
      <c r="M54" s="36">
        <f t="shared" si="5"/>
        <v>53</v>
      </c>
      <c r="N54" s="36">
        <f t="shared" si="6"/>
        <v>0.47058823529411764</v>
      </c>
      <c r="O54" s="36">
        <f t="shared" si="7"/>
        <v>0.42499999999999999</v>
      </c>
    </row>
    <row r="55" spans="1:15">
      <c r="A55" s="36" t="s">
        <v>298</v>
      </c>
      <c r="B55" s="36"/>
      <c r="C55" s="36">
        <v>51000</v>
      </c>
      <c r="D55" s="36">
        <v>50001</v>
      </c>
      <c r="E55" s="36">
        <v>50000</v>
      </c>
      <c r="F55" s="36">
        <v>50001</v>
      </c>
      <c r="G55" s="36">
        <v>300000</v>
      </c>
      <c r="H55" s="36">
        <f t="shared" si="0"/>
        <v>50000</v>
      </c>
      <c r="I55" s="36">
        <f t="shared" si="1"/>
        <v>300000</v>
      </c>
      <c r="J55" s="36">
        <f t="shared" si="2"/>
        <v>112500.5</v>
      </c>
      <c r="K55" s="36">
        <f t="shared" si="3"/>
        <v>51000</v>
      </c>
      <c r="L55" s="36">
        <f t="shared" si="4"/>
        <v>81750.25</v>
      </c>
      <c r="M55" s="36">
        <f t="shared" si="5"/>
        <v>100200.4</v>
      </c>
      <c r="N55" s="36">
        <f t="shared" si="6"/>
        <v>0.61161892471276846</v>
      </c>
      <c r="O55" s="36">
        <f t="shared" si="7"/>
        <v>0.27250083333333336</v>
      </c>
    </row>
    <row r="56" spans="1:15">
      <c r="A56" s="36" t="s">
        <v>299</v>
      </c>
      <c r="B56" s="36"/>
      <c r="C56" s="36"/>
      <c r="D56" s="36">
        <v>501</v>
      </c>
      <c r="E56" s="36">
        <v>2000</v>
      </c>
      <c r="F56" s="36">
        <v>5000</v>
      </c>
      <c r="G56" s="36">
        <v>20000</v>
      </c>
      <c r="H56" s="36">
        <f t="shared" si="0"/>
        <v>501</v>
      </c>
      <c r="I56" s="36">
        <f t="shared" si="1"/>
        <v>20000</v>
      </c>
      <c r="J56" s="36">
        <f t="shared" si="2"/>
        <v>6875.25</v>
      </c>
      <c r="K56" s="36">
        <f t="shared" si="3"/>
        <v>6875.25</v>
      </c>
      <c r="L56" s="36">
        <f t="shared" si="4"/>
        <v>6875.25</v>
      </c>
      <c r="M56" s="36">
        <f t="shared" si="5"/>
        <v>6875.25</v>
      </c>
      <c r="N56" s="36">
        <f t="shared" si="6"/>
        <v>7.2870077451729035E-2</v>
      </c>
      <c r="O56" s="36">
        <f t="shared" si="7"/>
        <v>0.34376250000000003</v>
      </c>
    </row>
    <row r="57" spans="1:15">
      <c r="A57" s="36" t="s">
        <v>300</v>
      </c>
      <c r="B57" s="36">
        <v>6000</v>
      </c>
      <c r="C57" s="36">
        <v>5000</v>
      </c>
      <c r="D57" s="36">
        <v>501</v>
      </c>
      <c r="E57" s="36">
        <v>2000</v>
      </c>
      <c r="F57" s="36">
        <v>5000</v>
      </c>
      <c r="G57" s="36">
        <v>20000</v>
      </c>
      <c r="H57" s="36">
        <f t="shared" si="0"/>
        <v>501</v>
      </c>
      <c r="I57" s="36">
        <f t="shared" si="1"/>
        <v>20000</v>
      </c>
      <c r="J57" s="36">
        <f t="shared" si="2"/>
        <v>6000</v>
      </c>
      <c r="K57" s="36">
        <f t="shared" si="3"/>
        <v>5000</v>
      </c>
      <c r="L57" s="36">
        <f t="shared" si="4"/>
        <v>5500</v>
      </c>
      <c r="M57" s="36">
        <f t="shared" si="5"/>
        <v>6416.833333333333</v>
      </c>
      <c r="N57" s="36">
        <f t="shared" si="6"/>
        <v>9.1090909090909097E-2</v>
      </c>
      <c r="O57" s="36">
        <f t="shared" si="7"/>
        <v>0.27500000000000002</v>
      </c>
    </row>
    <row r="58" spans="1:15">
      <c r="A58" s="36" t="s">
        <v>301</v>
      </c>
      <c r="B58" s="36"/>
      <c r="C58" s="36">
        <v>66000</v>
      </c>
      <c r="D58" s="36">
        <v>50001</v>
      </c>
      <c r="E58" s="36">
        <v>50000</v>
      </c>
      <c r="F58" s="36">
        <v>50001</v>
      </c>
      <c r="G58" s="36">
        <v>300000</v>
      </c>
      <c r="H58" s="36">
        <f t="shared" si="0"/>
        <v>50000</v>
      </c>
      <c r="I58" s="36">
        <f t="shared" si="1"/>
        <v>300000</v>
      </c>
      <c r="J58" s="36">
        <f t="shared" si="2"/>
        <v>112500.5</v>
      </c>
      <c r="K58" s="36">
        <f t="shared" si="3"/>
        <v>66000</v>
      </c>
      <c r="L58" s="36">
        <f t="shared" si="4"/>
        <v>89250.25</v>
      </c>
      <c r="M58" s="36">
        <f t="shared" si="5"/>
        <v>103200.4</v>
      </c>
      <c r="N58" s="36">
        <f t="shared" si="6"/>
        <v>0.56022252038509701</v>
      </c>
      <c r="O58" s="36">
        <f t="shared" si="7"/>
        <v>0.29750083333333333</v>
      </c>
    </row>
    <row r="59" spans="1:15">
      <c r="A59" s="36" t="s">
        <v>302</v>
      </c>
      <c r="B59" s="36"/>
      <c r="C59" s="36">
        <v>36000</v>
      </c>
      <c r="D59" s="36">
        <v>5001</v>
      </c>
      <c r="E59" s="36">
        <v>20000</v>
      </c>
      <c r="F59" s="36">
        <v>50000</v>
      </c>
      <c r="G59" s="36">
        <v>50000</v>
      </c>
      <c r="H59" s="36">
        <f t="shared" si="0"/>
        <v>5001</v>
      </c>
      <c r="I59" s="36">
        <f t="shared" si="1"/>
        <v>50000</v>
      </c>
      <c r="J59" s="36">
        <f t="shared" si="2"/>
        <v>31250.25</v>
      </c>
      <c r="K59" s="36">
        <f t="shared" si="3"/>
        <v>36000</v>
      </c>
      <c r="L59" s="36">
        <f t="shared" si="4"/>
        <v>33625.125</v>
      </c>
      <c r="M59" s="36">
        <f t="shared" si="5"/>
        <v>32200.2</v>
      </c>
      <c r="N59" s="36">
        <f t="shared" si="6"/>
        <v>0.14872807164285634</v>
      </c>
      <c r="O59" s="36">
        <f t="shared" si="7"/>
        <v>0.6725025</v>
      </c>
    </row>
    <row r="60" spans="1:15">
      <c r="A60" s="36" t="s">
        <v>303</v>
      </c>
      <c r="B60" s="36"/>
      <c r="C60" s="36">
        <v>4000</v>
      </c>
      <c r="D60" s="36">
        <v>501</v>
      </c>
      <c r="E60" s="36">
        <v>2000</v>
      </c>
      <c r="F60" s="36">
        <v>5000</v>
      </c>
      <c r="G60" s="36">
        <v>20000</v>
      </c>
      <c r="H60" s="36">
        <f t="shared" si="0"/>
        <v>501</v>
      </c>
      <c r="I60" s="36">
        <f t="shared" si="1"/>
        <v>20000</v>
      </c>
      <c r="J60" s="36">
        <f t="shared" si="2"/>
        <v>6875.25</v>
      </c>
      <c r="K60" s="36">
        <f t="shared" si="3"/>
        <v>4000</v>
      </c>
      <c r="L60" s="36">
        <f t="shared" si="4"/>
        <v>5437.625</v>
      </c>
      <c r="M60" s="36">
        <f t="shared" si="5"/>
        <v>6300.2</v>
      </c>
      <c r="N60" s="36">
        <f t="shared" si="6"/>
        <v>9.213581296981678E-2</v>
      </c>
      <c r="O60" s="36">
        <f t="shared" si="7"/>
        <v>0.27188125000000002</v>
      </c>
    </row>
    <row r="61" spans="1:15">
      <c r="A61" s="36" t="s">
        <v>304</v>
      </c>
      <c r="B61" s="36"/>
      <c r="C61" s="36">
        <v>12000</v>
      </c>
      <c r="D61" s="36">
        <v>5001</v>
      </c>
      <c r="E61" s="36">
        <v>20000</v>
      </c>
      <c r="F61" s="36">
        <v>50000</v>
      </c>
      <c r="G61" s="36">
        <v>50000</v>
      </c>
      <c r="H61" s="36">
        <f t="shared" si="0"/>
        <v>5001</v>
      </c>
      <c r="I61" s="36">
        <f t="shared" si="1"/>
        <v>50000</v>
      </c>
      <c r="J61" s="36">
        <f t="shared" si="2"/>
        <v>31250.25</v>
      </c>
      <c r="K61" s="36">
        <f t="shared" si="3"/>
        <v>12000</v>
      </c>
      <c r="L61" s="36">
        <f t="shared" si="4"/>
        <v>21625.125</v>
      </c>
      <c r="M61" s="36">
        <f t="shared" si="5"/>
        <v>27400.2</v>
      </c>
      <c r="N61" s="36">
        <f t="shared" si="6"/>
        <v>0.2312587788509893</v>
      </c>
      <c r="O61" s="36">
        <f t="shared" si="7"/>
        <v>0.43250250000000001</v>
      </c>
    </row>
    <row r="62" spans="1:15">
      <c r="A62" s="36" t="s">
        <v>305</v>
      </c>
      <c r="B62" s="36"/>
      <c r="C62" s="36">
        <v>100000</v>
      </c>
      <c r="D62" s="36">
        <v>50001</v>
      </c>
      <c r="E62" s="36">
        <v>50000</v>
      </c>
      <c r="F62" s="36">
        <v>50001</v>
      </c>
      <c r="G62" s="36">
        <v>300000</v>
      </c>
      <c r="H62" s="36">
        <f t="shared" si="0"/>
        <v>50000</v>
      </c>
      <c r="I62" s="36">
        <f t="shared" si="1"/>
        <v>300000</v>
      </c>
      <c r="J62" s="36">
        <f t="shared" si="2"/>
        <v>112500.5</v>
      </c>
      <c r="K62" s="36">
        <f t="shared" si="3"/>
        <v>100000</v>
      </c>
      <c r="L62" s="36">
        <f t="shared" si="4"/>
        <v>106250.25</v>
      </c>
      <c r="M62" s="36">
        <f t="shared" si="5"/>
        <v>110000.4</v>
      </c>
      <c r="N62" s="36">
        <f t="shared" si="6"/>
        <v>0.47058712803028696</v>
      </c>
      <c r="O62" s="36">
        <f t="shared" si="7"/>
        <v>0.35416750000000002</v>
      </c>
    </row>
    <row r="63" spans="1:15">
      <c r="A63" s="36" t="s">
        <v>306</v>
      </c>
      <c r="B63" s="36"/>
      <c r="C63" s="36">
        <v>2000</v>
      </c>
      <c r="D63" s="36">
        <v>501</v>
      </c>
      <c r="E63" s="36">
        <v>2000</v>
      </c>
      <c r="F63" s="36">
        <v>5000</v>
      </c>
      <c r="G63" s="36">
        <v>20000</v>
      </c>
      <c r="H63" s="36">
        <f t="shared" si="0"/>
        <v>501</v>
      </c>
      <c r="I63" s="36">
        <f t="shared" si="1"/>
        <v>20000</v>
      </c>
      <c r="J63" s="36">
        <f t="shared" si="2"/>
        <v>6875.25</v>
      </c>
      <c r="K63" s="36">
        <f t="shared" si="3"/>
        <v>2000</v>
      </c>
      <c r="L63" s="36">
        <f t="shared" si="4"/>
        <v>4437.625</v>
      </c>
      <c r="M63" s="36">
        <f t="shared" si="5"/>
        <v>5900.2</v>
      </c>
      <c r="N63" s="36">
        <f t="shared" si="6"/>
        <v>0.11289822821892341</v>
      </c>
      <c r="O63" s="36">
        <f t="shared" si="7"/>
        <v>0.22188125</v>
      </c>
    </row>
    <row r="64" spans="1:15">
      <c r="A64" s="36" t="s">
        <v>307</v>
      </c>
      <c r="B64" s="36"/>
      <c r="C64" s="36"/>
      <c r="D64" s="36">
        <v>50001</v>
      </c>
      <c r="E64" s="36">
        <v>50000</v>
      </c>
      <c r="F64" s="36">
        <v>50001</v>
      </c>
      <c r="G64" s="36">
        <v>300000</v>
      </c>
      <c r="H64" s="36">
        <f t="shared" si="0"/>
        <v>50000</v>
      </c>
      <c r="I64" s="36">
        <f t="shared" si="1"/>
        <v>300000</v>
      </c>
      <c r="J64" s="36">
        <f t="shared" si="2"/>
        <v>112500.5</v>
      </c>
      <c r="K64" s="36">
        <f t="shared" si="3"/>
        <v>112500.5</v>
      </c>
      <c r="L64" s="36">
        <f t="shared" si="4"/>
        <v>112500.5</v>
      </c>
      <c r="M64" s="36">
        <f t="shared" si="5"/>
        <v>112500.5</v>
      </c>
      <c r="N64" s="36">
        <f t="shared" si="6"/>
        <v>0.44444246914458158</v>
      </c>
      <c r="O64" s="36">
        <f t="shared" si="7"/>
        <v>0.37500166666666668</v>
      </c>
    </row>
    <row r="65" spans="1:15">
      <c r="A65" s="36" t="s">
        <v>308</v>
      </c>
      <c r="B65" s="36"/>
      <c r="C65" s="36">
        <v>95000</v>
      </c>
      <c r="D65" s="36">
        <v>50001</v>
      </c>
      <c r="E65" s="36">
        <v>50000</v>
      </c>
      <c r="F65" s="36">
        <v>50001</v>
      </c>
      <c r="G65" s="36">
        <v>300000</v>
      </c>
      <c r="H65" s="36">
        <f t="shared" si="0"/>
        <v>50000</v>
      </c>
      <c r="I65" s="36">
        <f t="shared" si="1"/>
        <v>300000</v>
      </c>
      <c r="J65" s="36">
        <f t="shared" si="2"/>
        <v>112500.5</v>
      </c>
      <c r="K65" s="36">
        <f t="shared" si="3"/>
        <v>95000</v>
      </c>
      <c r="L65" s="36">
        <f t="shared" si="4"/>
        <v>103750.25</v>
      </c>
      <c r="M65" s="36">
        <f t="shared" si="5"/>
        <v>109000.4</v>
      </c>
      <c r="N65" s="36">
        <f t="shared" si="6"/>
        <v>0.48192654957457937</v>
      </c>
      <c r="O65" s="36">
        <f t="shared" si="7"/>
        <v>0.34583416666666666</v>
      </c>
    </row>
    <row r="66" spans="1:15">
      <c r="A66" s="36" t="s">
        <v>309</v>
      </c>
      <c r="B66" s="36"/>
      <c r="C66" s="36"/>
      <c r="D66" s="36">
        <v>50001</v>
      </c>
      <c r="E66" s="36">
        <v>50000</v>
      </c>
      <c r="F66" s="36">
        <v>50001</v>
      </c>
      <c r="G66" s="36">
        <v>300000</v>
      </c>
      <c r="H66" s="36">
        <f t="shared" si="0"/>
        <v>50000</v>
      </c>
      <c r="I66" s="36">
        <f t="shared" si="1"/>
        <v>300000</v>
      </c>
      <c r="J66" s="36">
        <f t="shared" si="2"/>
        <v>112500.5</v>
      </c>
      <c r="K66" s="36">
        <f t="shared" si="3"/>
        <v>112500.5</v>
      </c>
      <c r="L66" s="36">
        <f t="shared" si="4"/>
        <v>112500.5</v>
      </c>
      <c r="M66" s="36">
        <f t="shared" si="5"/>
        <v>112500.5</v>
      </c>
      <c r="N66" s="36">
        <f t="shared" si="6"/>
        <v>0.44444246914458158</v>
      </c>
      <c r="O66" s="36">
        <f t="shared" si="7"/>
        <v>0.37500166666666668</v>
      </c>
    </row>
    <row r="67" spans="1:15">
      <c r="A67" s="36" t="s">
        <v>310</v>
      </c>
      <c r="B67" s="36"/>
      <c r="C67" s="36">
        <v>72000</v>
      </c>
      <c r="D67" s="36">
        <v>50001</v>
      </c>
      <c r="E67" s="36">
        <v>50000</v>
      </c>
      <c r="F67" s="36">
        <v>50001</v>
      </c>
      <c r="G67" s="36">
        <v>300000</v>
      </c>
      <c r="H67" s="36">
        <f t="shared" ref="H67:H130" si="8">MIN(B67:G67)</f>
        <v>50000</v>
      </c>
      <c r="I67" s="36">
        <f t="shared" ref="I67:I130" si="9">MAX(B67:G67)</f>
        <v>300000</v>
      </c>
      <c r="J67" s="36">
        <f t="shared" ref="J67:J130" si="10">IF(B67="",(F67+G67+E67+D67)/4,B67)</f>
        <v>112500.5</v>
      </c>
      <c r="K67" s="36">
        <f t="shared" ref="K67:K130" si="11">IF(C67="",(G67+D67+F67+E67)/4,C67)</f>
        <v>72000</v>
      </c>
      <c r="L67" s="36">
        <f t="shared" ref="L67:L130" si="12">(J67+K67)/2</f>
        <v>92250.25</v>
      </c>
      <c r="M67" s="36">
        <f t="shared" ref="M67:M130" si="13">AVERAGE(B67:G67)</f>
        <v>104400.4</v>
      </c>
      <c r="N67" s="36">
        <f t="shared" ref="N67:N130" si="14">(H67/L67)</f>
        <v>0.54200395120880429</v>
      </c>
      <c r="O67" s="36">
        <f t="shared" ref="O67:O130" si="15">L67/I67</f>
        <v>0.30750083333333333</v>
      </c>
    </row>
    <row r="68" spans="1:15">
      <c r="A68" s="36" t="s">
        <v>311</v>
      </c>
      <c r="B68" s="36"/>
      <c r="C68" s="36"/>
      <c r="D68" s="36">
        <v>5001</v>
      </c>
      <c r="E68" s="36">
        <v>20000</v>
      </c>
      <c r="F68" s="36">
        <v>50000</v>
      </c>
      <c r="G68" s="36">
        <v>50000</v>
      </c>
      <c r="H68" s="36">
        <f t="shared" si="8"/>
        <v>5001</v>
      </c>
      <c r="I68" s="36">
        <f t="shared" si="9"/>
        <v>50000</v>
      </c>
      <c r="J68" s="36">
        <f t="shared" si="10"/>
        <v>31250.25</v>
      </c>
      <c r="K68" s="36">
        <f t="shared" si="11"/>
        <v>31250.25</v>
      </c>
      <c r="L68" s="36">
        <f t="shared" si="12"/>
        <v>31250.25</v>
      </c>
      <c r="M68" s="36">
        <f t="shared" si="13"/>
        <v>31250.25</v>
      </c>
      <c r="N68" s="36">
        <f t="shared" si="14"/>
        <v>0.16003071975424196</v>
      </c>
      <c r="O68" s="36">
        <f t="shared" si="15"/>
        <v>0.62500500000000003</v>
      </c>
    </row>
    <row r="69" spans="1:15">
      <c r="A69" s="36" t="s">
        <v>312</v>
      </c>
      <c r="B69" s="36"/>
      <c r="C69" s="36"/>
      <c r="D69" s="36">
        <v>5001</v>
      </c>
      <c r="E69" s="36">
        <v>20000</v>
      </c>
      <c r="F69" s="36">
        <v>50000</v>
      </c>
      <c r="G69" s="36">
        <v>50000</v>
      </c>
      <c r="H69" s="36">
        <f t="shared" si="8"/>
        <v>5001</v>
      </c>
      <c r="I69" s="36">
        <f t="shared" si="9"/>
        <v>50000</v>
      </c>
      <c r="J69" s="36">
        <f t="shared" si="10"/>
        <v>31250.25</v>
      </c>
      <c r="K69" s="36">
        <f t="shared" si="11"/>
        <v>31250.25</v>
      </c>
      <c r="L69" s="36">
        <f t="shared" si="12"/>
        <v>31250.25</v>
      </c>
      <c r="M69" s="36">
        <f t="shared" si="13"/>
        <v>31250.25</v>
      </c>
      <c r="N69" s="36">
        <f t="shared" si="14"/>
        <v>0.16003071975424196</v>
      </c>
      <c r="O69" s="36">
        <f t="shared" si="15"/>
        <v>0.62500500000000003</v>
      </c>
    </row>
    <row r="70" spans="1:15">
      <c r="A70" s="36" t="s">
        <v>313</v>
      </c>
      <c r="B70" s="36"/>
      <c r="C70" s="36">
        <v>6500</v>
      </c>
      <c r="D70" s="36">
        <v>501</v>
      </c>
      <c r="E70" s="36">
        <v>2000</v>
      </c>
      <c r="F70" s="36">
        <v>5000</v>
      </c>
      <c r="G70" s="36">
        <v>20000</v>
      </c>
      <c r="H70" s="36">
        <f t="shared" si="8"/>
        <v>501</v>
      </c>
      <c r="I70" s="36">
        <f t="shared" si="9"/>
        <v>20000</v>
      </c>
      <c r="J70" s="36">
        <f t="shared" si="10"/>
        <v>6875.25</v>
      </c>
      <c r="K70" s="36">
        <f t="shared" si="11"/>
        <v>6500</v>
      </c>
      <c r="L70" s="36">
        <f t="shared" si="12"/>
        <v>6687.625</v>
      </c>
      <c r="M70" s="36">
        <f t="shared" si="13"/>
        <v>6800.2</v>
      </c>
      <c r="N70" s="36">
        <f t="shared" si="14"/>
        <v>7.491448757967141E-2</v>
      </c>
      <c r="O70" s="36">
        <f t="shared" si="15"/>
        <v>0.33438125000000002</v>
      </c>
    </row>
    <row r="71" spans="1:15">
      <c r="A71" s="36" t="s">
        <v>314</v>
      </c>
      <c r="B71" s="36"/>
      <c r="C71" s="36"/>
      <c r="D71" s="36">
        <v>50001</v>
      </c>
      <c r="E71" s="36">
        <v>50000</v>
      </c>
      <c r="F71" s="36">
        <v>50001</v>
      </c>
      <c r="G71" s="36">
        <v>300000</v>
      </c>
      <c r="H71" s="36">
        <f t="shared" si="8"/>
        <v>50000</v>
      </c>
      <c r="I71" s="36">
        <f t="shared" si="9"/>
        <v>300000</v>
      </c>
      <c r="J71" s="36">
        <f t="shared" si="10"/>
        <v>112500.5</v>
      </c>
      <c r="K71" s="36">
        <f t="shared" si="11"/>
        <v>112500.5</v>
      </c>
      <c r="L71" s="36">
        <f t="shared" si="12"/>
        <v>112500.5</v>
      </c>
      <c r="M71" s="36">
        <f t="shared" si="13"/>
        <v>112500.5</v>
      </c>
      <c r="N71" s="36">
        <f t="shared" si="14"/>
        <v>0.44444246914458158</v>
      </c>
      <c r="O71" s="36">
        <f t="shared" si="15"/>
        <v>0.37500166666666668</v>
      </c>
    </row>
    <row r="72" spans="1:15">
      <c r="A72" s="36" t="s">
        <v>315</v>
      </c>
      <c r="B72" s="36"/>
      <c r="C72" s="36">
        <v>375</v>
      </c>
      <c r="D72" s="36">
        <v>101</v>
      </c>
      <c r="E72" s="36">
        <v>100</v>
      </c>
      <c r="F72" s="36">
        <v>500</v>
      </c>
      <c r="G72" s="36">
        <v>600</v>
      </c>
      <c r="H72" s="36">
        <f t="shared" si="8"/>
        <v>100</v>
      </c>
      <c r="I72" s="36">
        <f t="shared" si="9"/>
        <v>600</v>
      </c>
      <c r="J72" s="36">
        <f t="shared" si="10"/>
        <v>325.25</v>
      </c>
      <c r="K72" s="36">
        <f t="shared" si="11"/>
        <v>375</v>
      </c>
      <c r="L72" s="36">
        <f t="shared" si="12"/>
        <v>350.125</v>
      </c>
      <c r="M72" s="36">
        <f t="shared" si="13"/>
        <v>335.2</v>
      </c>
      <c r="N72" s="36">
        <f t="shared" si="14"/>
        <v>0.28561228132809713</v>
      </c>
      <c r="O72" s="36">
        <f t="shared" si="15"/>
        <v>0.58354166666666663</v>
      </c>
    </row>
    <row r="73" spans="1:15">
      <c r="A73" s="36" t="s">
        <v>316</v>
      </c>
      <c r="B73" s="36"/>
      <c r="C73" s="36">
        <v>27000</v>
      </c>
      <c r="D73" s="36">
        <v>5001</v>
      </c>
      <c r="E73" s="36">
        <v>20000</v>
      </c>
      <c r="F73" s="36">
        <v>50000</v>
      </c>
      <c r="G73" s="36">
        <v>50000</v>
      </c>
      <c r="H73" s="36">
        <f t="shared" si="8"/>
        <v>5001</v>
      </c>
      <c r="I73" s="36">
        <f t="shared" si="9"/>
        <v>50000</v>
      </c>
      <c r="J73" s="36">
        <f t="shared" si="10"/>
        <v>31250.25</v>
      </c>
      <c r="K73" s="36">
        <f t="shared" si="11"/>
        <v>27000</v>
      </c>
      <c r="L73" s="36">
        <f t="shared" si="12"/>
        <v>29125.125</v>
      </c>
      <c r="M73" s="36">
        <f t="shared" si="13"/>
        <v>30400.2</v>
      </c>
      <c r="N73" s="36">
        <f t="shared" si="14"/>
        <v>0.17170741756473148</v>
      </c>
      <c r="O73" s="36">
        <f t="shared" si="15"/>
        <v>0.58250250000000003</v>
      </c>
    </row>
    <row r="74" spans="1:15">
      <c r="A74" s="36" t="s">
        <v>317</v>
      </c>
      <c r="B74" s="36"/>
      <c r="C74" s="36"/>
      <c r="D74" s="36">
        <v>50001</v>
      </c>
      <c r="E74" s="36">
        <v>50000</v>
      </c>
      <c r="F74" s="36">
        <v>50001</v>
      </c>
      <c r="G74" s="36">
        <v>300000</v>
      </c>
      <c r="H74" s="36">
        <f t="shared" si="8"/>
        <v>50000</v>
      </c>
      <c r="I74" s="36">
        <f t="shared" si="9"/>
        <v>300000</v>
      </c>
      <c r="J74" s="36">
        <f t="shared" si="10"/>
        <v>112500.5</v>
      </c>
      <c r="K74" s="36">
        <f t="shared" si="11"/>
        <v>112500.5</v>
      </c>
      <c r="L74" s="36">
        <f t="shared" si="12"/>
        <v>112500.5</v>
      </c>
      <c r="M74" s="36">
        <f t="shared" si="13"/>
        <v>112500.5</v>
      </c>
      <c r="N74" s="36">
        <f t="shared" si="14"/>
        <v>0.44444246914458158</v>
      </c>
      <c r="O74" s="36">
        <f t="shared" si="15"/>
        <v>0.37500166666666668</v>
      </c>
    </row>
    <row r="75" spans="1:15">
      <c r="A75" s="36" t="s">
        <v>318</v>
      </c>
      <c r="B75" s="36"/>
      <c r="C75" s="36"/>
      <c r="D75" s="36">
        <v>501</v>
      </c>
      <c r="E75" s="36">
        <v>2000</v>
      </c>
      <c r="F75" s="36">
        <v>5000</v>
      </c>
      <c r="G75" s="36">
        <v>20000</v>
      </c>
      <c r="H75" s="36">
        <f t="shared" si="8"/>
        <v>501</v>
      </c>
      <c r="I75" s="36">
        <f t="shared" si="9"/>
        <v>20000</v>
      </c>
      <c r="J75" s="36">
        <f t="shared" si="10"/>
        <v>6875.25</v>
      </c>
      <c r="K75" s="36">
        <f t="shared" si="11"/>
        <v>6875.25</v>
      </c>
      <c r="L75" s="36">
        <f t="shared" si="12"/>
        <v>6875.25</v>
      </c>
      <c r="M75" s="36">
        <f t="shared" si="13"/>
        <v>6875.25</v>
      </c>
      <c r="N75" s="36">
        <f t="shared" si="14"/>
        <v>7.2870077451729035E-2</v>
      </c>
      <c r="O75" s="36">
        <f t="shared" si="15"/>
        <v>0.34376250000000003</v>
      </c>
    </row>
    <row r="76" spans="1:15">
      <c r="A76" s="36" t="s">
        <v>319</v>
      </c>
      <c r="B76" s="36"/>
      <c r="C76" s="36">
        <v>30000</v>
      </c>
      <c r="D76" s="36">
        <v>50001</v>
      </c>
      <c r="E76" s="36">
        <v>50000</v>
      </c>
      <c r="F76" s="36">
        <v>50001</v>
      </c>
      <c r="G76" s="36">
        <v>300000</v>
      </c>
      <c r="H76" s="36">
        <f t="shared" si="8"/>
        <v>30000</v>
      </c>
      <c r="I76" s="36">
        <f t="shared" si="9"/>
        <v>300000</v>
      </c>
      <c r="J76" s="36">
        <f t="shared" si="10"/>
        <v>112500.5</v>
      </c>
      <c r="K76" s="36">
        <f t="shared" si="11"/>
        <v>30000</v>
      </c>
      <c r="L76" s="36">
        <f t="shared" si="12"/>
        <v>71250.25</v>
      </c>
      <c r="M76" s="36">
        <f t="shared" si="13"/>
        <v>96000.4</v>
      </c>
      <c r="N76" s="36">
        <f t="shared" si="14"/>
        <v>0.42105115420647649</v>
      </c>
      <c r="O76" s="36">
        <f t="shared" si="15"/>
        <v>0.23750083333333333</v>
      </c>
    </row>
    <row r="77" spans="1:15">
      <c r="A77" s="36" t="s">
        <v>320</v>
      </c>
      <c r="B77" s="36"/>
      <c r="C77" s="36"/>
      <c r="D77" s="36">
        <v>101</v>
      </c>
      <c r="E77" s="36">
        <v>100</v>
      </c>
      <c r="F77" s="36">
        <v>500</v>
      </c>
      <c r="G77" s="36">
        <v>600</v>
      </c>
      <c r="H77" s="36">
        <f t="shared" si="8"/>
        <v>100</v>
      </c>
      <c r="I77" s="36">
        <f t="shared" si="9"/>
        <v>600</v>
      </c>
      <c r="J77" s="36">
        <f t="shared" si="10"/>
        <v>325.25</v>
      </c>
      <c r="K77" s="36">
        <f t="shared" si="11"/>
        <v>325.25</v>
      </c>
      <c r="L77" s="36">
        <f t="shared" si="12"/>
        <v>325.25</v>
      </c>
      <c r="M77" s="36">
        <f t="shared" si="13"/>
        <v>325.25</v>
      </c>
      <c r="N77" s="36">
        <f t="shared" si="14"/>
        <v>0.30745580322828592</v>
      </c>
      <c r="O77" s="36">
        <f t="shared" si="15"/>
        <v>0.54208333333333336</v>
      </c>
    </row>
    <row r="78" spans="1:15">
      <c r="A78" s="36" t="s">
        <v>321</v>
      </c>
      <c r="B78" s="36"/>
      <c r="C78" s="36"/>
      <c r="D78" s="36">
        <v>101</v>
      </c>
      <c r="E78" s="36">
        <v>100</v>
      </c>
      <c r="F78" s="36">
        <v>500</v>
      </c>
      <c r="G78" s="36">
        <v>600</v>
      </c>
      <c r="H78" s="36">
        <f t="shared" si="8"/>
        <v>100</v>
      </c>
      <c r="I78" s="36">
        <f t="shared" si="9"/>
        <v>600</v>
      </c>
      <c r="J78" s="36">
        <f t="shared" si="10"/>
        <v>325.25</v>
      </c>
      <c r="K78" s="36">
        <f t="shared" si="11"/>
        <v>325.25</v>
      </c>
      <c r="L78" s="36">
        <f t="shared" si="12"/>
        <v>325.25</v>
      </c>
      <c r="M78" s="36">
        <f t="shared" si="13"/>
        <v>325.25</v>
      </c>
      <c r="N78" s="36">
        <f t="shared" si="14"/>
        <v>0.30745580322828592</v>
      </c>
      <c r="O78" s="36">
        <f t="shared" si="15"/>
        <v>0.54208333333333336</v>
      </c>
    </row>
    <row r="79" spans="1:15">
      <c r="A79" s="36" t="s">
        <v>322</v>
      </c>
      <c r="B79" s="36"/>
      <c r="C79" s="36"/>
      <c r="D79" s="36">
        <v>501</v>
      </c>
      <c r="E79" s="36">
        <v>2000</v>
      </c>
      <c r="F79" s="36">
        <v>5000</v>
      </c>
      <c r="G79" s="36">
        <v>20000</v>
      </c>
      <c r="H79" s="36">
        <f t="shared" si="8"/>
        <v>501</v>
      </c>
      <c r="I79" s="36">
        <f t="shared" si="9"/>
        <v>20000</v>
      </c>
      <c r="J79" s="36">
        <f t="shared" si="10"/>
        <v>6875.25</v>
      </c>
      <c r="K79" s="36">
        <f t="shared" si="11"/>
        <v>6875.25</v>
      </c>
      <c r="L79" s="36">
        <f t="shared" si="12"/>
        <v>6875.25</v>
      </c>
      <c r="M79" s="36">
        <f t="shared" si="13"/>
        <v>6875.25</v>
      </c>
      <c r="N79" s="36">
        <f t="shared" si="14"/>
        <v>7.2870077451729035E-2</v>
      </c>
      <c r="O79" s="36">
        <f t="shared" si="15"/>
        <v>0.34376250000000003</v>
      </c>
    </row>
    <row r="80" spans="1:15">
      <c r="A80" s="36" t="s">
        <v>323</v>
      </c>
      <c r="B80" s="36">
        <v>2500</v>
      </c>
      <c r="C80" s="36">
        <v>400</v>
      </c>
      <c r="D80" s="36">
        <v>101</v>
      </c>
      <c r="E80" s="36">
        <v>100</v>
      </c>
      <c r="F80" s="36">
        <v>500</v>
      </c>
      <c r="G80" s="36">
        <v>600</v>
      </c>
      <c r="H80" s="36">
        <f t="shared" si="8"/>
        <v>100</v>
      </c>
      <c r="I80" s="36">
        <f t="shared" si="9"/>
        <v>2500</v>
      </c>
      <c r="J80" s="36">
        <f t="shared" si="10"/>
        <v>2500</v>
      </c>
      <c r="K80" s="36">
        <f t="shared" si="11"/>
        <v>400</v>
      </c>
      <c r="L80" s="36">
        <f t="shared" si="12"/>
        <v>1450</v>
      </c>
      <c r="M80" s="36">
        <f t="shared" si="13"/>
        <v>700.16666666666663</v>
      </c>
      <c r="N80" s="36">
        <f t="shared" si="14"/>
        <v>6.8965517241379309E-2</v>
      </c>
      <c r="O80" s="36">
        <f t="shared" si="15"/>
        <v>0.57999999999999996</v>
      </c>
    </row>
    <row r="81" spans="1:15">
      <c r="A81" s="36" t="s">
        <v>324</v>
      </c>
      <c r="B81" s="36"/>
      <c r="C81" s="36">
        <v>60</v>
      </c>
      <c r="D81" s="36">
        <v>50</v>
      </c>
      <c r="E81" s="36">
        <v>20</v>
      </c>
      <c r="F81" s="36">
        <v>100</v>
      </c>
      <c r="G81" s="36">
        <v>70</v>
      </c>
      <c r="H81" s="36">
        <f t="shared" si="8"/>
        <v>20</v>
      </c>
      <c r="I81" s="36">
        <f t="shared" si="9"/>
        <v>100</v>
      </c>
      <c r="J81" s="36">
        <f t="shared" si="10"/>
        <v>60</v>
      </c>
      <c r="K81" s="36">
        <f t="shared" si="11"/>
        <v>60</v>
      </c>
      <c r="L81" s="36">
        <f t="shared" si="12"/>
        <v>60</v>
      </c>
      <c r="M81" s="36">
        <f t="shared" si="13"/>
        <v>60</v>
      </c>
      <c r="N81" s="36">
        <f t="shared" si="14"/>
        <v>0.33333333333333331</v>
      </c>
      <c r="O81" s="36">
        <f t="shared" si="15"/>
        <v>0.6</v>
      </c>
    </row>
    <row r="82" spans="1:15">
      <c r="A82" s="36" t="s">
        <v>325</v>
      </c>
      <c r="B82" s="36">
        <v>4000</v>
      </c>
      <c r="C82" s="36">
        <v>4500</v>
      </c>
      <c r="D82" s="36">
        <v>501</v>
      </c>
      <c r="E82" s="36">
        <v>2000</v>
      </c>
      <c r="F82" s="36">
        <v>5000</v>
      </c>
      <c r="G82" s="36">
        <v>20000</v>
      </c>
      <c r="H82" s="36">
        <f t="shared" si="8"/>
        <v>501</v>
      </c>
      <c r="I82" s="36">
        <f t="shared" si="9"/>
        <v>20000</v>
      </c>
      <c r="J82" s="36">
        <f t="shared" si="10"/>
        <v>4000</v>
      </c>
      <c r="K82" s="36">
        <f t="shared" si="11"/>
        <v>4500</v>
      </c>
      <c r="L82" s="36">
        <f t="shared" si="12"/>
        <v>4250</v>
      </c>
      <c r="M82" s="36">
        <f t="shared" si="13"/>
        <v>6000.166666666667</v>
      </c>
      <c r="N82" s="36">
        <f t="shared" si="14"/>
        <v>0.11788235294117647</v>
      </c>
      <c r="O82" s="36">
        <f t="shared" si="15"/>
        <v>0.21249999999999999</v>
      </c>
    </row>
    <row r="83" spans="1:15">
      <c r="A83" s="36" t="s">
        <v>326</v>
      </c>
      <c r="B83" s="36">
        <v>4000</v>
      </c>
      <c r="C83" s="36">
        <v>3000</v>
      </c>
      <c r="D83" s="36">
        <v>501</v>
      </c>
      <c r="E83" s="36">
        <v>2000</v>
      </c>
      <c r="F83" s="36">
        <v>5000</v>
      </c>
      <c r="G83" s="36">
        <v>20000</v>
      </c>
      <c r="H83" s="36">
        <f t="shared" si="8"/>
        <v>501</v>
      </c>
      <c r="I83" s="36">
        <f t="shared" si="9"/>
        <v>20000</v>
      </c>
      <c r="J83" s="36">
        <f t="shared" si="10"/>
        <v>4000</v>
      </c>
      <c r="K83" s="36">
        <f t="shared" si="11"/>
        <v>3000</v>
      </c>
      <c r="L83" s="36">
        <f t="shared" si="12"/>
        <v>3500</v>
      </c>
      <c r="M83" s="36">
        <f t="shared" si="13"/>
        <v>5750.166666666667</v>
      </c>
      <c r="N83" s="36">
        <f t="shared" si="14"/>
        <v>0.14314285714285716</v>
      </c>
      <c r="O83" s="36">
        <f t="shared" si="15"/>
        <v>0.17499999999999999</v>
      </c>
    </row>
    <row r="84" spans="1:15">
      <c r="A84" s="36" t="s">
        <v>327</v>
      </c>
      <c r="B84" s="36">
        <v>5000</v>
      </c>
      <c r="C84" s="36">
        <v>200</v>
      </c>
      <c r="D84" s="36">
        <v>101</v>
      </c>
      <c r="E84" s="36">
        <v>100</v>
      </c>
      <c r="F84" s="36">
        <v>500</v>
      </c>
      <c r="G84" s="36">
        <v>600</v>
      </c>
      <c r="H84" s="36">
        <f t="shared" si="8"/>
        <v>100</v>
      </c>
      <c r="I84" s="36">
        <f t="shared" si="9"/>
        <v>5000</v>
      </c>
      <c r="J84" s="36">
        <f t="shared" si="10"/>
        <v>5000</v>
      </c>
      <c r="K84" s="36">
        <f t="shared" si="11"/>
        <v>200</v>
      </c>
      <c r="L84" s="36">
        <f t="shared" si="12"/>
        <v>2600</v>
      </c>
      <c r="M84" s="36">
        <f t="shared" si="13"/>
        <v>1083.5</v>
      </c>
      <c r="N84" s="36">
        <f t="shared" si="14"/>
        <v>3.8461538461538464E-2</v>
      </c>
      <c r="O84" s="36">
        <f t="shared" si="15"/>
        <v>0.52</v>
      </c>
    </row>
    <row r="85" spans="1:15">
      <c r="A85" s="36" t="s">
        <v>328</v>
      </c>
      <c r="B85" s="36">
        <v>10000</v>
      </c>
      <c r="C85" s="36">
        <v>300</v>
      </c>
      <c r="D85" s="36">
        <v>101</v>
      </c>
      <c r="E85" s="36">
        <v>100</v>
      </c>
      <c r="F85" s="36">
        <v>500</v>
      </c>
      <c r="G85" s="36">
        <v>600</v>
      </c>
      <c r="H85" s="36">
        <f t="shared" si="8"/>
        <v>100</v>
      </c>
      <c r="I85" s="36">
        <f t="shared" si="9"/>
        <v>10000</v>
      </c>
      <c r="J85" s="36">
        <f t="shared" si="10"/>
        <v>10000</v>
      </c>
      <c r="K85" s="36">
        <f t="shared" si="11"/>
        <v>300</v>
      </c>
      <c r="L85" s="36">
        <f t="shared" si="12"/>
        <v>5150</v>
      </c>
      <c r="M85" s="36">
        <f t="shared" si="13"/>
        <v>1933.5</v>
      </c>
      <c r="N85" s="36">
        <f t="shared" si="14"/>
        <v>1.9417475728155338E-2</v>
      </c>
      <c r="O85" s="36">
        <f t="shared" si="15"/>
        <v>0.51500000000000001</v>
      </c>
    </row>
    <row r="86" spans="1:15">
      <c r="A86" s="36" t="s">
        <v>329</v>
      </c>
      <c r="B86" s="36"/>
      <c r="C86" s="36">
        <v>350</v>
      </c>
      <c r="D86" s="36">
        <v>101</v>
      </c>
      <c r="E86" s="36">
        <v>100</v>
      </c>
      <c r="F86" s="36">
        <v>500</v>
      </c>
      <c r="G86" s="36">
        <v>600</v>
      </c>
      <c r="H86" s="36">
        <f t="shared" si="8"/>
        <v>100</v>
      </c>
      <c r="I86" s="36">
        <f t="shared" si="9"/>
        <v>600</v>
      </c>
      <c r="J86" s="36">
        <f t="shared" si="10"/>
        <v>325.25</v>
      </c>
      <c r="K86" s="36">
        <f t="shared" si="11"/>
        <v>350</v>
      </c>
      <c r="L86" s="36">
        <f t="shared" si="12"/>
        <v>337.625</v>
      </c>
      <c r="M86" s="36">
        <f t="shared" si="13"/>
        <v>330.2</v>
      </c>
      <c r="N86" s="36">
        <f t="shared" si="14"/>
        <v>0.2961865975564606</v>
      </c>
      <c r="O86" s="36">
        <f t="shared" si="15"/>
        <v>0.56270833333333337</v>
      </c>
    </row>
    <row r="87" spans="1:15">
      <c r="A87" s="36" t="s">
        <v>330</v>
      </c>
      <c r="B87" s="36">
        <v>8000</v>
      </c>
      <c r="C87" s="36">
        <v>4700</v>
      </c>
      <c r="D87" s="36">
        <v>501</v>
      </c>
      <c r="E87" s="36">
        <v>2000</v>
      </c>
      <c r="F87" s="36">
        <v>5000</v>
      </c>
      <c r="G87" s="36">
        <v>20000</v>
      </c>
      <c r="H87" s="36">
        <f t="shared" si="8"/>
        <v>501</v>
      </c>
      <c r="I87" s="36">
        <f t="shared" si="9"/>
        <v>20000</v>
      </c>
      <c r="J87" s="36">
        <f t="shared" si="10"/>
        <v>8000</v>
      </c>
      <c r="K87" s="36">
        <f t="shared" si="11"/>
        <v>4700</v>
      </c>
      <c r="L87" s="36">
        <f t="shared" si="12"/>
        <v>6350</v>
      </c>
      <c r="M87" s="36">
        <f t="shared" si="13"/>
        <v>6700.166666666667</v>
      </c>
      <c r="N87" s="36">
        <f t="shared" si="14"/>
        <v>7.8897637795275588E-2</v>
      </c>
      <c r="O87" s="36">
        <f t="shared" si="15"/>
        <v>0.3175</v>
      </c>
    </row>
    <row r="88" spans="1:15">
      <c r="A88" s="36" t="s">
        <v>331</v>
      </c>
      <c r="B88" s="36"/>
      <c r="C88" s="36">
        <v>9000</v>
      </c>
      <c r="D88" s="36">
        <v>5001</v>
      </c>
      <c r="E88" s="36">
        <v>20000</v>
      </c>
      <c r="F88" s="36">
        <v>50000</v>
      </c>
      <c r="G88" s="36">
        <v>50000</v>
      </c>
      <c r="H88" s="36">
        <f t="shared" si="8"/>
        <v>5001</v>
      </c>
      <c r="I88" s="36">
        <f t="shared" si="9"/>
        <v>50000</v>
      </c>
      <c r="J88" s="36">
        <f t="shared" si="10"/>
        <v>31250.25</v>
      </c>
      <c r="K88" s="36">
        <f t="shared" si="11"/>
        <v>9000</v>
      </c>
      <c r="L88" s="36">
        <f t="shared" si="12"/>
        <v>20125.125</v>
      </c>
      <c r="M88" s="36">
        <f t="shared" si="13"/>
        <v>26800.2</v>
      </c>
      <c r="N88" s="36">
        <f t="shared" si="14"/>
        <v>0.24849535096055303</v>
      </c>
      <c r="O88" s="36">
        <f t="shared" si="15"/>
        <v>0.40250249999999999</v>
      </c>
    </row>
    <row r="89" spans="1:15">
      <c r="A89" s="36" t="s">
        <v>332</v>
      </c>
      <c r="B89" s="36"/>
      <c r="C89" s="36">
        <v>1000</v>
      </c>
      <c r="D89" s="36">
        <v>501</v>
      </c>
      <c r="E89" s="36">
        <v>2000</v>
      </c>
      <c r="F89" s="36">
        <v>5000</v>
      </c>
      <c r="G89" s="36">
        <v>20000</v>
      </c>
      <c r="H89" s="36">
        <f t="shared" si="8"/>
        <v>501</v>
      </c>
      <c r="I89" s="36">
        <f t="shared" si="9"/>
        <v>20000</v>
      </c>
      <c r="J89" s="36">
        <f t="shared" si="10"/>
        <v>6875.25</v>
      </c>
      <c r="K89" s="36">
        <f t="shared" si="11"/>
        <v>1000</v>
      </c>
      <c r="L89" s="36">
        <f t="shared" si="12"/>
        <v>3937.625</v>
      </c>
      <c r="M89" s="36">
        <f t="shared" si="13"/>
        <v>5700.2</v>
      </c>
      <c r="N89" s="36">
        <f t="shared" si="14"/>
        <v>0.12723405606171231</v>
      </c>
      <c r="O89" s="36">
        <f t="shared" si="15"/>
        <v>0.19688125000000001</v>
      </c>
    </row>
    <row r="90" spans="1:15">
      <c r="A90" s="36" t="s">
        <v>333</v>
      </c>
      <c r="B90" s="36">
        <v>1500</v>
      </c>
      <c r="C90" s="36">
        <v>350</v>
      </c>
      <c r="D90" s="36">
        <v>101</v>
      </c>
      <c r="E90" s="36">
        <v>100</v>
      </c>
      <c r="F90" s="36">
        <v>500</v>
      </c>
      <c r="G90" s="36">
        <v>600</v>
      </c>
      <c r="H90" s="36">
        <f t="shared" si="8"/>
        <v>100</v>
      </c>
      <c r="I90" s="36">
        <f t="shared" si="9"/>
        <v>1500</v>
      </c>
      <c r="J90" s="36">
        <f t="shared" si="10"/>
        <v>1500</v>
      </c>
      <c r="K90" s="36">
        <f t="shared" si="11"/>
        <v>350</v>
      </c>
      <c r="L90" s="36">
        <f t="shared" si="12"/>
        <v>925</v>
      </c>
      <c r="M90" s="36">
        <f t="shared" si="13"/>
        <v>525.16666666666663</v>
      </c>
      <c r="N90" s="36">
        <f t="shared" si="14"/>
        <v>0.10810810810810811</v>
      </c>
      <c r="O90" s="36">
        <f t="shared" si="15"/>
        <v>0.6166666666666667</v>
      </c>
    </row>
    <row r="91" spans="1:15">
      <c r="A91" s="36" t="s">
        <v>334</v>
      </c>
      <c r="B91" s="36">
        <v>6000</v>
      </c>
      <c r="C91" s="36">
        <v>4000</v>
      </c>
      <c r="D91" s="36">
        <v>501</v>
      </c>
      <c r="E91" s="36">
        <v>2000</v>
      </c>
      <c r="F91" s="36">
        <v>5000</v>
      </c>
      <c r="G91" s="36">
        <v>20000</v>
      </c>
      <c r="H91" s="36">
        <f t="shared" si="8"/>
        <v>501</v>
      </c>
      <c r="I91" s="36">
        <f t="shared" si="9"/>
        <v>20000</v>
      </c>
      <c r="J91" s="36">
        <f t="shared" si="10"/>
        <v>6000</v>
      </c>
      <c r="K91" s="36">
        <f t="shared" si="11"/>
        <v>4000</v>
      </c>
      <c r="L91" s="36">
        <f t="shared" si="12"/>
        <v>5000</v>
      </c>
      <c r="M91" s="36">
        <f t="shared" si="13"/>
        <v>6250.166666666667</v>
      </c>
      <c r="N91" s="36">
        <f t="shared" si="14"/>
        <v>0.1002</v>
      </c>
      <c r="O91" s="36">
        <f t="shared" si="15"/>
        <v>0.25</v>
      </c>
    </row>
    <row r="92" spans="1:15">
      <c r="A92" s="36" t="s">
        <v>335</v>
      </c>
      <c r="B92" s="36">
        <v>8000</v>
      </c>
      <c r="C92" s="36">
        <v>4700</v>
      </c>
      <c r="D92" s="36">
        <v>501</v>
      </c>
      <c r="E92" s="36">
        <v>2000</v>
      </c>
      <c r="F92" s="36">
        <v>5000</v>
      </c>
      <c r="G92" s="36">
        <v>20000</v>
      </c>
      <c r="H92" s="36">
        <f t="shared" si="8"/>
        <v>501</v>
      </c>
      <c r="I92" s="36">
        <f t="shared" si="9"/>
        <v>20000</v>
      </c>
      <c r="J92" s="36">
        <f t="shared" si="10"/>
        <v>8000</v>
      </c>
      <c r="K92" s="36">
        <f t="shared" si="11"/>
        <v>4700</v>
      </c>
      <c r="L92" s="36">
        <f t="shared" si="12"/>
        <v>6350</v>
      </c>
      <c r="M92" s="36">
        <f t="shared" si="13"/>
        <v>6700.166666666667</v>
      </c>
      <c r="N92" s="36">
        <f t="shared" si="14"/>
        <v>7.8897637795275588E-2</v>
      </c>
      <c r="O92" s="36">
        <f t="shared" si="15"/>
        <v>0.3175</v>
      </c>
    </row>
    <row r="93" spans="1:15">
      <c r="A93" s="36" t="s">
        <v>336</v>
      </c>
      <c r="B93" s="36"/>
      <c r="C93" s="36">
        <v>50</v>
      </c>
      <c r="D93" s="36">
        <v>50</v>
      </c>
      <c r="E93" s="36">
        <v>20</v>
      </c>
      <c r="F93" s="36">
        <v>100</v>
      </c>
      <c r="G93" s="36">
        <v>70</v>
      </c>
      <c r="H93" s="36">
        <f t="shared" si="8"/>
        <v>20</v>
      </c>
      <c r="I93" s="36">
        <f t="shared" si="9"/>
        <v>100</v>
      </c>
      <c r="J93" s="36">
        <f t="shared" si="10"/>
        <v>60</v>
      </c>
      <c r="K93" s="36">
        <f t="shared" si="11"/>
        <v>50</v>
      </c>
      <c r="L93" s="36">
        <f t="shared" si="12"/>
        <v>55</v>
      </c>
      <c r="M93" s="36">
        <f t="shared" si="13"/>
        <v>58</v>
      </c>
      <c r="N93" s="36">
        <f t="shared" si="14"/>
        <v>0.36363636363636365</v>
      </c>
      <c r="O93" s="36">
        <f t="shared" si="15"/>
        <v>0.55000000000000004</v>
      </c>
    </row>
    <row r="94" spans="1:15">
      <c r="A94" s="36" t="s">
        <v>337</v>
      </c>
      <c r="B94" s="36"/>
      <c r="C94" s="36">
        <v>250</v>
      </c>
      <c r="D94" s="36">
        <v>101</v>
      </c>
      <c r="E94" s="36">
        <v>100</v>
      </c>
      <c r="F94" s="36">
        <v>500</v>
      </c>
      <c r="G94" s="36">
        <v>600</v>
      </c>
      <c r="H94" s="36">
        <f t="shared" si="8"/>
        <v>100</v>
      </c>
      <c r="I94" s="36">
        <f t="shared" si="9"/>
        <v>600</v>
      </c>
      <c r="J94" s="36">
        <f t="shared" si="10"/>
        <v>325.25</v>
      </c>
      <c r="K94" s="36">
        <f t="shared" si="11"/>
        <v>250</v>
      </c>
      <c r="L94" s="36">
        <f t="shared" si="12"/>
        <v>287.625</v>
      </c>
      <c r="M94" s="36">
        <f t="shared" si="13"/>
        <v>310.2</v>
      </c>
      <c r="N94" s="36">
        <f t="shared" si="14"/>
        <v>0.34767492394611038</v>
      </c>
      <c r="O94" s="36">
        <f t="shared" si="15"/>
        <v>0.479375</v>
      </c>
    </row>
    <row r="95" spans="1:15">
      <c r="A95" s="36" t="s">
        <v>338</v>
      </c>
      <c r="B95" s="36">
        <v>7500</v>
      </c>
      <c r="C95" s="36">
        <v>375</v>
      </c>
      <c r="D95" s="36">
        <v>101</v>
      </c>
      <c r="E95" s="36">
        <v>100</v>
      </c>
      <c r="F95" s="36">
        <v>500</v>
      </c>
      <c r="G95" s="36">
        <v>600</v>
      </c>
      <c r="H95" s="36">
        <f t="shared" si="8"/>
        <v>100</v>
      </c>
      <c r="I95" s="36">
        <f t="shared" si="9"/>
        <v>7500</v>
      </c>
      <c r="J95" s="36">
        <f t="shared" si="10"/>
        <v>7500</v>
      </c>
      <c r="K95" s="36">
        <f t="shared" si="11"/>
        <v>375</v>
      </c>
      <c r="L95" s="36">
        <f t="shared" si="12"/>
        <v>3937.5</v>
      </c>
      <c r="M95" s="36">
        <f t="shared" si="13"/>
        <v>1529.3333333333333</v>
      </c>
      <c r="N95" s="36">
        <f t="shared" si="14"/>
        <v>2.5396825396825397E-2</v>
      </c>
      <c r="O95" s="36">
        <f t="shared" si="15"/>
        <v>0.52500000000000002</v>
      </c>
    </row>
    <row r="96" spans="1:15">
      <c r="A96" s="36" t="s">
        <v>339</v>
      </c>
      <c r="B96" s="36">
        <v>8000</v>
      </c>
      <c r="C96" s="36">
        <v>450</v>
      </c>
      <c r="D96" s="36">
        <v>101</v>
      </c>
      <c r="E96" s="36">
        <v>100</v>
      </c>
      <c r="F96" s="36">
        <v>500</v>
      </c>
      <c r="G96" s="36">
        <v>600</v>
      </c>
      <c r="H96" s="36">
        <f t="shared" si="8"/>
        <v>100</v>
      </c>
      <c r="I96" s="36">
        <f t="shared" si="9"/>
        <v>8000</v>
      </c>
      <c r="J96" s="36">
        <f t="shared" si="10"/>
        <v>8000</v>
      </c>
      <c r="K96" s="36">
        <f t="shared" si="11"/>
        <v>450</v>
      </c>
      <c r="L96" s="36">
        <f t="shared" si="12"/>
        <v>4225</v>
      </c>
      <c r="M96" s="36">
        <f t="shared" si="13"/>
        <v>1625.1666666666667</v>
      </c>
      <c r="N96" s="36">
        <f t="shared" si="14"/>
        <v>2.3668639053254437E-2</v>
      </c>
      <c r="O96" s="36">
        <f t="shared" si="15"/>
        <v>0.52812499999999996</v>
      </c>
    </row>
    <row r="97" spans="1:15">
      <c r="A97" s="36" t="s">
        <v>340</v>
      </c>
      <c r="B97" s="36"/>
      <c r="C97" s="36">
        <v>2750</v>
      </c>
      <c r="D97" s="36">
        <v>501</v>
      </c>
      <c r="E97" s="36">
        <v>2000</v>
      </c>
      <c r="F97" s="36">
        <v>5000</v>
      </c>
      <c r="G97" s="36">
        <v>20000</v>
      </c>
      <c r="H97" s="36">
        <f t="shared" si="8"/>
        <v>501</v>
      </c>
      <c r="I97" s="36">
        <f t="shared" si="9"/>
        <v>20000</v>
      </c>
      <c r="J97" s="36">
        <f t="shared" si="10"/>
        <v>6875.25</v>
      </c>
      <c r="K97" s="36">
        <f t="shared" si="11"/>
        <v>2750</v>
      </c>
      <c r="L97" s="36">
        <f t="shared" si="12"/>
        <v>4812.625</v>
      </c>
      <c r="M97" s="36">
        <f t="shared" si="13"/>
        <v>6050.2</v>
      </c>
      <c r="N97" s="36">
        <f t="shared" si="14"/>
        <v>0.10410119217682658</v>
      </c>
      <c r="O97" s="36">
        <f t="shared" si="15"/>
        <v>0.24063124999999999</v>
      </c>
    </row>
    <row r="98" spans="1:15">
      <c r="A98" s="36" t="s">
        <v>341</v>
      </c>
      <c r="B98" s="36"/>
      <c r="C98" s="36">
        <v>8400</v>
      </c>
      <c r="D98" s="36">
        <v>5001</v>
      </c>
      <c r="E98" s="36">
        <v>20000</v>
      </c>
      <c r="F98" s="36">
        <v>50000</v>
      </c>
      <c r="G98" s="36">
        <v>50000</v>
      </c>
      <c r="H98" s="36">
        <f t="shared" si="8"/>
        <v>5001</v>
      </c>
      <c r="I98" s="36">
        <f t="shared" si="9"/>
        <v>50000</v>
      </c>
      <c r="J98" s="36">
        <f t="shared" si="10"/>
        <v>31250.25</v>
      </c>
      <c r="K98" s="36">
        <f t="shared" si="11"/>
        <v>8400</v>
      </c>
      <c r="L98" s="36">
        <f t="shared" si="12"/>
        <v>19825.125</v>
      </c>
      <c r="M98" s="36">
        <f t="shared" si="13"/>
        <v>26680.2</v>
      </c>
      <c r="N98" s="36">
        <f t="shared" si="14"/>
        <v>0.25225566043089259</v>
      </c>
      <c r="O98" s="36">
        <f t="shared" si="15"/>
        <v>0.39650249999999998</v>
      </c>
    </row>
    <row r="99" spans="1:15">
      <c r="A99" s="36" t="s">
        <v>342</v>
      </c>
      <c r="B99" s="36"/>
      <c r="C99" s="36">
        <v>50</v>
      </c>
      <c r="D99" s="36">
        <v>50</v>
      </c>
      <c r="E99" s="36">
        <v>20</v>
      </c>
      <c r="F99" s="36">
        <v>100</v>
      </c>
      <c r="G99" s="36">
        <v>70</v>
      </c>
      <c r="H99" s="36">
        <f t="shared" si="8"/>
        <v>20</v>
      </c>
      <c r="I99" s="36">
        <f t="shared" si="9"/>
        <v>100</v>
      </c>
      <c r="J99" s="36">
        <f t="shared" si="10"/>
        <v>60</v>
      </c>
      <c r="K99" s="36">
        <f t="shared" si="11"/>
        <v>50</v>
      </c>
      <c r="L99" s="36">
        <f t="shared" si="12"/>
        <v>55</v>
      </c>
      <c r="M99" s="36">
        <f t="shared" si="13"/>
        <v>58</v>
      </c>
      <c r="N99" s="36">
        <f t="shared" si="14"/>
        <v>0.36363636363636365</v>
      </c>
      <c r="O99" s="36">
        <f t="shared" si="15"/>
        <v>0.55000000000000004</v>
      </c>
    </row>
    <row r="100" spans="1:15">
      <c r="A100" s="36" t="s">
        <v>343</v>
      </c>
      <c r="B100" s="36">
        <v>1000</v>
      </c>
      <c r="C100" s="36">
        <v>450</v>
      </c>
      <c r="D100" s="36">
        <v>101</v>
      </c>
      <c r="E100" s="36">
        <v>100</v>
      </c>
      <c r="F100" s="36">
        <v>500</v>
      </c>
      <c r="G100" s="36">
        <v>600</v>
      </c>
      <c r="H100" s="36">
        <f t="shared" si="8"/>
        <v>100</v>
      </c>
      <c r="I100" s="36">
        <f t="shared" si="9"/>
        <v>1000</v>
      </c>
      <c r="J100" s="36">
        <f t="shared" si="10"/>
        <v>1000</v>
      </c>
      <c r="K100" s="36">
        <f t="shared" si="11"/>
        <v>450</v>
      </c>
      <c r="L100" s="36">
        <f t="shared" si="12"/>
        <v>725</v>
      </c>
      <c r="M100" s="36">
        <f t="shared" si="13"/>
        <v>458.5</v>
      </c>
      <c r="N100" s="36">
        <f t="shared" si="14"/>
        <v>0.13793103448275862</v>
      </c>
      <c r="O100" s="36">
        <f t="shared" si="15"/>
        <v>0.72499999999999998</v>
      </c>
    </row>
    <row r="101" spans="1:15">
      <c r="A101" s="36" t="s">
        <v>344</v>
      </c>
      <c r="B101" s="36">
        <v>8000</v>
      </c>
      <c r="C101" s="36">
        <v>3900</v>
      </c>
      <c r="D101" s="36">
        <v>501</v>
      </c>
      <c r="E101" s="36">
        <v>2000</v>
      </c>
      <c r="F101" s="36">
        <v>5000</v>
      </c>
      <c r="G101" s="36">
        <v>20000</v>
      </c>
      <c r="H101" s="36">
        <f t="shared" si="8"/>
        <v>501</v>
      </c>
      <c r="I101" s="36">
        <f t="shared" si="9"/>
        <v>20000</v>
      </c>
      <c r="J101" s="36">
        <f t="shared" si="10"/>
        <v>8000</v>
      </c>
      <c r="K101" s="36">
        <f t="shared" si="11"/>
        <v>3900</v>
      </c>
      <c r="L101" s="36">
        <f t="shared" si="12"/>
        <v>5950</v>
      </c>
      <c r="M101" s="36">
        <f t="shared" si="13"/>
        <v>6566.833333333333</v>
      </c>
      <c r="N101" s="36">
        <f t="shared" si="14"/>
        <v>8.4201680672268908E-2</v>
      </c>
      <c r="O101" s="36">
        <f t="shared" si="15"/>
        <v>0.29749999999999999</v>
      </c>
    </row>
    <row r="102" spans="1:15">
      <c r="A102" s="36" t="s">
        <v>345</v>
      </c>
      <c r="B102" s="36">
        <v>12000</v>
      </c>
      <c r="C102" s="36">
        <v>44000</v>
      </c>
      <c r="D102" s="36">
        <v>5001</v>
      </c>
      <c r="E102" s="36">
        <v>20000</v>
      </c>
      <c r="F102" s="36">
        <v>50000</v>
      </c>
      <c r="G102" s="36">
        <v>50000</v>
      </c>
      <c r="H102" s="36">
        <f t="shared" si="8"/>
        <v>5001</v>
      </c>
      <c r="I102" s="36">
        <f t="shared" si="9"/>
        <v>50000</v>
      </c>
      <c r="J102" s="36">
        <f t="shared" si="10"/>
        <v>12000</v>
      </c>
      <c r="K102" s="36">
        <f t="shared" si="11"/>
        <v>44000</v>
      </c>
      <c r="L102" s="36">
        <f t="shared" si="12"/>
        <v>28000</v>
      </c>
      <c r="M102" s="36">
        <f t="shared" si="13"/>
        <v>30166.833333333332</v>
      </c>
      <c r="N102" s="36">
        <f t="shared" si="14"/>
        <v>0.17860714285714285</v>
      </c>
      <c r="O102" s="36">
        <f t="shared" si="15"/>
        <v>0.56000000000000005</v>
      </c>
    </row>
    <row r="103" spans="1:15">
      <c r="A103" s="36" t="s">
        <v>346</v>
      </c>
      <c r="B103" s="36"/>
      <c r="C103" s="36"/>
      <c r="D103" s="36">
        <v>50</v>
      </c>
      <c r="E103" s="36">
        <v>20</v>
      </c>
      <c r="F103" s="36">
        <v>100</v>
      </c>
      <c r="G103" s="36">
        <v>70</v>
      </c>
      <c r="H103" s="36">
        <f t="shared" si="8"/>
        <v>20</v>
      </c>
      <c r="I103" s="36">
        <f t="shared" si="9"/>
        <v>100</v>
      </c>
      <c r="J103" s="36">
        <f t="shared" si="10"/>
        <v>60</v>
      </c>
      <c r="K103" s="36">
        <f t="shared" si="11"/>
        <v>60</v>
      </c>
      <c r="L103" s="36">
        <f t="shared" si="12"/>
        <v>60</v>
      </c>
      <c r="M103" s="36">
        <f t="shared" si="13"/>
        <v>60</v>
      </c>
      <c r="N103" s="36">
        <f t="shared" si="14"/>
        <v>0.33333333333333331</v>
      </c>
      <c r="O103" s="36">
        <f t="shared" si="15"/>
        <v>0.6</v>
      </c>
    </row>
    <row r="104" spans="1:15">
      <c r="A104" s="36" t="s">
        <v>347</v>
      </c>
      <c r="B104" s="36"/>
      <c r="C104" s="36">
        <v>50</v>
      </c>
      <c r="D104" s="36">
        <v>50</v>
      </c>
      <c r="E104" s="36">
        <v>20</v>
      </c>
      <c r="F104" s="36">
        <v>100</v>
      </c>
      <c r="G104" s="36">
        <v>70</v>
      </c>
      <c r="H104" s="36">
        <f t="shared" si="8"/>
        <v>20</v>
      </c>
      <c r="I104" s="36">
        <f t="shared" si="9"/>
        <v>100</v>
      </c>
      <c r="J104" s="36">
        <f t="shared" si="10"/>
        <v>60</v>
      </c>
      <c r="K104" s="36">
        <f t="shared" si="11"/>
        <v>50</v>
      </c>
      <c r="L104" s="36">
        <f t="shared" si="12"/>
        <v>55</v>
      </c>
      <c r="M104" s="36">
        <f t="shared" si="13"/>
        <v>58</v>
      </c>
      <c r="N104" s="36">
        <f t="shared" si="14"/>
        <v>0.36363636363636365</v>
      </c>
      <c r="O104" s="36">
        <f t="shared" si="15"/>
        <v>0.55000000000000004</v>
      </c>
    </row>
    <row r="105" spans="1:15">
      <c r="A105" s="36" t="s">
        <v>348</v>
      </c>
      <c r="B105" s="36"/>
      <c r="C105" s="36"/>
      <c r="D105" s="36">
        <v>501</v>
      </c>
      <c r="E105" s="36">
        <v>2000</v>
      </c>
      <c r="F105" s="36">
        <v>5000</v>
      </c>
      <c r="G105" s="36">
        <v>20000</v>
      </c>
      <c r="H105" s="36">
        <f t="shared" si="8"/>
        <v>501</v>
      </c>
      <c r="I105" s="36">
        <f t="shared" si="9"/>
        <v>20000</v>
      </c>
      <c r="J105" s="36">
        <f t="shared" si="10"/>
        <v>6875.25</v>
      </c>
      <c r="K105" s="36">
        <f t="shared" si="11"/>
        <v>6875.25</v>
      </c>
      <c r="L105" s="36">
        <f t="shared" si="12"/>
        <v>6875.25</v>
      </c>
      <c r="M105" s="36">
        <f t="shared" si="13"/>
        <v>6875.25</v>
      </c>
      <c r="N105" s="36">
        <f t="shared" si="14"/>
        <v>7.2870077451729035E-2</v>
      </c>
      <c r="O105" s="36">
        <f t="shared" si="15"/>
        <v>0.34376250000000003</v>
      </c>
    </row>
    <row r="106" spans="1:15">
      <c r="A106" s="36" t="s">
        <v>349</v>
      </c>
      <c r="B106" s="36"/>
      <c r="C106" s="36"/>
      <c r="D106" s="36">
        <v>5001</v>
      </c>
      <c r="E106" s="36">
        <v>20000</v>
      </c>
      <c r="F106" s="36">
        <v>50000</v>
      </c>
      <c r="G106" s="36">
        <v>50000</v>
      </c>
      <c r="H106" s="36">
        <f t="shared" si="8"/>
        <v>5001</v>
      </c>
      <c r="I106" s="36">
        <f t="shared" si="9"/>
        <v>50000</v>
      </c>
      <c r="J106" s="36">
        <f t="shared" si="10"/>
        <v>31250.25</v>
      </c>
      <c r="K106" s="36">
        <f t="shared" si="11"/>
        <v>31250.25</v>
      </c>
      <c r="L106" s="36">
        <f t="shared" si="12"/>
        <v>31250.25</v>
      </c>
      <c r="M106" s="36">
        <f t="shared" si="13"/>
        <v>31250.25</v>
      </c>
      <c r="N106" s="36">
        <f t="shared" si="14"/>
        <v>0.16003071975424196</v>
      </c>
      <c r="O106" s="36">
        <f t="shared" si="15"/>
        <v>0.62500500000000003</v>
      </c>
    </row>
    <row r="107" spans="1:15">
      <c r="A107" s="36" t="s">
        <v>350</v>
      </c>
      <c r="B107" s="36">
        <v>8000</v>
      </c>
      <c r="C107" s="36">
        <v>4700</v>
      </c>
      <c r="D107" s="36">
        <v>501</v>
      </c>
      <c r="E107" s="36">
        <v>2000</v>
      </c>
      <c r="F107" s="36">
        <v>5000</v>
      </c>
      <c r="G107" s="36">
        <v>20000</v>
      </c>
      <c r="H107" s="36">
        <f t="shared" si="8"/>
        <v>501</v>
      </c>
      <c r="I107" s="36">
        <f t="shared" si="9"/>
        <v>20000</v>
      </c>
      <c r="J107" s="36">
        <f t="shared" si="10"/>
        <v>8000</v>
      </c>
      <c r="K107" s="36">
        <f t="shared" si="11"/>
        <v>4700</v>
      </c>
      <c r="L107" s="36">
        <f t="shared" si="12"/>
        <v>6350</v>
      </c>
      <c r="M107" s="36">
        <f t="shared" si="13"/>
        <v>6700.166666666667</v>
      </c>
      <c r="N107" s="36">
        <f t="shared" si="14"/>
        <v>7.8897637795275588E-2</v>
      </c>
      <c r="O107" s="36">
        <f t="shared" si="15"/>
        <v>0.3175</v>
      </c>
    </row>
    <row r="108" spans="1:15">
      <c r="A108" s="36" t="s">
        <v>351</v>
      </c>
      <c r="B108" s="36"/>
      <c r="C108" s="36">
        <v>80</v>
      </c>
      <c r="D108" s="36">
        <v>50</v>
      </c>
      <c r="E108" s="36">
        <v>20</v>
      </c>
      <c r="F108" s="36">
        <v>100</v>
      </c>
      <c r="G108" s="36">
        <v>70</v>
      </c>
      <c r="H108" s="36">
        <f t="shared" si="8"/>
        <v>20</v>
      </c>
      <c r="I108" s="36">
        <f t="shared" si="9"/>
        <v>100</v>
      </c>
      <c r="J108" s="36">
        <f t="shared" si="10"/>
        <v>60</v>
      </c>
      <c r="K108" s="36">
        <f t="shared" si="11"/>
        <v>80</v>
      </c>
      <c r="L108" s="36">
        <f t="shared" si="12"/>
        <v>70</v>
      </c>
      <c r="M108" s="36">
        <f t="shared" si="13"/>
        <v>64</v>
      </c>
      <c r="N108" s="36">
        <f t="shared" si="14"/>
        <v>0.2857142857142857</v>
      </c>
      <c r="O108" s="36">
        <f t="shared" si="15"/>
        <v>0.7</v>
      </c>
    </row>
    <row r="109" spans="1:15">
      <c r="A109" s="36" t="s">
        <v>352</v>
      </c>
      <c r="B109" s="36"/>
      <c r="C109" s="36">
        <v>1500</v>
      </c>
      <c r="D109" s="36">
        <v>501</v>
      </c>
      <c r="E109" s="36">
        <v>2000</v>
      </c>
      <c r="F109" s="36">
        <v>5000</v>
      </c>
      <c r="G109" s="36">
        <v>20000</v>
      </c>
      <c r="H109" s="36">
        <f t="shared" si="8"/>
        <v>501</v>
      </c>
      <c r="I109" s="36">
        <f t="shared" si="9"/>
        <v>20000</v>
      </c>
      <c r="J109" s="36">
        <f t="shared" si="10"/>
        <v>6875.25</v>
      </c>
      <c r="K109" s="36">
        <f t="shared" si="11"/>
        <v>1500</v>
      </c>
      <c r="L109" s="36">
        <f t="shared" si="12"/>
        <v>4187.625</v>
      </c>
      <c r="M109" s="36">
        <f t="shared" si="13"/>
        <v>5800.2</v>
      </c>
      <c r="N109" s="36">
        <f t="shared" si="14"/>
        <v>0.11963821975463419</v>
      </c>
      <c r="O109" s="36">
        <f t="shared" si="15"/>
        <v>0.20938124999999999</v>
      </c>
    </row>
    <row r="110" spans="1:15">
      <c r="A110" s="36" t="s">
        <v>353</v>
      </c>
      <c r="B110" s="36"/>
      <c r="C110" s="36"/>
      <c r="D110" s="36">
        <v>50</v>
      </c>
      <c r="E110" s="36">
        <v>20</v>
      </c>
      <c r="F110" s="36">
        <v>100</v>
      </c>
      <c r="G110" s="36">
        <v>70</v>
      </c>
      <c r="H110" s="36">
        <f t="shared" si="8"/>
        <v>20</v>
      </c>
      <c r="I110" s="36">
        <f t="shared" si="9"/>
        <v>100</v>
      </c>
      <c r="J110" s="36">
        <f t="shared" si="10"/>
        <v>60</v>
      </c>
      <c r="K110" s="36">
        <f t="shared" si="11"/>
        <v>60</v>
      </c>
      <c r="L110" s="36">
        <f t="shared" si="12"/>
        <v>60</v>
      </c>
      <c r="M110" s="36">
        <f t="shared" si="13"/>
        <v>60</v>
      </c>
      <c r="N110" s="36">
        <f t="shared" si="14"/>
        <v>0.33333333333333331</v>
      </c>
      <c r="O110" s="36">
        <f t="shared" si="15"/>
        <v>0.6</v>
      </c>
    </row>
    <row r="111" spans="1:15">
      <c r="A111" s="36" t="s">
        <v>354</v>
      </c>
      <c r="B111" s="36">
        <v>1500</v>
      </c>
      <c r="C111" s="36">
        <v>3000</v>
      </c>
      <c r="D111" s="36">
        <v>501</v>
      </c>
      <c r="E111" s="36">
        <v>2000</v>
      </c>
      <c r="F111" s="36">
        <v>5000</v>
      </c>
      <c r="G111" s="36">
        <v>20000</v>
      </c>
      <c r="H111" s="36">
        <f t="shared" si="8"/>
        <v>501</v>
      </c>
      <c r="I111" s="36">
        <f t="shared" si="9"/>
        <v>20000</v>
      </c>
      <c r="J111" s="36">
        <f t="shared" si="10"/>
        <v>1500</v>
      </c>
      <c r="K111" s="36">
        <f t="shared" si="11"/>
        <v>3000</v>
      </c>
      <c r="L111" s="36">
        <f t="shared" si="12"/>
        <v>2250</v>
      </c>
      <c r="M111" s="36">
        <f t="shared" si="13"/>
        <v>5333.5</v>
      </c>
      <c r="N111" s="36">
        <f t="shared" si="14"/>
        <v>0.22266666666666668</v>
      </c>
      <c r="O111" s="36">
        <f t="shared" si="15"/>
        <v>0.1125</v>
      </c>
    </row>
    <row r="112" spans="1:15">
      <c r="A112" s="36" t="s">
        <v>355</v>
      </c>
      <c r="B112" s="36"/>
      <c r="C112" s="36">
        <v>12500</v>
      </c>
      <c r="D112" s="36">
        <v>5001</v>
      </c>
      <c r="E112" s="36">
        <v>20000</v>
      </c>
      <c r="F112" s="36">
        <v>50000</v>
      </c>
      <c r="G112" s="36">
        <v>50000</v>
      </c>
      <c r="H112" s="36">
        <f t="shared" si="8"/>
        <v>5001</v>
      </c>
      <c r="I112" s="36">
        <f t="shared" si="9"/>
        <v>50000</v>
      </c>
      <c r="J112" s="36">
        <f t="shared" si="10"/>
        <v>31250.25</v>
      </c>
      <c r="K112" s="36">
        <f t="shared" si="11"/>
        <v>12500</v>
      </c>
      <c r="L112" s="36">
        <f t="shared" si="12"/>
        <v>21875.125</v>
      </c>
      <c r="M112" s="36">
        <f t="shared" si="13"/>
        <v>27500.2</v>
      </c>
      <c r="N112" s="36">
        <f t="shared" si="14"/>
        <v>0.22861583648093439</v>
      </c>
      <c r="O112" s="36">
        <f t="shared" si="15"/>
        <v>0.43750250000000002</v>
      </c>
    </row>
    <row r="113" spans="1:15">
      <c r="A113" s="36" t="s">
        <v>356</v>
      </c>
      <c r="B113" s="36">
        <v>1500</v>
      </c>
      <c r="C113" s="36">
        <v>350</v>
      </c>
      <c r="D113" s="36">
        <v>101</v>
      </c>
      <c r="E113" s="36">
        <v>100</v>
      </c>
      <c r="F113" s="36">
        <v>500</v>
      </c>
      <c r="G113" s="36">
        <v>600</v>
      </c>
      <c r="H113" s="36">
        <f t="shared" si="8"/>
        <v>100</v>
      </c>
      <c r="I113" s="36">
        <f t="shared" si="9"/>
        <v>1500</v>
      </c>
      <c r="J113" s="36">
        <f t="shared" si="10"/>
        <v>1500</v>
      </c>
      <c r="K113" s="36">
        <f t="shared" si="11"/>
        <v>350</v>
      </c>
      <c r="L113" s="36">
        <f t="shared" si="12"/>
        <v>925</v>
      </c>
      <c r="M113" s="36">
        <f t="shared" si="13"/>
        <v>525.16666666666663</v>
      </c>
      <c r="N113" s="36">
        <f t="shared" si="14"/>
        <v>0.10810810810810811</v>
      </c>
      <c r="O113" s="36">
        <f t="shared" si="15"/>
        <v>0.6166666666666667</v>
      </c>
    </row>
    <row r="114" spans="1:15">
      <c r="A114" s="36" t="s">
        <v>357</v>
      </c>
      <c r="B114" s="36"/>
      <c r="C114" s="36"/>
      <c r="D114" s="36">
        <v>101</v>
      </c>
      <c r="E114" s="36">
        <v>100</v>
      </c>
      <c r="F114" s="36">
        <v>500</v>
      </c>
      <c r="G114" s="36">
        <v>600</v>
      </c>
      <c r="H114" s="36">
        <f t="shared" si="8"/>
        <v>100</v>
      </c>
      <c r="I114" s="36">
        <f t="shared" si="9"/>
        <v>600</v>
      </c>
      <c r="J114" s="36">
        <f t="shared" si="10"/>
        <v>325.25</v>
      </c>
      <c r="K114" s="36">
        <f t="shared" si="11"/>
        <v>325.25</v>
      </c>
      <c r="L114" s="36">
        <f t="shared" si="12"/>
        <v>325.25</v>
      </c>
      <c r="M114" s="36">
        <f t="shared" si="13"/>
        <v>325.25</v>
      </c>
      <c r="N114" s="36">
        <f t="shared" si="14"/>
        <v>0.30745580322828592</v>
      </c>
      <c r="O114" s="36">
        <f t="shared" si="15"/>
        <v>0.54208333333333336</v>
      </c>
    </row>
    <row r="115" spans="1:15">
      <c r="A115" s="36" t="s">
        <v>358</v>
      </c>
      <c r="B115" s="36"/>
      <c r="C115" s="36">
        <v>4400</v>
      </c>
      <c r="D115" s="36">
        <v>501</v>
      </c>
      <c r="E115" s="36">
        <v>2000</v>
      </c>
      <c r="F115" s="36">
        <v>5000</v>
      </c>
      <c r="G115" s="36">
        <v>20000</v>
      </c>
      <c r="H115" s="36">
        <f t="shared" si="8"/>
        <v>501</v>
      </c>
      <c r="I115" s="36">
        <f t="shared" si="9"/>
        <v>20000</v>
      </c>
      <c r="J115" s="36">
        <f t="shared" si="10"/>
        <v>6875.25</v>
      </c>
      <c r="K115" s="36">
        <f t="shared" si="11"/>
        <v>4400</v>
      </c>
      <c r="L115" s="36">
        <f t="shared" si="12"/>
        <v>5637.625</v>
      </c>
      <c r="M115" s="36">
        <f t="shared" si="13"/>
        <v>6380.2</v>
      </c>
      <c r="N115" s="36">
        <f t="shared" si="14"/>
        <v>8.8867209152790408E-2</v>
      </c>
      <c r="O115" s="36">
        <f t="shared" si="15"/>
        <v>0.28188125000000003</v>
      </c>
    </row>
    <row r="116" spans="1:15">
      <c r="A116" s="36" t="s">
        <v>359</v>
      </c>
      <c r="B116" s="36"/>
      <c r="C116" s="36">
        <v>4300</v>
      </c>
      <c r="D116" s="36">
        <v>501</v>
      </c>
      <c r="E116" s="36">
        <v>2000</v>
      </c>
      <c r="F116" s="36">
        <v>5000</v>
      </c>
      <c r="G116" s="36">
        <v>20000</v>
      </c>
      <c r="H116" s="36">
        <f t="shared" si="8"/>
        <v>501</v>
      </c>
      <c r="I116" s="36">
        <f t="shared" si="9"/>
        <v>20000</v>
      </c>
      <c r="J116" s="36">
        <f t="shared" si="10"/>
        <v>6875.25</v>
      </c>
      <c r="K116" s="36">
        <f t="shared" si="11"/>
        <v>4300</v>
      </c>
      <c r="L116" s="36">
        <f t="shared" si="12"/>
        <v>5587.625</v>
      </c>
      <c r="M116" s="36">
        <f t="shared" si="13"/>
        <v>6360.2</v>
      </c>
      <c r="N116" s="36">
        <f t="shared" si="14"/>
        <v>8.9662423659425963E-2</v>
      </c>
      <c r="O116" s="36">
        <f t="shared" si="15"/>
        <v>0.27938125000000003</v>
      </c>
    </row>
    <row r="117" spans="1:15">
      <c r="A117" s="36" t="s">
        <v>360</v>
      </c>
      <c r="B117" s="36"/>
      <c r="C117" s="36">
        <v>50</v>
      </c>
      <c r="D117" s="36">
        <v>50</v>
      </c>
      <c r="E117" s="36">
        <v>20</v>
      </c>
      <c r="F117" s="36">
        <v>100</v>
      </c>
      <c r="G117" s="36">
        <v>70</v>
      </c>
      <c r="H117" s="36">
        <f t="shared" si="8"/>
        <v>20</v>
      </c>
      <c r="I117" s="36">
        <f t="shared" si="9"/>
        <v>100</v>
      </c>
      <c r="J117" s="36">
        <f t="shared" si="10"/>
        <v>60</v>
      </c>
      <c r="K117" s="36">
        <f t="shared" si="11"/>
        <v>50</v>
      </c>
      <c r="L117" s="36">
        <f t="shared" si="12"/>
        <v>55</v>
      </c>
      <c r="M117" s="36">
        <f t="shared" si="13"/>
        <v>58</v>
      </c>
      <c r="N117" s="36">
        <f t="shared" si="14"/>
        <v>0.36363636363636365</v>
      </c>
      <c r="O117" s="36">
        <f t="shared" si="15"/>
        <v>0.55000000000000004</v>
      </c>
    </row>
    <row r="118" spans="1:15">
      <c r="A118" s="36" t="s">
        <v>360</v>
      </c>
      <c r="B118" s="36"/>
      <c r="C118" s="36">
        <v>50</v>
      </c>
      <c r="D118" s="36">
        <v>50</v>
      </c>
      <c r="E118" s="36">
        <v>20</v>
      </c>
      <c r="F118" s="36">
        <v>100</v>
      </c>
      <c r="G118" s="36">
        <v>70</v>
      </c>
      <c r="H118" s="36">
        <f t="shared" si="8"/>
        <v>20</v>
      </c>
      <c r="I118" s="36">
        <f t="shared" si="9"/>
        <v>100</v>
      </c>
      <c r="J118" s="36">
        <f t="shared" si="10"/>
        <v>60</v>
      </c>
      <c r="K118" s="36">
        <f t="shared" si="11"/>
        <v>50</v>
      </c>
      <c r="L118" s="36">
        <f t="shared" si="12"/>
        <v>55</v>
      </c>
      <c r="M118" s="36">
        <f t="shared" si="13"/>
        <v>58</v>
      </c>
      <c r="N118" s="36">
        <f t="shared" si="14"/>
        <v>0.36363636363636365</v>
      </c>
      <c r="O118" s="36">
        <f t="shared" si="15"/>
        <v>0.55000000000000004</v>
      </c>
    </row>
    <row r="119" spans="1:15">
      <c r="A119" s="36" t="s">
        <v>361</v>
      </c>
      <c r="B119" s="36">
        <v>5000</v>
      </c>
      <c r="C119" s="36">
        <v>14000</v>
      </c>
      <c r="D119" s="36">
        <v>5001</v>
      </c>
      <c r="E119" s="36">
        <v>20000</v>
      </c>
      <c r="F119" s="36">
        <v>50000</v>
      </c>
      <c r="G119" s="36">
        <v>50000</v>
      </c>
      <c r="H119" s="36">
        <f t="shared" si="8"/>
        <v>5000</v>
      </c>
      <c r="I119" s="36">
        <f t="shared" si="9"/>
        <v>50000</v>
      </c>
      <c r="J119" s="36">
        <f t="shared" si="10"/>
        <v>5000</v>
      </c>
      <c r="K119" s="36">
        <f t="shared" si="11"/>
        <v>14000</v>
      </c>
      <c r="L119" s="36">
        <f t="shared" si="12"/>
        <v>9500</v>
      </c>
      <c r="M119" s="36">
        <f t="shared" si="13"/>
        <v>24000.166666666668</v>
      </c>
      <c r="N119" s="36">
        <f t="shared" si="14"/>
        <v>0.52631578947368418</v>
      </c>
      <c r="O119" s="36">
        <f t="shared" si="15"/>
        <v>0.19</v>
      </c>
    </row>
    <row r="120" spans="1:15">
      <c r="A120" s="36" t="s">
        <v>362</v>
      </c>
      <c r="B120" s="36"/>
      <c r="C120" s="36">
        <v>100</v>
      </c>
      <c r="D120" s="36">
        <v>50</v>
      </c>
      <c r="E120" s="36">
        <v>20</v>
      </c>
      <c r="F120" s="36">
        <v>100</v>
      </c>
      <c r="G120" s="36">
        <v>70</v>
      </c>
      <c r="H120" s="36">
        <f t="shared" si="8"/>
        <v>20</v>
      </c>
      <c r="I120" s="36">
        <f t="shared" si="9"/>
        <v>100</v>
      </c>
      <c r="J120" s="36">
        <f t="shared" si="10"/>
        <v>60</v>
      </c>
      <c r="K120" s="36">
        <f t="shared" si="11"/>
        <v>100</v>
      </c>
      <c r="L120" s="36">
        <f t="shared" si="12"/>
        <v>80</v>
      </c>
      <c r="M120" s="36">
        <f t="shared" si="13"/>
        <v>68</v>
      </c>
      <c r="N120" s="36">
        <f t="shared" si="14"/>
        <v>0.25</v>
      </c>
      <c r="O120" s="36">
        <f t="shared" si="15"/>
        <v>0.8</v>
      </c>
    </row>
    <row r="121" spans="1:15">
      <c r="A121" s="36" t="s">
        <v>363</v>
      </c>
      <c r="B121" s="36">
        <v>60000</v>
      </c>
      <c r="C121" s="36">
        <v>3600</v>
      </c>
      <c r="D121" s="36">
        <v>501</v>
      </c>
      <c r="E121" s="36">
        <v>2000</v>
      </c>
      <c r="F121" s="36">
        <v>5000</v>
      </c>
      <c r="G121" s="36">
        <v>20000</v>
      </c>
      <c r="H121" s="36">
        <f t="shared" si="8"/>
        <v>501</v>
      </c>
      <c r="I121" s="36">
        <f t="shared" si="9"/>
        <v>60000</v>
      </c>
      <c r="J121" s="36">
        <f t="shared" si="10"/>
        <v>60000</v>
      </c>
      <c r="K121" s="36">
        <f t="shared" si="11"/>
        <v>3600</v>
      </c>
      <c r="L121" s="36">
        <f t="shared" si="12"/>
        <v>31800</v>
      </c>
      <c r="M121" s="36">
        <f t="shared" si="13"/>
        <v>15183.5</v>
      </c>
      <c r="N121" s="36">
        <f t="shared" si="14"/>
        <v>1.5754716981132077E-2</v>
      </c>
      <c r="O121" s="36">
        <f t="shared" si="15"/>
        <v>0.53</v>
      </c>
    </row>
    <row r="122" spans="1:15">
      <c r="A122" s="36" t="s">
        <v>364</v>
      </c>
      <c r="B122" s="36">
        <v>5000</v>
      </c>
      <c r="C122" s="36">
        <v>250</v>
      </c>
      <c r="D122" s="36">
        <v>101</v>
      </c>
      <c r="E122" s="36">
        <v>100</v>
      </c>
      <c r="F122" s="36">
        <v>500</v>
      </c>
      <c r="G122" s="36">
        <v>600</v>
      </c>
      <c r="H122" s="36">
        <f t="shared" si="8"/>
        <v>100</v>
      </c>
      <c r="I122" s="36">
        <f t="shared" si="9"/>
        <v>5000</v>
      </c>
      <c r="J122" s="36">
        <f t="shared" si="10"/>
        <v>5000</v>
      </c>
      <c r="K122" s="36">
        <f t="shared" si="11"/>
        <v>250</v>
      </c>
      <c r="L122" s="36">
        <f t="shared" si="12"/>
        <v>2625</v>
      </c>
      <c r="M122" s="36">
        <f t="shared" si="13"/>
        <v>1091.8333333333333</v>
      </c>
      <c r="N122" s="36">
        <f t="shared" si="14"/>
        <v>3.8095238095238099E-2</v>
      </c>
      <c r="O122" s="36">
        <f t="shared" si="15"/>
        <v>0.52500000000000002</v>
      </c>
    </row>
    <row r="123" spans="1:15">
      <c r="A123" s="36" t="s">
        <v>365</v>
      </c>
      <c r="B123" s="36">
        <v>80000</v>
      </c>
      <c r="C123" s="36">
        <v>54000</v>
      </c>
      <c r="D123" s="36">
        <v>50001</v>
      </c>
      <c r="E123" s="36">
        <v>50000</v>
      </c>
      <c r="F123" s="36">
        <v>50001</v>
      </c>
      <c r="G123" s="36">
        <v>300000</v>
      </c>
      <c r="H123" s="36">
        <f t="shared" si="8"/>
        <v>50000</v>
      </c>
      <c r="I123" s="36">
        <f t="shared" si="9"/>
        <v>300000</v>
      </c>
      <c r="J123" s="36">
        <f t="shared" si="10"/>
        <v>80000</v>
      </c>
      <c r="K123" s="36">
        <f t="shared" si="11"/>
        <v>54000</v>
      </c>
      <c r="L123" s="36">
        <f t="shared" si="12"/>
        <v>67000</v>
      </c>
      <c r="M123" s="36">
        <f t="shared" si="13"/>
        <v>97333.666666666672</v>
      </c>
      <c r="N123" s="36">
        <f t="shared" si="14"/>
        <v>0.74626865671641796</v>
      </c>
      <c r="O123" s="36">
        <f t="shared" si="15"/>
        <v>0.22333333333333333</v>
      </c>
    </row>
    <row r="124" spans="1:15">
      <c r="A124" s="36" t="s">
        <v>366</v>
      </c>
      <c r="B124" s="36"/>
      <c r="C124" s="36">
        <v>90</v>
      </c>
      <c r="D124" s="36">
        <v>50</v>
      </c>
      <c r="E124" s="36">
        <v>20</v>
      </c>
      <c r="F124" s="36">
        <v>100</v>
      </c>
      <c r="G124" s="36">
        <v>70</v>
      </c>
      <c r="H124" s="36">
        <f t="shared" si="8"/>
        <v>20</v>
      </c>
      <c r="I124" s="36">
        <f t="shared" si="9"/>
        <v>100</v>
      </c>
      <c r="J124" s="36">
        <f t="shared" si="10"/>
        <v>60</v>
      </c>
      <c r="K124" s="36">
        <f t="shared" si="11"/>
        <v>90</v>
      </c>
      <c r="L124" s="36">
        <f t="shared" si="12"/>
        <v>75</v>
      </c>
      <c r="M124" s="36">
        <f t="shared" si="13"/>
        <v>66</v>
      </c>
      <c r="N124" s="36">
        <f t="shared" si="14"/>
        <v>0.26666666666666666</v>
      </c>
      <c r="O124" s="36">
        <f t="shared" si="15"/>
        <v>0.75</v>
      </c>
    </row>
    <row r="125" spans="1:15">
      <c r="A125" s="36" t="s">
        <v>367</v>
      </c>
      <c r="B125" s="36">
        <v>3500</v>
      </c>
      <c r="C125" s="36">
        <v>400</v>
      </c>
      <c r="D125" s="36">
        <v>101</v>
      </c>
      <c r="E125" s="36">
        <v>100</v>
      </c>
      <c r="F125" s="36">
        <v>500</v>
      </c>
      <c r="G125" s="36">
        <v>600</v>
      </c>
      <c r="H125" s="36">
        <f t="shared" si="8"/>
        <v>100</v>
      </c>
      <c r="I125" s="36">
        <f t="shared" si="9"/>
        <v>3500</v>
      </c>
      <c r="J125" s="36">
        <f t="shared" si="10"/>
        <v>3500</v>
      </c>
      <c r="K125" s="36">
        <f t="shared" si="11"/>
        <v>400</v>
      </c>
      <c r="L125" s="36">
        <f t="shared" si="12"/>
        <v>1950</v>
      </c>
      <c r="M125" s="36">
        <f t="shared" si="13"/>
        <v>866.83333333333337</v>
      </c>
      <c r="N125" s="36">
        <f t="shared" si="14"/>
        <v>5.128205128205128E-2</v>
      </c>
      <c r="O125" s="36">
        <f t="shared" si="15"/>
        <v>0.55714285714285716</v>
      </c>
    </row>
    <row r="126" spans="1:15">
      <c r="A126" s="36" t="s">
        <v>368</v>
      </c>
      <c r="B126" s="36">
        <v>6000</v>
      </c>
      <c r="C126" s="36">
        <v>4600</v>
      </c>
      <c r="D126" s="36">
        <v>501</v>
      </c>
      <c r="E126" s="36">
        <v>2000</v>
      </c>
      <c r="F126" s="36">
        <v>5000</v>
      </c>
      <c r="G126" s="36">
        <v>20000</v>
      </c>
      <c r="H126" s="36">
        <f t="shared" si="8"/>
        <v>501</v>
      </c>
      <c r="I126" s="36">
        <f t="shared" si="9"/>
        <v>20000</v>
      </c>
      <c r="J126" s="36">
        <f t="shared" si="10"/>
        <v>6000</v>
      </c>
      <c r="K126" s="36">
        <f t="shared" si="11"/>
        <v>4600</v>
      </c>
      <c r="L126" s="36">
        <f t="shared" si="12"/>
        <v>5300</v>
      </c>
      <c r="M126" s="36">
        <f t="shared" si="13"/>
        <v>6350.166666666667</v>
      </c>
      <c r="N126" s="36">
        <f t="shared" si="14"/>
        <v>9.4528301886792454E-2</v>
      </c>
      <c r="O126" s="36">
        <f t="shared" si="15"/>
        <v>0.26500000000000001</v>
      </c>
    </row>
    <row r="127" spans="1:15">
      <c r="A127" s="36" t="s">
        <v>369</v>
      </c>
      <c r="B127" s="36">
        <v>6000</v>
      </c>
      <c r="C127" s="36">
        <v>350</v>
      </c>
      <c r="D127" s="36">
        <v>101</v>
      </c>
      <c r="E127" s="36">
        <v>100</v>
      </c>
      <c r="F127" s="36">
        <v>500</v>
      </c>
      <c r="G127" s="36">
        <v>600</v>
      </c>
      <c r="H127" s="36">
        <f t="shared" si="8"/>
        <v>100</v>
      </c>
      <c r="I127" s="36">
        <f t="shared" si="9"/>
        <v>6000</v>
      </c>
      <c r="J127" s="36">
        <f t="shared" si="10"/>
        <v>6000</v>
      </c>
      <c r="K127" s="36">
        <f t="shared" si="11"/>
        <v>350</v>
      </c>
      <c r="L127" s="36">
        <f t="shared" si="12"/>
        <v>3175</v>
      </c>
      <c r="M127" s="36">
        <f t="shared" si="13"/>
        <v>1275.1666666666667</v>
      </c>
      <c r="N127" s="36">
        <f t="shared" si="14"/>
        <v>3.1496062992125984E-2</v>
      </c>
      <c r="O127" s="36">
        <f t="shared" si="15"/>
        <v>0.52916666666666667</v>
      </c>
    </row>
    <row r="128" spans="1:15">
      <c r="A128" s="36" t="s">
        <v>370</v>
      </c>
      <c r="B128" s="36"/>
      <c r="C128" s="36">
        <v>100</v>
      </c>
      <c r="D128" s="36">
        <v>50</v>
      </c>
      <c r="E128" s="36">
        <v>20</v>
      </c>
      <c r="F128" s="36">
        <v>100</v>
      </c>
      <c r="G128" s="36">
        <v>70</v>
      </c>
      <c r="H128" s="36">
        <f t="shared" si="8"/>
        <v>20</v>
      </c>
      <c r="I128" s="36">
        <f t="shared" si="9"/>
        <v>100</v>
      </c>
      <c r="J128" s="36">
        <f t="shared" si="10"/>
        <v>60</v>
      </c>
      <c r="K128" s="36">
        <f t="shared" si="11"/>
        <v>100</v>
      </c>
      <c r="L128" s="36">
        <f t="shared" si="12"/>
        <v>80</v>
      </c>
      <c r="M128" s="36">
        <f t="shared" si="13"/>
        <v>68</v>
      </c>
      <c r="N128" s="36">
        <f t="shared" si="14"/>
        <v>0.25</v>
      </c>
      <c r="O128" s="36">
        <f t="shared" si="15"/>
        <v>0.8</v>
      </c>
    </row>
    <row r="129" spans="1:15">
      <c r="A129" s="36" t="s">
        <v>371</v>
      </c>
      <c r="B129" s="36"/>
      <c r="C129" s="36">
        <v>50</v>
      </c>
      <c r="D129" s="36">
        <v>50</v>
      </c>
      <c r="E129" s="36">
        <v>20</v>
      </c>
      <c r="F129" s="36">
        <v>100</v>
      </c>
      <c r="G129" s="36">
        <v>70</v>
      </c>
      <c r="H129" s="36">
        <f t="shared" si="8"/>
        <v>20</v>
      </c>
      <c r="I129" s="36">
        <f t="shared" si="9"/>
        <v>100</v>
      </c>
      <c r="J129" s="36">
        <f t="shared" si="10"/>
        <v>60</v>
      </c>
      <c r="K129" s="36">
        <f t="shared" si="11"/>
        <v>50</v>
      </c>
      <c r="L129" s="36">
        <f t="shared" si="12"/>
        <v>55</v>
      </c>
      <c r="M129" s="36">
        <f t="shared" si="13"/>
        <v>58</v>
      </c>
      <c r="N129" s="36">
        <f t="shared" si="14"/>
        <v>0.36363636363636365</v>
      </c>
      <c r="O129" s="36">
        <f t="shared" si="15"/>
        <v>0.55000000000000004</v>
      </c>
    </row>
    <row r="130" spans="1:15">
      <c r="A130" s="36" t="s">
        <v>372</v>
      </c>
      <c r="B130" s="36"/>
      <c r="C130" s="36"/>
      <c r="D130" s="36">
        <v>101</v>
      </c>
      <c r="E130" s="36">
        <v>100</v>
      </c>
      <c r="F130" s="36">
        <v>500</v>
      </c>
      <c r="G130" s="36">
        <v>600</v>
      </c>
      <c r="H130" s="36">
        <f t="shared" si="8"/>
        <v>100</v>
      </c>
      <c r="I130" s="36">
        <f t="shared" si="9"/>
        <v>600</v>
      </c>
      <c r="J130" s="36">
        <f t="shared" si="10"/>
        <v>325.25</v>
      </c>
      <c r="K130" s="36">
        <f t="shared" si="11"/>
        <v>325.25</v>
      </c>
      <c r="L130" s="36">
        <f t="shared" si="12"/>
        <v>325.25</v>
      </c>
      <c r="M130" s="36">
        <f t="shared" si="13"/>
        <v>325.25</v>
      </c>
      <c r="N130" s="36">
        <f t="shared" si="14"/>
        <v>0.30745580322828592</v>
      </c>
      <c r="O130" s="36">
        <f t="shared" si="15"/>
        <v>0.54208333333333336</v>
      </c>
    </row>
    <row r="131" spans="1:15">
      <c r="A131" s="36" t="s">
        <v>373</v>
      </c>
      <c r="B131" s="36"/>
      <c r="C131" s="36">
        <v>50</v>
      </c>
      <c r="D131" s="36">
        <v>50</v>
      </c>
      <c r="E131" s="36">
        <v>20</v>
      </c>
      <c r="F131" s="36">
        <v>100</v>
      </c>
      <c r="G131" s="36">
        <v>70</v>
      </c>
      <c r="H131" s="36">
        <f t="shared" ref="H131:H194" si="16">MIN(B131:G131)</f>
        <v>20</v>
      </c>
      <c r="I131" s="36">
        <f t="shared" ref="I131:I194" si="17">MAX(B131:G131)</f>
        <v>100</v>
      </c>
      <c r="J131" s="36">
        <f t="shared" ref="J131:J194" si="18">IF(B131="",(F131+G131+E131+D131)/4,B131)</f>
        <v>60</v>
      </c>
      <c r="K131" s="36">
        <f t="shared" ref="K131:K194" si="19">IF(C131="",(G131+D131+F131+E131)/4,C131)</f>
        <v>50</v>
      </c>
      <c r="L131" s="36">
        <f t="shared" ref="L131:L194" si="20">(J131+K131)/2</f>
        <v>55</v>
      </c>
      <c r="M131" s="36">
        <f t="shared" ref="M131:M194" si="21">AVERAGE(B131:G131)</f>
        <v>58</v>
      </c>
      <c r="N131" s="36">
        <f t="shared" ref="N131:N194" si="22">(H131/L131)</f>
        <v>0.36363636363636365</v>
      </c>
      <c r="O131" s="36">
        <f t="shared" ref="O131:O194" si="23">L131/I131</f>
        <v>0.55000000000000004</v>
      </c>
    </row>
    <row r="132" spans="1:15">
      <c r="A132" s="36" t="s">
        <v>374</v>
      </c>
      <c r="B132" s="36"/>
      <c r="C132" s="36">
        <v>1850</v>
      </c>
      <c r="D132" s="36">
        <v>5001</v>
      </c>
      <c r="E132" s="36">
        <v>20000</v>
      </c>
      <c r="F132" s="36">
        <v>50000</v>
      </c>
      <c r="G132" s="36">
        <v>50000</v>
      </c>
      <c r="H132" s="36">
        <f t="shared" si="16"/>
        <v>1850</v>
      </c>
      <c r="I132" s="36">
        <f t="shared" si="17"/>
        <v>50000</v>
      </c>
      <c r="J132" s="36">
        <f t="shared" si="18"/>
        <v>31250.25</v>
      </c>
      <c r="K132" s="36">
        <f t="shared" si="19"/>
        <v>1850</v>
      </c>
      <c r="L132" s="36">
        <f t="shared" si="20"/>
        <v>16550.125</v>
      </c>
      <c r="M132" s="36">
        <f t="shared" si="21"/>
        <v>25370.2</v>
      </c>
      <c r="N132" s="36">
        <f t="shared" si="22"/>
        <v>0.11178163306923664</v>
      </c>
      <c r="O132" s="36">
        <f t="shared" si="23"/>
        <v>0.33100249999999998</v>
      </c>
    </row>
    <row r="133" spans="1:15">
      <c r="A133" s="36" t="s">
        <v>375</v>
      </c>
      <c r="B133" s="36"/>
      <c r="C133" s="36">
        <v>1300</v>
      </c>
      <c r="D133" s="36">
        <v>501</v>
      </c>
      <c r="E133" s="36">
        <v>2000</v>
      </c>
      <c r="F133" s="36">
        <v>5000</v>
      </c>
      <c r="G133" s="36">
        <v>20000</v>
      </c>
      <c r="H133" s="36">
        <f t="shared" si="16"/>
        <v>501</v>
      </c>
      <c r="I133" s="36">
        <f t="shared" si="17"/>
        <v>20000</v>
      </c>
      <c r="J133" s="36">
        <f t="shared" si="18"/>
        <v>6875.25</v>
      </c>
      <c r="K133" s="36">
        <f t="shared" si="19"/>
        <v>1300</v>
      </c>
      <c r="L133" s="36">
        <f t="shared" si="20"/>
        <v>4087.625</v>
      </c>
      <c r="M133" s="36">
        <f t="shared" si="21"/>
        <v>5760.2</v>
      </c>
      <c r="N133" s="36">
        <f t="shared" si="22"/>
        <v>0.12256505917250236</v>
      </c>
      <c r="O133" s="36">
        <f t="shared" si="23"/>
        <v>0.20438124999999999</v>
      </c>
    </row>
    <row r="134" spans="1:15">
      <c r="A134" s="36" t="s">
        <v>376</v>
      </c>
      <c r="B134" s="36">
        <v>50000</v>
      </c>
      <c r="C134" s="36">
        <v>42000</v>
      </c>
      <c r="D134" s="36">
        <v>5001</v>
      </c>
      <c r="E134" s="36">
        <v>20000</v>
      </c>
      <c r="F134" s="36">
        <v>50000</v>
      </c>
      <c r="G134" s="36">
        <v>50000</v>
      </c>
      <c r="H134" s="36">
        <f t="shared" si="16"/>
        <v>5001</v>
      </c>
      <c r="I134" s="36">
        <f t="shared" si="17"/>
        <v>50000</v>
      </c>
      <c r="J134" s="36">
        <f t="shared" si="18"/>
        <v>50000</v>
      </c>
      <c r="K134" s="36">
        <f t="shared" si="19"/>
        <v>42000</v>
      </c>
      <c r="L134" s="36">
        <f t="shared" si="20"/>
        <v>46000</v>
      </c>
      <c r="M134" s="36">
        <f t="shared" si="21"/>
        <v>36166.833333333336</v>
      </c>
      <c r="N134" s="36">
        <f t="shared" si="22"/>
        <v>0.10871739130434782</v>
      </c>
      <c r="O134" s="36">
        <f t="shared" si="23"/>
        <v>0.92</v>
      </c>
    </row>
    <row r="135" spans="1:15">
      <c r="A135" s="36" t="s">
        <v>377</v>
      </c>
      <c r="B135" s="36"/>
      <c r="C135" s="36">
        <v>51000</v>
      </c>
      <c r="D135" s="36">
        <v>50001</v>
      </c>
      <c r="E135" s="36">
        <v>50000</v>
      </c>
      <c r="F135" s="36">
        <v>50001</v>
      </c>
      <c r="G135" s="36">
        <v>300000</v>
      </c>
      <c r="H135" s="36">
        <f t="shared" si="16"/>
        <v>50000</v>
      </c>
      <c r="I135" s="36">
        <f t="shared" si="17"/>
        <v>300000</v>
      </c>
      <c r="J135" s="36">
        <f t="shared" si="18"/>
        <v>112500.5</v>
      </c>
      <c r="K135" s="36">
        <f t="shared" si="19"/>
        <v>51000</v>
      </c>
      <c r="L135" s="36">
        <f t="shared" si="20"/>
        <v>81750.25</v>
      </c>
      <c r="M135" s="36">
        <f t="shared" si="21"/>
        <v>100200.4</v>
      </c>
      <c r="N135" s="36">
        <f t="shared" si="22"/>
        <v>0.61161892471276846</v>
      </c>
      <c r="O135" s="36">
        <f t="shared" si="23"/>
        <v>0.27250083333333336</v>
      </c>
    </row>
    <row r="136" spans="1:15">
      <c r="A136" s="36" t="s">
        <v>378</v>
      </c>
      <c r="B136" s="36"/>
      <c r="C136" s="36">
        <v>70000</v>
      </c>
      <c r="D136" s="36">
        <v>50001</v>
      </c>
      <c r="E136" s="36">
        <v>50000</v>
      </c>
      <c r="F136" s="36">
        <v>50001</v>
      </c>
      <c r="G136" s="36">
        <v>300000</v>
      </c>
      <c r="H136" s="36">
        <f t="shared" si="16"/>
        <v>50000</v>
      </c>
      <c r="I136" s="36">
        <f t="shared" si="17"/>
        <v>300000</v>
      </c>
      <c r="J136" s="36">
        <f t="shared" si="18"/>
        <v>112500.5</v>
      </c>
      <c r="K136" s="36">
        <f t="shared" si="19"/>
        <v>70000</v>
      </c>
      <c r="L136" s="36">
        <f t="shared" si="20"/>
        <v>91250.25</v>
      </c>
      <c r="M136" s="36">
        <f t="shared" si="21"/>
        <v>104000.4</v>
      </c>
      <c r="N136" s="36">
        <f t="shared" si="22"/>
        <v>0.54794370426382388</v>
      </c>
      <c r="O136" s="36">
        <f t="shared" si="23"/>
        <v>0.30416749999999998</v>
      </c>
    </row>
    <row r="137" spans="1:15">
      <c r="A137" s="36" t="s">
        <v>379</v>
      </c>
      <c r="B137" s="36"/>
      <c r="C137" s="36">
        <v>80000</v>
      </c>
      <c r="D137" s="36">
        <v>50001</v>
      </c>
      <c r="E137" s="36">
        <v>50000</v>
      </c>
      <c r="F137" s="36">
        <v>50001</v>
      </c>
      <c r="G137" s="36">
        <v>300000</v>
      </c>
      <c r="H137" s="36">
        <f t="shared" si="16"/>
        <v>50000</v>
      </c>
      <c r="I137" s="36">
        <f t="shared" si="17"/>
        <v>300000</v>
      </c>
      <c r="J137" s="36">
        <f t="shared" si="18"/>
        <v>112500.5</v>
      </c>
      <c r="K137" s="36">
        <f t="shared" si="19"/>
        <v>80000</v>
      </c>
      <c r="L137" s="36">
        <f t="shared" si="20"/>
        <v>96250.25</v>
      </c>
      <c r="M137" s="36">
        <f t="shared" si="21"/>
        <v>106000.4</v>
      </c>
      <c r="N137" s="36">
        <f t="shared" si="22"/>
        <v>0.51947917018397349</v>
      </c>
      <c r="O137" s="36">
        <f t="shared" si="23"/>
        <v>0.32083416666666664</v>
      </c>
    </row>
    <row r="138" spans="1:15">
      <c r="A138" s="36" t="s">
        <v>380</v>
      </c>
      <c r="B138" s="36"/>
      <c r="C138" s="36"/>
      <c r="D138" s="36">
        <v>5001</v>
      </c>
      <c r="E138" s="36">
        <v>20000</v>
      </c>
      <c r="F138" s="36">
        <v>50000</v>
      </c>
      <c r="G138" s="36">
        <v>50000</v>
      </c>
      <c r="H138" s="36">
        <f t="shared" si="16"/>
        <v>5001</v>
      </c>
      <c r="I138" s="36">
        <f t="shared" si="17"/>
        <v>50000</v>
      </c>
      <c r="J138" s="36">
        <f t="shared" si="18"/>
        <v>31250.25</v>
      </c>
      <c r="K138" s="36">
        <f t="shared" si="19"/>
        <v>31250.25</v>
      </c>
      <c r="L138" s="36">
        <f t="shared" si="20"/>
        <v>31250.25</v>
      </c>
      <c r="M138" s="36">
        <f t="shared" si="21"/>
        <v>31250.25</v>
      </c>
      <c r="N138" s="36">
        <f t="shared" si="22"/>
        <v>0.16003071975424196</v>
      </c>
      <c r="O138" s="36">
        <f t="shared" si="23"/>
        <v>0.62500500000000003</v>
      </c>
    </row>
    <row r="139" spans="1:15">
      <c r="A139" s="36" t="s">
        <v>381</v>
      </c>
      <c r="B139" s="36">
        <v>16000</v>
      </c>
      <c r="C139" s="36">
        <v>5000</v>
      </c>
      <c r="D139" s="36">
        <v>501</v>
      </c>
      <c r="E139" s="36">
        <v>2000</v>
      </c>
      <c r="F139" s="36">
        <v>5000</v>
      </c>
      <c r="G139" s="36">
        <v>20000</v>
      </c>
      <c r="H139" s="36">
        <f t="shared" si="16"/>
        <v>501</v>
      </c>
      <c r="I139" s="36">
        <f t="shared" si="17"/>
        <v>20000</v>
      </c>
      <c r="J139" s="36">
        <f t="shared" si="18"/>
        <v>16000</v>
      </c>
      <c r="K139" s="36">
        <f t="shared" si="19"/>
        <v>5000</v>
      </c>
      <c r="L139" s="36">
        <f t="shared" si="20"/>
        <v>10500</v>
      </c>
      <c r="M139" s="36">
        <f t="shared" si="21"/>
        <v>8083.5</v>
      </c>
      <c r="N139" s="36">
        <f t="shared" si="22"/>
        <v>4.7714285714285716E-2</v>
      </c>
      <c r="O139" s="36">
        <f t="shared" si="23"/>
        <v>0.52500000000000002</v>
      </c>
    </row>
    <row r="140" spans="1:15">
      <c r="A140" s="36" t="s">
        <v>382</v>
      </c>
      <c r="B140" s="36">
        <v>40000</v>
      </c>
      <c r="C140" s="36">
        <v>164000</v>
      </c>
      <c r="D140" s="36">
        <v>50001</v>
      </c>
      <c r="E140" s="36">
        <v>50000</v>
      </c>
      <c r="F140" s="36">
        <v>50001</v>
      </c>
      <c r="G140" s="36">
        <v>300000</v>
      </c>
      <c r="H140" s="36">
        <f t="shared" si="16"/>
        <v>40000</v>
      </c>
      <c r="I140" s="36">
        <f t="shared" si="17"/>
        <v>300000</v>
      </c>
      <c r="J140" s="36">
        <f t="shared" si="18"/>
        <v>40000</v>
      </c>
      <c r="K140" s="36">
        <f t="shared" si="19"/>
        <v>164000</v>
      </c>
      <c r="L140" s="36">
        <f t="shared" si="20"/>
        <v>102000</v>
      </c>
      <c r="M140" s="36">
        <f t="shared" si="21"/>
        <v>109000.33333333333</v>
      </c>
      <c r="N140" s="36">
        <f t="shared" si="22"/>
        <v>0.39215686274509803</v>
      </c>
      <c r="O140" s="36">
        <f t="shared" si="23"/>
        <v>0.34</v>
      </c>
    </row>
    <row r="141" spans="1:15">
      <c r="A141" s="36" t="s">
        <v>383</v>
      </c>
      <c r="B141" s="36"/>
      <c r="C141" s="36">
        <v>250</v>
      </c>
      <c r="D141" s="36">
        <v>101</v>
      </c>
      <c r="E141" s="36">
        <v>100</v>
      </c>
      <c r="F141" s="36">
        <v>500</v>
      </c>
      <c r="G141" s="36">
        <v>600</v>
      </c>
      <c r="H141" s="36">
        <f t="shared" si="16"/>
        <v>100</v>
      </c>
      <c r="I141" s="36">
        <f t="shared" si="17"/>
        <v>600</v>
      </c>
      <c r="J141" s="36">
        <f t="shared" si="18"/>
        <v>325.25</v>
      </c>
      <c r="K141" s="36">
        <f t="shared" si="19"/>
        <v>250</v>
      </c>
      <c r="L141" s="36">
        <f t="shared" si="20"/>
        <v>287.625</v>
      </c>
      <c r="M141" s="36">
        <f t="shared" si="21"/>
        <v>310.2</v>
      </c>
      <c r="N141" s="36">
        <f t="shared" si="22"/>
        <v>0.34767492394611038</v>
      </c>
      <c r="O141" s="36">
        <f t="shared" si="23"/>
        <v>0.479375</v>
      </c>
    </row>
    <row r="142" spans="1:15">
      <c r="A142" s="36" t="s">
        <v>384</v>
      </c>
      <c r="B142" s="36">
        <v>75000</v>
      </c>
      <c r="C142" s="36">
        <v>5000</v>
      </c>
      <c r="D142" s="36">
        <v>501</v>
      </c>
      <c r="E142" s="36">
        <v>2000</v>
      </c>
      <c r="F142" s="36">
        <v>5000</v>
      </c>
      <c r="G142" s="36">
        <v>20000</v>
      </c>
      <c r="H142" s="36">
        <f t="shared" si="16"/>
        <v>501</v>
      </c>
      <c r="I142" s="36">
        <f t="shared" si="17"/>
        <v>75000</v>
      </c>
      <c r="J142" s="36">
        <f t="shared" si="18"/>
        <v>75000</v>
      </c>
      <c r="K142" s="36">
        <f t="shared" si="19"/>
        <v>5000</v>
      </c>
      <c r="L142" s="36">
        <f t="shared" si="20"/>
        <v>40000</v>
      </c>
      <c r="M142" s="36">
        <f t="shared" si="21"/>
        <v>17916.833333333332</v>
      </c>
      <c r="N142" s="36">
        <f t="shared" si="22"/>
        <v>1.2525E-2</v>
      </c>
      <c r="O142" s="36">
        <f t="shared" si="23"/>
        <v>0.53333333333333333</v>
      </c>
    </row>
    <row r="143" spans="1:15">
      <c r="A143" s="36" t="s">
        <v>385</v>
      </c>
      <c r="B143" s="36"/>
      <c r="C143" s="36"/>
      <c r="D143" s="36">
        <v>501</v>
      </c>
      <c r="E143" s="36">
        <v>2000</v>
      </c>
      <c r="F143" s="36">
        <v>5000</v>
      </c>
      <c r="G143" s="36">
        <v>20000</v>
      </c>
      <c r="H143" s="36">
        <f t="shared" si="16"/>
        <v>501</v>
      </c>
      <c r="I143" s="36">
        <f t="shared" si="17"/>
        <v>20000</v>
      </c>
      <c r="J143" s="36">
        <f t="shared" si="18"/>
        <v>6875.25</v>
      </c>
      <c r="K143" s="36">
        <f t="shared" si="19"/>
        <v>6875.25</v>
      </c>
      <c r="L143" s="36">
        <f t="shared" si="20"/>
        <v>6875.25</v>
      </c>
      <c r="M143" s="36">
        <f t="shared" si="21"/>
        <v>6875.25</v>
      </c>
      <c r="N143" s="36">
        <f t="shared" si="22"/>
        <v>7.2870077451729035E-2</v>
      </c>
      <c r="O143" s="36">
        <f t="shared" si="23"/>
        <v>0.34376250000000003</v>
      </c>
    </row>
    <row r="144" spans="1:15">
      <c r="A144" s="36" t="s">
        <v>386</v>
      </c>
      <c r="B144" s="36">
        <v>2500</v>
      </c>
      <c r="C144" s="36">
        <v>1500</v>
      </c>
      <c r="D144" s="36">
        <v>501</v>
      </c>
      <c r="E144" s="36">
        <v>2000</v>
      </c>
      <c r="F144" s="36">
        <v>5000</v>
      </c>
      <c r="G144" s="36">
        <v>20000</v>
      </c>
      <c r="H144" s="36">
        <f t="shared" si="16"/>
        <v>501</v>
      </c>
      <c r="I144" s="36">
        <f t="shared" si="17"/>
        <v>20000</v>
      </c>
      <c r="J144" s="36">
        <f t="shared" si="18"/>
        <v>2500</v>
      </c>
      <c r="K144" s="36">
        <f t="shared" si="19"/>
        <v>1500</v>
      </c>
      <c r="L144" s="36">
        <f t="shared" si="20"/>
        <v>2000</v>
      </c>
      <c r="M144" s="36">
        <f t="shared" si="21"/>
        <v>5250.166666666667</v>
      </c>
      <c r="N144" s="36">
        <f t="shared" si="22"/>
        <v>0.2505</v>
      </c>
      <c r="O144" s="36">
        <f t="shared" si="23"/>
        <v>0.1</v>
      </c>
    </row>
    <row r="145" spans="1:15">
      <c r="A145" s="36" t="s">
        <v>387</v>
      </c>
      <c r="B145" s="36">
        <v>2000</v>
      </c>
      <c r="C145" s="36">
        <v>10000</v>
      </c>
      <c r="D145" s="36">
        <v>5001</v>
      </c>
      <c r="E145" s="36">
        <v>20000</v>
      </c>
      <c r="F145" s="36">
        <v>50000</v>
      </c>
      <c r="G145" s="36">
        <v>50000</v>
      </c>
      <c r="H145" s="36">
        <f t="shared" si="16"/>
        <v>2000</v>
      </c>
      <c r="I145" s="36">
        <f t="shared" si="17"/>
        <v>50000</v>
      </c>
      <c r="J145" s="36">
        <f t="shared" si="18"/>
        <v>2000</v>
      </c>
      <c r="K145" s="36">
        <f t="shared" si="19"/>
        <v>10000</v>
      </c>
      <c r="L145" s="36">
        <f t="shared" si="20"/>
        <v>6000</v>
      </c>
      <c r="M145" s="36">
        <f t="shared" si="21"/>
        <v>22833.5</v>
      </c>
      <c r="N145" s="36">
        <f t="shared" si="22"/>
        <v>0.33333333333333331</v>
      </c>
      <c r="O145" s="36">
        <f t="shared" si="23"/>
        <v>0.12</v>
      </c>
    </row>
    <row r="146" spans="1:15">
      <c r="A146" s="36" t="s">
        <v>388</v>
      </c>
      <c r="B146" s="36"/>
      <c r="C146" s="36"/>
      <c r="D146" s="36">
        <v>50001</v>
      </c>
      <c r="E146" s="36">
        <v>50000</v>
      </c>
      <c r="F146" s="36">
        <v>50001</v>
      </c>
      <c r="G146" s="36">
        <v>300000</v>
      </c>
      <c r="H146" s="36">
        <f t="shared" si="16"/>
        <v>50000</v>
      </c>
      <c r="I146" s="36">
        <f t="shared" si="17"/>
        <v>300000</v>
      </c>
      <c r="J146" s="36">
        <f t="shared" si="18"/>
        <v>112500.5</v>
      </c>
      <c r="K146" s="36">
        <f t="shared" si="19"/>
        <v>112500.5</v>
      </c>
      <c r="L146" s="36">
        <f t="shared" si="20"/>
        <v>112500.5</v>
      </c>
      <c r="M146" s="36">
        <f t="shared" si="21"/>
        <v>112500.5</v>
      </c>
      <c r="N146" s="36">
        <f t="shared" si="22"/>
        <v>0.44444246914458158</v>
      </c>
      <c r="O146" s="36">
        <f t="shared" si="23"/>
        <v>0.37500166666666668</v>
      </c>
    </row>
    <row r="147" spans="1:15">
      <c r="A147" s="36" t="s">
        <v>389</v>
      </c>
      <c r="B147" s="36"/>
      <c r="C147" s="36">
        <v>75</v>
      </c>
      <c r="D147" s="36">
        <v>50</v>
      </c>
      <c r="E147" s="36">
        <v>20</v>
      </c>
      <c r="F147" s="36">
        <v>100</v>
      </c>
      <c r="G147" s="36">
        <v>70</v>
      </c>
      <c r="H147" s="36">
        <f t="shared" si="16"/>
        <v>20</v>
      </c>
      <c r="I147" s="36">
        <f t="shared" si="17"/>
        <v>100</v>
      </c>
      <c r="J147" s="36">
        <f t="shared" si="18"/>
        <v>60</v>
      </c>
      <c r="K147" s="36">
        <f t="shared" si="19"/>
        <v>75</v>
      </c>
      <c r="L147" s="36">
        <f t="shared" si="20"/>
        <v>67.5</v>
      </c>
      <c r="M147" s="36">
        <f t="shared" si="21"/>
        <v>63</v>
      </c>
      <c r="N147" s="36">
        <f t="shared" si="22"/>
        <v>0.29629629629629628</v>
      </c>
      <c r="O147" s="36">
        <f t="shared" si="23"/>
        <v>0.67500000000000004</v>
      </c>
    </row>
    <row r="148" spans="1:15">
      <c r="A148" s="36" t="s">
        <v>390</v>
      </c>
      <c r="B148" s="36"/>
      <c r="C148" s="36">
        <v>57000</v>
      </c>
      <c r="D148" s="36">
        <v>50001</v>
      </c>
      <c r="E148" s="36">
        <v>50000</v>
      </c>
      <c r="F148" s="36">
        <v>50001</v>
      </c>
      <c r="G148" s="36">
        <v>300000</v>
      </c>
      <c r="H148" s="36">
        <f t="shared" si="16"/>
        <v>50000</v>
      </c>
      <c r="I148" s="36">
        <f t="shared" si="17"/>
        <v>300000</v>
      </c>
      <c r="J148" s="36">
        <f t="shared" si="18"/>
        <v>112500.5</v>
      </c>
      <c r="K148" s="36">
        <f t="shared" si="19"/>
        <v>57000</v>
      </c>
      <c r="L148" s="36">
        <f t="shared" si="20"/>
        <v>84750.25</v>
      </c>
      <c r="M148" s="36">
        <f t="shared" si="21"/>
        <v>101400.4</v>
      </c>
      <c r="N148" s="36">
        <f t="shared" si="22"/>
        <v>0.58996876115409691</v>
      </c>
      <c r="O148" s="36">
        <f t="shared" si="23"/>
        <v>0.28250083333333331</v>
      </c>
    </row>
    <row r="149" spans="1:15">
      <c r="A149" s="36" t="s">
        <v>391</v>
      </c>
      <c r="B149" s="36">
        <v>135000</v>
      </c>
      <c r="C149" s="36">
        <v>300</v>
      </c>
      <c r="D149" s="36">
        <v>101</v>
      </c>
      <c r="E149" s="36">
        <v>100</v>
      </c>
      <c r="F149" s="36">
        <v>500</v>
      </c>
      <c r="G149" s="36">
        <v>600</v>
      </c>
      <c r="H149" s="36">
        <f t="shared" si="16"/>
        <v>100</v>
      </c>
      <c r="I149" s="36">
        <f t="shared" si="17"/>
        <v>135000</v>
      </c>
      <c r="J149" s="36">
        <f t="shared" si="18"/>
        <v>135000</v>
      </c>
      <c r="K149" s="36">
        <f t="shared" si="19"/>
        <v>300</v>
      </c>
      <c r="L149" s="36">
        <f t="shared" si="20"/>
        <v>67650</v>
      </c>
      <c r="M149" s="36">
        <f t="shared" si="21"/>
        <v>22766.833333333332</v>
      </c>
      <c r="N149" s="36">
        <f t="shared" si="22"/>
        <v>1.4781966001478197E-3</v>
      </c>
      <c r="O149" s="36">
        <f t="shared" si="23"/>
        <v>0.50111111111111106</v>
      </c>
    </row>
    <row r="150" spans="1:15">
      <c r="A150" s="36" t="s">
        <v>392</v>
      </c>
      <c r="B150" s="36">
        <v>6120</v>
      </c>
      <c r="C150" s="36">
        <v>450</v>
      </c>
      <c r="D150" s="36">
        <v>101</v>
      </c>
      <c r="E150" s="36">
        <v>100</v>
      </c>
      <c r="F150" s="36">
        <v>500</v>
      </c>
      <c r="G150" s="36">
        <v>600</v>
      </c>
      <c r="H150" s="36">
        <f t="shared" si="16"/>
        <v>100</v>
      </c>
      <c r="I150" s="36">
        <f t="shared" si="17"/>
        <v>6120</v>
      </c>
      <c r="J150" s="36">
        <f t="shared" si="18"/>
        <v>6120</v>
      </c>
      <c r="K150" s="36">
        <f t="shared" si="19"/>
        <v>450</v>
      </c>
      <c r="L150" s="36">
        <f t="shared" si="20"/>
        <v>3285</v>
      </c>
      <c r="M150" s="36">
        <f t="shared" si="21"/>
        <v>1311.8333333333333</v>
      </c>
      <c r="N150" s="36">
        <f t="shared" si="22"/>
        <v>3.0441400304414001E-2</v>
      </c>
      <c r="O150" s="36">
        <f t="shared" si="23"/>
        <v>0.53676470588235292</v>
      </c>
    </row>
    <row r="151" spans="1:15">
      <c r="A151" s="36" t="s">
        <v>393</v>
      </c>
      <c r="B151" s="36"/>
      <c r="C151" s="36">
        <v>200000</v>
      </c>
      <c r="D151" s="36">
        <v>50001</v>
      </c>
      <c r="E151" s="36">
        <v>50000</v>
      </c>
      <c r="F151" s="36">
        <v>50001</v>
      </c>
      <c r="G151" s="36">
        <v>300000</v>
      </c>
      <c r="H151" s="36">
        <f t="shared" si="16"/>
        <v>50000</v>
      </c>
      <c r="I151" s="36">
        <f t="shared" si="17"/>
        <v>300000</v>
      </c>
      <c r="J151" s="36">
        <f t="shared" si="18"/>
        <v>112500.5</v>
      </c>
      <c r="K151" s="36">
        <f t="shared" si="19"/>
        <v>200000</v>
      </c>
      <c r="L151" s="36">
        <f t="shared" si="20"/>
        <v>156250.25</v>
      </c>
      <c r="M151" s="36">
        <f t="shared" si="21"/>
        <v>130000.4</v>
      </c>
      <c r="N151" s="36">
        <f t="shared" si="22"/>
        <v>0.31999948800081918</v>
      </c>
      <c r="O151" s="36">
        <f t="shared" si="23"/>
        <v>0.52083416666666671</v>
      </c>
    </row>
    <row r="152" spans="1:15">
      <c r="A152" s="36" t="s">
        <v>394</v>
      </c>
      <c r="B152" s="36"/>
      <c r="C152" s="36"/>
      <c r="D152" s="36">
        <v>50001</v>
      </c>
      <c r="E152" s="36">
        <v>50000</v>
      </c>
      <c r="F152" s="36">
        <v>50001</v>
      </c>
      <c r="G152" s="36">
        <v>300000</v>
      </c>
      <c r="H152" s="36">
        <f t="shared" si="16"/>
        <v>50000</v>
      </c>
      <c r="I152" s="36">
        <f t="shared" si="17"/>
        <v>300000</v>
      </c>
      <c r="J152" s="36">
        <f t="shared" si="18"/>
        <v>112500.5</v>
      </c>
      <c r="K152" s="36">
        <f t="shared" si="19"/>
        <v>112500.5</v>
      </c>
      <c r="L152" s="36">
        <f t="shared" si="20"/>
        <v>112500.5</v>
      </c>
      <c r="M152" s="36">
        <f t="shared" si="21"/>
        <v>112500.5</v>
      </c>
      <c r="N152" s="36">
        <f t="shared" si="22"/>
        <v>0.44444246914458158</v>
      </c>
      <c r="O152" s="36">
        <f t="shared" si="23"/>
        <v>0.37500166666666668</v>
      </c>
    </row>
    <row r="153" spans="1:15">
      <c r="A153" s="36" t="s">
        <v>395</v>
      </c>
      <c r="B153" s="36">
        <v>24000</v>
      </c>
      <c r="C153" s="36">
        <v>55000</v>
      </c>
      <c r="D153" s="36">
        <v>50001</v>
      </c>
      <c r="E153" s="36">
        <v>50000</v>
      </c>
      <c r="F153" s="36">
        <v>50001</v>
      </c>
      <c r="G153" s="36">
        <v>300000</v>
      </c>
      <c r="H153" s="36">
        <f t="shared" si="16"/>
        <v>24000</v>
      </c>
      <c r="I153" s="36">
        <f t="shared" si="17"/>
        <v>300000</v>
      </c>
      <c r="J153" s="36">
        <f t="shared" si="18"/>
        <v>24000</v>
      </c>
      <c r="K153" s="36">
        <f t="shared" si="19"/>
        <v>55000</v>
      </c>
      <c r="L153" s="36">
        <f t="shared" si="20"/>
        <v>39500</v>
      </c>
      <c r="M153" s="36">
        <f t="shared" si="21"/>
        <v>88167</v>
      </c>
      <c r="N153" s="36">
        <f t="shared" si="22"/>
        <v>0.60759493670886078</v>
      </c>
      <c r="O153" s="36">
        <f t="shared" si="23"/>
        <v>0.13166666666666665</v>
      </c>
    </row>
    <row r="154" spans="1:15">
      <c r="A154" s="36" t="s">
        <v>396</v>
      </c>
      <c r="B154" s="36"/>
      <c r="C154" s="36">
        <v>7500</v>
      </c>
      <c r="D154" s="36">
        <v>5001</v>
      </c>
      <c r="E154" s="36">
        <v>20000</v>
      </c>
      <c r="F154" s="36">
        <v>50000</v>
      </c>
      <c r="G154" s="36">
        <v>50000</v>
      </c>
      <c r="H154" s="36">
        <f t="shared" si="16"/>
        <v>5001</v>
      </c>
      <c r="I154" s="36">
        <f t="shared" si="17"/>
        <v>50000</v>
      </c>
      <c r="J154" s="36">
        <f t="shared" si="18"/>
        <v>31250.25</v>
      </c>
      <c r="K154" s="36">
        <f t="shared" si="19"/>
        <v>7500</v>
      </c>
      <c r="L154" s="36">
        <f t="shared" si="20"/>
        <v>19375.125</v>
      </c>
      <c r="M154" s="36">
        <f t="shared" si="21"/>
        <v>26500.2</v>
      </c>
      <c r="N154" s="36">
        <f t="shared" si="22"/>
        <v>0.25811446377765307</v>
      </c>
      <c r="O154" s="36">
        <f t="shared" si="23"/>
        <v>0.38750250000000003</v>
      </c>
    </row>
    <row r="155" spans="1:15">
      <c r="A155" s="36" t="s">
        <v>397</v>
      </c>
      <c r="B155" s="36"/>
      <c r="C155" s="36">
        <v>8000</v>
      </c>
      <c r="D155" s="36">
        <v>5001</v>
      </c>
      <c r="E155" s="36">
        <v>20000</v>
      </c>
      <c r="F155" s="36">
        <v>50000</v>
      </c>
      <c r="G155" s="36">
        <v>50000</v>
      </c>
      <c r="H155" s="36">
        <f t="shared" si="16"/>
        <v>5001</v>
      </c>
      <c r="I155" s="36">
        <f t="shared" si="17"/>
        <v>50000</v>
      </c>
      <c r="J155" s="36">
        <f t="shared" si="18"/>
        <v>31250.25</v>
      </c>
      <c r="K155" s="36">
        <f t="shared" si="19"/>
        <v>8000</v>
      </c>
      <c r="L155" s="36">
        <f t="shared" si="20"/>
        <v>19625.125</v>
      </c>
      <c r="M155" s="36">
        <f t="shared" si="21"/>
        <v>26600.2</v>
      </c>
      <c r="N155" s="36">
        <f t="shared" si="22"/>
        <v>0.25482640237960269</v>
      </c>
      <c r="O155" s="36">
        <f t="shared" si="23"/>
        <v>0.39250249999999998</v>
      </c>
    </row>
    <row r="156" spans="1:15">
      <c r="A156" s="36" t="s">
        <v>398</v>
      </c>
      <c r="B156" s="36"/>
      <c r="C156" s="36">
        <v>11000</v>
      </c>
      <c r="D156" s="36">
        <v>5001</v>
      </c>
      <c r="E156" s="36">
        <v>20000</v>
      </c>
      <c r="F156" s="36">
        <v>50000</v>
      </c>
      <c r="G156" s="36">
        <v>50000</v>
      </c>
      <c r="H156" s="36">
        <f t="shared" si="16"/>
        <v>5001</v>
      </c>
      <c r="I156" s="36">
        <f t="shared" si="17"/>
        <v>50000</v>
      </c>
      <c r="J156" s="36">
        <f t="shared" si="18"/>
        <v>31250.25</v>
      </c>
      <c r="K156" s="36">
        <f t="shared" si="19"/>
        <v>11000</v>
      </c>
      <c r="L156" s="36">
        <f t="shared" si="20"/>
        <v>21125.125</v>
      </c>
      <c r="M156" s="36">
        <f t="shared" si="21"/>
        <v>27200.2</v>
      </c>
      <c r="N156" s="36">
        <f t="shared" si="22"/>
        <v>0.23673232702765074</v>
      </c>
      <c r="O156" s="36">
        <f t="shared" si="23"/>
        <v>0.4225025</v>
      </c>
    </row>
    <row r="157" spans="1:15">
      <c r="A157" s="36" t="s">
        <v>399</v>
      </c>
      <c r="B157" s="36"/>
      <c r="C157" s="36">
        <v>9500</v>
      </c>
      <c r="D157" s="36">
        <v>5001</v>
      </c>
      <c r="E157" s="36">
        <v>20000</v>
      </c>
      <c r="F157" s="36">
        <v>50000</v>
      </c>
      <c r="G157" s="36">
        <v>50000</v>
      </c>
      <c r="H157" s="36">
        <f t="shared" si="16"/>
        <v>5001</v>
      </c>
      <c r="I157" s="36">
        <f t="shared" si="17"/>
        <v>50000</v>
      </c>
      <c r="J157" s="36">
        <f t="shared" si="18"/>
        <v>31250.25</v>
      </c>
      <c r="K157" s="36">
        <f t="shared" si="19"/>
        <v>9500</v>
      </c>
      <c r="L157" s="36">
        <f t="shared" si="20"/>
        <v>20375.125</v>
      </c>
      <c r="M157" s="36">
        <f t="shared" si="21"/>
        <v>26900.2</v>
      </c>
      <c r="N157" s="36">
        <f t="shared" si="22"/>
        <v>0.24544634695492665</v>
      </c>
      <c r="O157" s="36">
        <f t="shared" si="23"/>
        <v>0.40750249999999999</v>
      </c>
    </row>
    <row r="158" spans="1:15">
      <c r="A158" s="36" t="s">
        <v>400</v>
      </c>
      <c r="B158" s="36"/>
      <c r="C158" s="36">
        <v>9500</v>
      </c>
      <c r="D158" s="36">
        <v>5001</v>
      </c>
      <c r="E158" s="36">
        <v>20000</v>
      </c>
      <c r="F158" s="36">
        <v>50000</v>
      </c>
      <c r="G158" s="36">
        <v>50000</v>
      </c>
      <c r="H158" s="36">
        <f t="shared" si="16"/>
        <v>5001</v>
      </c>
      <c r="I158" s="36">
        <f t="shared" si="17"/>
        <v>50000</v>
      </c>
      <c r="J158" s="36">
        <f t="shared" si="18"/>
        <v>31250.25</v>
      </c>
      <c r="K158" s="36">
        <f t="shared" si="19"/>
        <v>9500</v>
      </c>
      <c r="L158" s="36">
        <f t="shared" si="20"/>
        <v>20375.125</v>
      </c>
      <c r="M158" s="36">
        <f t="shared" si="21"/>
        <v>26900.2</v>
      </c>
      <c r="N158" s="36">
        <f t="shared" si="22"/>
        <v>0.24544634695492665</v>
      </c>
      <c r="O158" s="36">
        <f t="shared" si="23"/>
        <v>0.40750249999999999</v>
      </c>
    </row>
    <row r="159" spans="1:15">
      <c r="A159" s="36" t="s">
        <v>401</v>
      </c>
      <c r="B159" s="36"/>
      <c r="C159" s="36"/>
      <c r="D159" s="36">
        <v>501</v>
      </c>
      <c r="E159" s="36">
        <v>2000</v>
      </c>
      <c r="F159" s="36">
        <v>5000</v>
      </c>
      <c r="G159" s="36">
        <v>20000</v>
      </c>
      <c r="H159" s="36">
        <f t="shared" si="16"/>
        <v>501</v>
      </c>
      <c r="I159" s="36">
        <f t="shared" si="17"/>
        <v>20000</v>
      </c>
      <c r="J159" s="36">
        <f t="shared" si="18"/>
        <v>6875.25</v>
      </c>
      <c r="K159" s="36">
        <f t="shared" si="19"/>
        <v>6875.25</v>
      </c>
      <c r="L159" s="36">
        <f t="shared" si="20"/>
        <v>6875.25</v>
      </c>
      <c r="M159" s="36">
        <f t="shared" si="21"/>
        <v>6875.25</v>
      </c>
      <c r="N159" s="36">
        <f t="shared" si="22"/>
        <v>7.2870077451729035E-2</v>
      </c>
      <c r="O159" s="36">
        <f t="shared" si="23"/>
        <v>0.34376250000000003</v>
      </c>
    </row>
    <row r="160" spans="1:15">
      <c r="A160" s="36" t="s">
        <v>402</v>
      </c>
      <c r="B160" s="36"/>
      <c r="C160" s="36">
        <v>6000</v>
      </c>
      <c r="D160" s="36">
        <v>5001</v>
      </c>
      <c r="E160" s="36">
        <v>20000</v>
      </c>
      <c r="F160" s="36">
        <v>50000</v>
      </c>
      <c r="G160" s="36">
        <v>50000</v>
      </c>
      <c r="H160" s="36">
        <f t="shared" si="16"/>
        <v>5001</v>
      </c>
      <c r="I160" s="36">
        <f t="shared" si="17"/>
        <v>50000</v>
      </c>
      <c r="J160" s="36">
        <f t="shared" si="18"/>
        <v>31250.25</v>
      </c>
      <c r="K160" s="36">
        <f t="shared" si="19"/>
        <v>6000</v>
      </c>
      <c r="L160" s="36">
        <f t="shared" si="20"/>
        <v>18625.125</v>
      </c>
      <c r="M160" s="36">
        <f t="shared" si="21"/>
        <v>26200.2</v>
      </c>
      <c r="N160" s="36">
        <f t="shared" si="22"/>
        <v>0.26850826504520103</v>
      </c>
      <c r="O160" s="36">
        <f t="shared" si="23"/>
        <v>0.37250250000000001</v>
      </c>
    </row>
    <row r="161" spans="1:15">
      <c r="A161" s="36" t="s">
        <v>403</v>
      </c>
      <c r="B161" s="36"/>
      <c r="C161" s="36"/>
      <c r="D161" s="36">
        <v>50001</v>
      </c>
      <c r="E161" s="36">
        <v>50000</v>
      </c>
      <c r="F161" s="36">
        <v>50001</v>
      </c>
      <c r="G161" s="36">
        <v>300000</v>
      </c>
      <c r="H161" s="36">
        <f t="shared" si="16"/>
        <v>50000</v>
      </c>
      <c r="I161" s="36">
        <f t="shared" si="17"/>
        <v>300000</v>
      </c>
      <c r="J161" s="36">
        <f t="shared" si="18"/>
        <v>112500.5</v>
      </c>
      <c r="K161" s="36">
        <f t="shared" si="19"/>
        <v>112500.5</v>
      </c>
      <c r="L161" s="36">
        <f t="shared" si="20"/>
        <v>112500.5</v>
      </c>
      <c r="M161" s="36">
        <f t="shared" si="21"/>
        <v>112500.5</v>
      </c>
      <c r="N161" s="36">
        <f t="shared" si="22"/>
        <v>0.44444246914458158</v>
      </c>
      <c r="O161" s="36">
        <f t="shared" si="23"/>
        <v>0.37500166666666668</v>
      </c>
    </row>
    <row r="162" spans="1:15">
      <c r="A162" s="36" t="s">
        <v>403</v>
      </c>
      <c r="B162" s="36"/>
      <c r="C162" s="36"/>
      <c r="D162" s="36">
        <v>50001</v>
      </c>
      <c r="E162" s="36">
        <v>50000</v>
      </c>
      <c r="F162" s="36">
        <v>50001</v>
      </c>
      <c r="G162" s="36">
        <v>300000</v>
      </c>
      <c r="H162" s="36">
        <f t="shared" si="16"/>
        <v>50000</v>
      </c>
      <c r="I162" s="36">
        <f t="shared" si="17"/>
        <v>300000</v>
      </c>
      <c r="J162" s="36">
        <f t="shared" si="18"/>
        <v>112500.5</v>
      </c>
      <c r="K162" s="36">
        <f t="shared" si="19"/>
        <v>112500.5</v>
      </c>
      <c r="L162" s="36">
        <f t="shared" si="20"/>
        <v>112500.5</v>
      </c>
      <c r="M162" s="36">
        <f t="shared" si="21"/>
        <v>112500.5</v>
      </c>
      <c r="N162" s="36">
        <f t="shared" si="22"/>
        <v>0.44444246914458158</v>
      </c>
      <c r="O162" s="36">
        <f t="shared" si="23"/>
        <v>0.37500166666666668</v>
      </c>
    </row>
    <row r="163" spans="1:15">
      <c r="A163" s="36" t="s">
        <v>404</v>
      </c>
      <c r="B163" s="36">
        <v>3000</v>
      </c>
      <c r="C163" s="36">
        <v>2800</v>
      </c>
      <c r="D163" s="36">
        <v>501</v>
      </c>
      <c r="E163" s="36">
        <v>2000</v>
      </c>
      <c r="F163" s="36">
        <v>5000</v>
      </c>
      <c r="G163" s="36">
        <v>20000</v>
      </c>
      <c r="H163" s="36">
        <f t="shared" si="16"/>
        <v>501</v>
      </c>
      <c r="I163" s="36">
        <f t="shared" si="17"/>
        <v>20000</v>
      </c>
      <c r="J163" s="36">
        <f t="shared" si="18"/>
        <v>3000</v>
      </c>
      <c r="K163" s="36">
        <f t="shared" si="19"/>
        <v>2800</v>
      </c>
      <c r="L163" s="36">
        <f t="shared" si="20"/>
        <v>2900</v>
      </c>
      <c r="M163" s="36">
        <f t="shared" si="21"/>
        <v>5550.166666666667</v>
      </c>
      <c r="N163" s="36">
        <f t="shared" si="22"/>
        <v>0.17275862068965517</v>
      </c>
      <c r="O163" s="36">
        <f t="shared" si="23"/>
        <v>0.14499999999999999</v>
      </c>
    </row>
    <row r="164" spans="1:15">
      <c r="A164" s="36" t="s">
        <v>405</v>
      </c>
      <c r="B164" s="36"/>
      <c r="C164" s="36">
        <v>7000</v>
      </c>
      <c r="D164" s="36">
        <v>5001</v>
      </c>
      <c r="E164" s="36">
        <v>20000</v>
      </c>
      <c r="F164" s="36">
        <v>50000</v>
      </c>
      <c r="G164" s="36">
        <v>50000</v>
      </c>
      <c r="H164" s="36">
        <f t="shared" si="16"/>
        <v>5001</v>
      </c>
      <c r="I164" s="36">
        <f t="shared" si="17"/>
        <v>50000</v>
      </c>
      <c r="J164" s="36">
        <f t="shared" si="18"/>
        <v>31250.25</v>
      </c>
      <c r="K164" s="36">
        <f t="shared" si="19"/>
        <v>7000</v>
      </c>
      <c r="L164" s="36">
        <f t="shared" si="20"/>
        <v>19125.125</v>
      </c>
      <c r="M164" s="36">
        <f t="shared" si="21"/>
        <v>26400.2</v>
      </c>
      <c r="N164" s="36">
        <f t="shared" si="22"/>
        <v>0.26148848700335292</v>
      </c>
      <c r="O164" s="36">
        <f t="shared" si="23"/>
        <v>0.38250250000000002</v>
      </c>
    </row>
    <row r="165" spans="1:15">
      <c r="A165" s="36" t="s">
        <v>406</v>
      </c>
      <c r="B165" s="36"/>
      <c r="C165" s="36">
        <v>4500</v>
      </c>
      <c r="D165" s="36">
        <v>501</v>
      </c>
      <c r="E165" s="36">
        <v>2000</v>
      </c>
      <c r="F165" s="36">
        <v>5000</v>
      </c>
      <c r="G165" s="36">
        <v>20000</v>
      </c>
      <c r="H165" s="36">
        <f t="shared" si="16"/>
        <v>501</v>
      </c>
      <c r="I165" s="36">
        <f t="shared" si="17"/>
        <v>20000</v>
      </c>
      <c r="J165" s="36">
        <f t="shared" si="18"/>
        <v>6875.25</v>
      </c>
      <c r="K165" s="36">
        <f t="shared" si="19"/>
        <v>4500</v>
      </c>
      <c r="L165" s="36">
        <f t="shared" si="20"/>
        <v>5687.625</v>
      </c>
      <c r="M165" s="36">
        <f t="shared" si="21"/>
        <v>6400.2</v>
      </c>
      <c r="N165" s="36">
        <f t="shared" si="22"/>
        <v>8.808597613239269E-2</v>
      </c>
      <c r="O165" s="36">
        <f t="shared" si="23"/>
        <v>0.28438124999999997</v>
      </c>
    </row>
    <row r="166" spans="1:15">
      <c r="A166" s="36" t="s">
        <v>406</v>
      </c>
      <c r="B166" s="36"/>
      <c r="C166" s="36">
        <v>4500</v>
      </c>
      <c r="D166" s="36">
        <v>501</v>
      </c>
      <c r="E166" s="36">
        <v>2000</v>
      </c>
      <c r="F166" s="36">
        <v>5000</v>
      </c>
      <c r="G166" s="36">
        <v>20000</v>
      </c>
      <c r="H166" s="36">
        <f t="shared" si="16"/>
        <v>501</v>
      </c>
      <c r="I166" s="36">
        <f t="shared" si="17"/>
        <v>20000</v>
      </c>
      <c r="J166" s="36">
        <f t="shared" si="18"/>
        <v>6875.25</v>
      </c>
      <c r="K166" s="36">
        <f t="shared" si="19"/>
        <v>4500</v>
      </c>
      <c r="L166" s="36">
        <f t="shared" si="20"/>
        <v>5687.625</v>
      </c>
      <c r="M166" s="36">
        <f t="shared" si="21"/>
        <v>6400.2</v>
      </c>
      <c r="N166" s="36">
        <f t="shared" si="22"/>
        <v>8.808597613239269E-2</v>
      </c>
      <c r="O166" s="36">
        <f t="shared" si="23"/>
        <v>0.28438124999999997</v>
      </c>
    </row>
    <row r="167" spans="1:15">
      <c r="A167" s="36" t="s">
        <v>407</v>
      </c>
      <c r="B167" s="36"/>
      <c r="C167" s="36"/>
      <c r="D167" s="36">
        <v>501</v>
      </c>
      <c r="E167" s="36">
        <v>2000</v>
      </c>
      <c r="F167" s="36">
        <v>5000</v>
      </c>
      <c r="G167" s="36">
        <v>20000</v>
      </c>
      <c r="H167" s="36">
        <f t="shared" si="16"/>
        <v>501</v>
      </c>
      <c r="I167" s="36">
        <f t="shared" si="17"/>
        <v>20000</v>
      </c>
      <c r="J167" s="36">
        <f t="shared" si="18"/>
        <v>6875.25</v>
      </c>
      <c r="K167" s="36">
        <f t="shared" si="19"/>
        <v>6875.25</v>
      </c>
      <c r="L167" s="36">
        <f t="shared" si="20"/>
        <v>6875.25</v>
      </c>
      <c r="M167" s="36">
        <f t="shared" si="21"/>
        <v>6875.25</v>
      </c>
      <c r="N167" s="36">
        <f t="shared" si="22"/>
        <v>7.2870077451729035E-2</v>
      </c>
      <c r="O167" s="36">
        <f t="shared" si="23"/>
        <v>0.34376250000000003</v>
      </c>
    </row>
    <row r="168" spans="1:15">
      <c r="A168" s="36" t="s">
        <v>408</v>
      </c>
      <c r="B168" s="36">
        <v>4000</v>
      </c>
      <c r="C168" s="36">
        <v>15000</v>
      </c>
      <c r="D168" s="36">
        <v>5001</v>
      </c>
      <c r="E168" s="36">
        <v>20000</v>
      </c>
      <c r="F168" s="36">
        <v>50000</v>
      </c>
      <c r="G168" s="36">
        <v>50000</v>
      </c>
      <c r="H168" s="36">
        <f t="shared" si="16"/>
        <v>4000</v>
      </c>
      <c r="I168" s="36">
        <f t="shared" si="17"/>
        <v>50000</v>
      </c>
      <c r="J168" s="36">
        <f t="shared" si="18"/>
        <v>4000</v>
      </c>
      <c r="K168" s="36">
        <f t="shared" si="19"/>
        <v>15000</v>
      </c>
      <c r="L168" s="36">
        <f t="shared" si="20"/>
        <v>9500</v>
      </c>
      <c r="M168" s="36">
        <f t="shared" si="21"/>
        <v>24000.166666666668</v>
      </c>
      <c r="N168" s="36">
        <f t="shared" si="22"/>
        <v>0.42105263157894735</v>
      </c>
      <c r="O168" s="36">
        <f t="shared" si="23"/>
        <v>0.19</v>
      </c>
    </row>
    <row r="169" spans="1:15">
      <c r="A169" s="36" t="s">
        <v>409</v>
      </c>
      <c r="B169" s="36">
        <v>8000</v>
      </c>
      <c r="C169" s="36">
        <v>5000</v>
      </c>
      <c r="D169" s="36">
        <v>501</v>
      </c>
      <c r="E169" s="36">
        <v>2000</v>
      </c>
      <c r="F169" s="36">
        <v>5000</v>
      </c>
      <c r="G169" s="36">
        <v>20000</v>
      </c>
      <c r="H169" s="36">
        <f t="shared" si="16"/>
        <v>501</v>
      </c>
      <c r="I169" s="36">
        <f t="shared" si="17"/>
        <v>20000</v>
      </c>
      <c r="J169" s="36">
        <f t="shared" si="18"/>
        <v>8000</v>
      </c>
      <c r="K169" s="36">
        <f t="shared" si="19"/>
        <v>5000</v>
      </c>
      <c r="L169" s="36">
        <f t="shared" si="20"/>
        <v>6500</v>
      </c>
      <c r="M169" s="36">
        <f t="shared" si="21"/>
        <v>6750.166666666667</v>
      </c>
      <c r="N169" s="36">
        <f t="shared" si="22"/>
        <v>7.7076923076923071E-2</v>
      </c>
      <c r="O169" s="36">
        <f t="shared" si="23"/>
        <v>0.32500000000000001</v>
      </c>
    </row>
    <row r="170" spans="1:15">
      <c r="A170" s="36" t="s">
        <v>410</v>
      </c>
      <c r="B170" s="36"/>
      <c r="C170" s="36"/>
      <c r="D170" s="36">
        <v>501</v>
      </c>
      <c r="E170" s="36">
        <v>2000</v>
      </c>
      <c r="F170" s="36">
        <v>5000</v>
      </c>
      <c r="G170" s="36">
        <v>20000</v>
      </c>
      <c r="H170" s="36">
        <f t="shared" si="16"/>
        <v>501</v>
      </c>
      <c r="I170" s="36">
        <f t="shared" si="17"/>
        <v>20000</v>
      </c>
      <c r="J170" s="36">
        <f t="shared" si="18"/>
        <v>6875.25</v>
      </c>
      <c r="K170" s="36">
        <f t="shared" si="19"/>
        <v>6875.25</v>
      </c>
      <c r="L170" s="36">
        <f t="shared" si="20"/>
        <v>6875.25</v>
      </c>
      <c r="M170" s="36">
        <f t="shared" si="21"/>
        <v>6875.25</v>
      </c>
      <c r="N170" s="36">
        <f t="shared" si="22"/>
        <v>7.2870077451729035E-2</v>
      </c>
      <c r="O170" s="36">
        <f t="shared" si="23"/>
        <v>0.34376250000000003</v>
      </c>
    </row>
    <row r="171" spans="1:15">
      <c r="A171" s="36" t="s">
        <v>411</v>
      </c>
      <c r="B171" s="36"/>
      <c r="C171" s="36">
        <v>50500</v>
      </c>
      <c r="D171" s="36">
        <v>50001</v>
      </c>
      <c r="E171" s="36">
        <v>50000</v>
      </c>
      <c r="F171" s="36">
        <v>50001</v>
      </c>
      <c r="G171" s="36">
        <v>300000</v>
      </c>
      <c r="H171" s="36">
        <f t="shared" si="16"/>
        <v>50000</v>
      </c>
      <c r="I171" s="36">
        <f t="shared" si="17"/>
        <v>300000</v>
      </c>
      <c r="J171" s="36">
        <f t="shared" si="18"/>
        <v>112500.5</v>
      </c>
      <c r="K171" s="36">
        <f t="shared" si="19"/>
        <v>50500</v>
      </c>
      <c r="L171" s="36">
        <f t="shared" si="20"/>
        <v>81500.25</v>
      </c>
      <c r="M171" s="36">
        <f t="shared" si="21"/>
        <v>100100.4</v>
      </c>
      <c r="N171" s="36">
        <f t="shared" si="22"/>
        <v>0.61349505062867904</v>
      </c>
      <c r="O171" s="36">
        <f t="shared" si="23"/>
        <v>0.27166750000000001</v>
      </c>
    </row>
    <row r="172" spans="1:15">
      <c r="A172" s="36" t="s">
        <v>412</v>
      </c>
      <c r="B172" s="36"/>
      <c r="C172" s="36">
        <v>5000</v>
      </c>
      <c r="D172" s="36">
        <v>501</v>
      </c>
      <c r="E172" s="36">
        <v>2000</v>
      </c>
      <c r="F172" s="36">
        <v>5000</v>
      </c>
      <c r="G172" s="36">
        <v>20000</v>
      </c>
      <c r="H172" s="36">
        <f t="shared" si="16"/>
        <v>501</v>
      </c>
      <c r="I172" s="36">
        <f t="shared" si="17"/>
        <v>20000</v>
      </c>
      <c r="J172" s="36">
        <f t="shared" si="18"/>
        <v>6875.25</v>
      </c>
      <c r="K172" s="36">
        <f t="shared" si="19"/>
        <v>5000</v>
      </c>
      <c r="L172" s="36">
        <f t="shared" si="20"/>
        <v>5937.625</v>
      </c>
      <c r="M172" s="36">
        <f t="shared" si="21"/>
        <v>6500.2</v>
      </c>
      <c r="N172" s="36">
        <f t="shared" si="22"/>
        <v>8.4377171006926169E-2</v>
      </c>
      <c r="O172" s="36">
        <f t="shared" si="23"/>
        <v>0.29688124999999999</v>
      </c>
    </row>
    <row r="173" spans="1:15">
      <c r="A173" s="36" t="s">
        <v>413</v>
      </c>
      <c r="B173" s="36"/>
      <c r="C173" s="36">
        <v>55</v>
      </c>
      <c r="D173" s="36">
        <v>50</v>
      </c>
      <c r="E173" s="36">
        <v>20</v>
      </c>
      <c r="F173" s="36">
        <v>100</v>
      </c>
      <c r="G173" s="36">
        <v>70</v>
      </c>
      <c r="H173" s="36">
        <f t="shared" si="16"/>
        <v>20</v>
      </c>
      <c r="I173" s="36">
        <f t="shared" si="17"/>
        <v>100</v>
      </c>
      <c r="J173" s="36">
        <f t="shared" si="18"/>
        <v>60</v>
      </c>
      <c r="K173" s="36">
        <f t="shared" si="19"/>
        <v>55</v>
      </c>
      <c r="L173" s="36">
        <f t="shared" si="20"/>
        <v>57.5</v>
      </c>
      <c r="M173" s="36">
        <f t="shared" si="21"/>
        <v>59</v>
      </c>
      <c r="N173" s="36">
        <f t="shared" si="22"/>
        <v>0.34782608695652173</v>
      </c>
      <c r="O173" s="36">
        <f t="shared" si="23"/>
        <v>0.57499999999999996</v>
      </c>
    </row>
    <row r="174" spans="1:15">
      <c r="A174" s="36" t="s">
        <v>414</v>
      </c>
      <c r="B174" s="36">
        <v>750</v>
      </c>
      <c r="C174" s="36">
        <v>100</v>
      </c>
      <c r="D174" s="36">
        <v>101</v>
      </c>
      <c r="E174" s="36">
        <v>100</v>
      </c>
      <c r="F174" s="36">
        <v>500</v>
      </c>
      <c r="G174" s="36">
        <v>600</v>
      </c>
      <c r="H174" s="36">
        <f t="shared" si="16"/>
        <v>100</v>
      </c>
      <c r="I174" s="36">
        <f t="shared" si="17"/>
        <v>750</v>
      </c>
      <c r="J174" s="36">
        <f t="shared" si="18"/>
        <v>750</v>
      </c>
      <c r="K174" s="36">
        <f t="shared" si="19"/>
        <v>100</v>
      </c>
      <c r="L174" s="36">
        <f t="shared" si="20"/>
        <v>425</v>
      </c>
      <c r="M174" s="36">
        <f t="shared" si="21"/>
        <v>358.5</v>
      </c>
      <c r="N174" s="36">
        <f t="shared" si="22"/>
        <v>0.23529411764705882</v>
      </c>
      <c r="O174" s="36">
        <f t="shared" si="23"/>
        <v>0.56666666666666665</v>
      </c>
    </row>
    <row r="175" spans="1:15">
      <c r="A175" s="36" t="s">
        <v>415</v>
      </c>
      <c r="B175" s="36"/>
      <c r="C175" s="36">
        <v>66000</v>
      </c>
      <c r="D175" s="36">
        <v>50001</v>
      </c>
      <c r="E175" s="36">
        <v>50000</v>
      </c>
      <c r="F175" s="36">
        <v>50001</v>
      </c>
      <c r="G175" s="36">
        <v>300000</v>
      </c>
      <c r="H175" s="36">
        <f t="shared" si="16"/>
        <v>50000</v>
      </c>
      <c r="I175" s="36">
        <f t="shared" si="17"/>
        <v>300000</v>
      </c>
      <c r="J175" s="36">
        <f t="shared" si="18"/>
        <v>112500.5</v>
      </c>
      <c r="K175" s="36">
        <f t="shared" si="19"/>
        <v>66000</v>
      </c>
      <c r="L175" s="36">
        <f t="shared" si="20"/>
        <v>89250.25</v>
      </c>
      <c r="M175" s="36">
        <f t="shared" si="21"/>
        <v>103200.4</v>
      </c>
      <c r="N175" s="36">
        <f t="shared" si="22"/>
        <v>0.56022252038509701</v>
      </c>
      <c r="O175" s="36">
        <f t="shared" si="23"/>
        <v>0.29750083333333333</v>
      </c>
    </row>
    <row r="176" spans="1:15">
      <c r="A176" s="36" t="s">
        <v>416</v>
      </c>
      <c r="B176" s="36"/>
      <c r="C176" s="36"/>
      <c r="D176" s="36">
        <v>501</v>
      </c>
      <c r="E176" s="36">
        <v>2000</v>
      </c>
      <c r="F176" s="36">
        <v>5000</v>
      </c>
      <c r="G176" s="36">
        <v>20000</v>
      </c>
      <c r="H176" s="36">
        <f t="shared" si="16"/>
        <v>501</v>
      </c>
      <c r="I176" s="36">
        <f t="shared" si="17"/>
        <v>20000</v>
      </c>
      <c r="J176" s="36">
        <f t="shared" si="18"/>
        <v>6875.25</v>
      </c>
      <c r="K176" s="36">
        <f t="shared" si="19"/>
        <v>6875.25</v>
      </c>
      <c r="L176" s="36">
        <f t="shared" si="20"/>
        <v>6875.25</v>
      </c>
      <c r="M176" s="36">
        <f t="shared" si="21"/>
        <v>6875.25</v>
      </c>
      <c r="N176" s="36">
        <f t="shared" si="22"/>
        <v>7.2870077451729035E-2</v>
      </c>
      <c r="O176" s="36">
        <f t="shared" si="23"/>
        <v>0.34376250000000003</v>
      </c>
    </row>
    <row r="177" spans="1:15">
      <c r="A177" s="36" t="s">
        <v>417</v>
      </c>
      <c r="B177" s="36"/>
      <c r="C177" s="36">
        <v>8500</v>
      </c>
      <c r="D177" s="36">
        <v>5001</v>
      </c>
      <c r="E177" s="36">
        <v>20000</v>
      </c>
      <c r="F177" s="36">
        <v>50000</v>
      </c>
      <c r="G177" s="36">
        <v>50000</v>
      </c>
      <c r="H177" s="36">
        <f t="shared" si="16"/>
        <v>5001</v>
      </c>
      <c r="I177" s="36">
        <f t="shared" si="17"/>
        <v>50000</v>
      </c>
      <c r="J177" s="36">
        <f t="shared" si="18"/>
        <v>31250.25</v>
      </c>
      <c r="K177" s="36">
        <f t="shared" si="19"/>
        <v>8500</v>
      </c>
      <c r="L177" s="36">
        <f t="shared" si="20"/>
        <v>19875.125</v>
      </c>
      <c r="M177" s="36">
        <f t="shared" si="21"/>
        <v>26700.2</v>
      </c>
      <c r="N177" s="36">
        <f t="shared" si="22"/>
        <v>0.25162105898705039</v>
      </c>
      <c r="O177" s="36">
        <f t="shared" si="23"/>
        <v>0.39750249999999998</v>
      </c>
    </row>
    <row r="178" spans="1:15">
      <c r="A178" s="36" t="s">
        <v>418</v>
      </c>
      <c r="B178" s="36"/>
      <c r="C178" s="36">
        <v>150</v>
      </c>
      <c r="D178" s="36">
        <v>101</v>
      </c>
      <c r="E178" s="36">
        <v>100</v>
      </c>
      <c r="F178" s="36">
        <v>500</v>
      </c>
      <c r="G178" s="36">
        <v>600</v>
      </c>
      <c r="H178" s="36">
        <f t="shared" si="16"/>
        <v>100</v>
      </c>
      <c r="I178" s="36">
        <f t="shared" si="17"/>
        <v>600</v>
      </c>
      <c r="J178" s="36">
        <f t="shared" si="18"/>
        <v>325.25</v>
      </c>
      <c r="K178" s="36">
        <f t="shared" si="19"/>
        <v>150</v>
      </c>
      <c r="L178" s="36">
        <f t="shared" si="20"/>
        <v>237.625</v>
      </c>
      <c r="M178" s="36">
        <f t="shared" si="21"/>
        <v>290.2</v>
      </c>
      <c r="N178" s="36">
        <f t="shared" si="22"/>
        <v>0.42083114150447132</v>
      </c>
      <c r="O178" s="36">
        <f t="shared" si="23"/>
        <v>0.39604166666666668</v>
      </c>
    </row>
    <row r="179" spans="1:15">
      <c r="A179" s="36" t="s">
        <v>419</v>
      </c>
      <c r="B179" s="36">
        <v>300</v>
      </c>
      <c r="C179" s="36">
        <v>200</v>
      </c>
      <c r="D179" s="36">
        <v>101</v>
      </c>
      <c r="E179" s="36">
        <v>100</v>
      </c>
      <c r="F179" s="36">
        <v>500</v>
      </c>
      <c r="G179" s="36">
        <v>600</v>
      </c>
      <c r="H179" s="36">
        <f t="shared" si="16"/>
        <v>100</v>
      </c>
      <c r="I179" s="36">
        <f t="shared" si="17"/>
        <v>600</v>
      </c>
      <c r="J179" s="36">
        <f t="shared" si="18"/>
        <v>300</v>
      </c>
      <c r="K179" s="36">
        <f t="shared" si="19"/>
        <v>200</v>
      </c>
      <c r="L179" s="36">
        <f t="shared" si="20"/>
        <v>250</v>
      </c>
      <c r="M179" s="36">
        <f t="shared" si="21"/>
        <v>300.16666666666669</v>
      </c>
      <c r="N179" s="36">
        <f t="shared" si="22"/>
        <v>0.4</v>
      </c>
      <c r="O179" s="36">
        <f t="shared" si="23"/>
        <v>0.41666666666666669</v>
      </c>
    </row>
    <row r="180" spans="1:15">
      <c r="A180" s="36" t="s">
        <v>420</v>
      </c>
      <c r="B180" s="36">
        <v>120</v>
      </c>
      <c r="C180" s="36">
        <v>350</v>
      </c>
      <c r="D180" s="36">
        <v>101</v>
      </c>
      <c r="E180" s="36">
        <v>100</v>
      </c>
      <c r="F180" s="36">
        <v>500</v>
      </c>
      <c r="G180" s="36">
        <v>600</v>
      </c>
      <c r="H180" s="36">
        <f t="shared" si="16"/>
        <v>100</v>
      </c>
      <c r="I180" s="36">
        <f t="shared" si="17"/>
        <v>600</v>
      </c>
      <c r="J180" s="36">
        <f t="shared" si="18"/>
        <v>120</v>
      </c>
      <c r="K180" s="36">
        <f t="shared" si="19"/>
        <v>350</v>
      </c>
      <c r="L180" s="36">
        <f t="shared" si="20"/>
        <v>235</v>
      </c>
      <c r="M180" s="36">
        <f t="shared" si="21"/>
        <v>295.16666666666669</v>
      </c>
      <c r="N180" s="36">
        <f t="shared" si="22"/>
        <v>0.42553191489361702</v>
      </c>
      <c r="O180" s="36">
        <f t="shared" si="23"/>
        <v>0.39166666666666666</v>
      </c>
    </row>
    <row r="181" spans="1:15">
      <c r="A181" s="36" t="s">
        <v>421</v>
      </c>
      <c r="B181" s="36">
        <v>480</v>
      </c>
      <c r="C181" s="36">
        <v>150</v>
      </c>
      <c r="D181" s="36">
        <v>101</v>
      </c>
      <c r="E181" s="36">
        <v>100</v>
      </c>
      <c r="F181" s="36">
        <v>500</v>
      </c>
      <c r="G181" s="36">
        <v>600</v>
      </c>
      <c r="H181" s="36">
        <f t="shared" si="16"/>
        <v>100</v>
      </c>
      <c r="I181" s="36">
        <f t="shared" si="17"/>
        <v>600</v>
      </c>
      <c r="J181" s="36">
        <f t="shared" si="18"/>
        <v>480</v>
      </c>
      <c r="K181" s="36">
        <f t="shared" si="19"/>
        <v>150</v>
      </c>
      <c r="L181" s="36">
        <f t="shared" si="20"/>
        <v>315</v>
      </c>
      <c r="M181" s="36">
        <f t="shared" si="21"/>
        <v>321.83333333333331</v>
      </c>
      <c r="N181" s="36">
        <f t="shared" si="22"/>
        <v>0.31746031746031744</v>
      </c>
      <c r="O181" s="36">
        <f t="shared" si="23"/>
        <v>0.52500000000000002</v>
      </c>
    </row>
    <row r="182" spans="1:15">
      <c r="A182" s="36" t="s">
        <v>422</v>
      </c>
      <c r="B182" s="36">
        <v>9000</v>
      </c>
      <c r="C182" s="36">
        <v>25000</v>
      </c>
      <c r="D182" s="36">
        <v>5001</v>
      </c>
      <c r="E182" s="36">
        <v>20000</v>
      </c>
      <c r="F182" s="36">
        <v>50000</v>
      </c>
      <c r="G182" s="36">
        <v>50000</v>
      </c>
      <c r="H182" s="36">
        <f t="shared" si="16"/>
        <v>5001</v>
      </c>
      <c r="I182" s="36">
        <f t="shared" si="17"/>
        <v>50000</v>
      </c>
      <c r="J182" s="36">
        <f t="shared" si="18"/>
        <v>9000</v>
      </c>
      <c r="K182" s="36">
        <f t="shared" si="19"/>
        <v>25000</v>
      </c>
      <c r="L182" s="36">
        <f t="shared" si="20"/>
        <v>17000</v>
      </c>
      <c r="M182" s="36">
        <f t="shared" si="21"/>
        <v>26500.166666666668</v>
      </c>
      <c r="N182" s="36">
        <f t="shared" si="22"/>
        <v>0.29417647058823532</v>
      </c>
      <c r="O182" s="36">
        <f t="shared" si="23"/>
        <v>0.34</v>
      </c>
    </row>
    <row r="183" spans="1:15">
      <c r="A183" s="36" t="s">
        <v>423</v>
      </c>
      <c r="B183" s="36">
        <v>18000</v>
      </c>
      <c r="C183" s="36">
        <v>25000</v>
      </c>
      <c r="D183" s="36">
        <v>5001</v>
      </c>
      <c r="E183" s="36">
        <v>20000</v>
      </c>
      <c r="F183" s="36">
        <v>50000</v>
      </c>
      <c r="G183" s="36">
        <v>50000</v>
      </c>
      <c r="H183" s="36">
        <f t="shared" si="16"/>
        <v>5001</v>
      </c>
      <c r="I183" s="36">
        <f t="shared" si="17"/>
        <v>50000</v>
      </c>
      <c r="J183" s="36">
        <f t="shared" si="18"/>
        <v>18000</v>
      </c>
      <c r="K183" s="36">
        <f t="shared" si="19"/>
        <v>25000</v>
      </c>
      <c r="L183" s="36">
        <f t="shared" si="20"/>
        <v>21500</v>
      </c>
      <c r="M183" s="36">
        <f t="shared" si="21"/>
        <v>28000.166666666668</v>
      </c>
      <c r="N183" s="36">
        <f t="shared" si="22"/>
        <v>0.23260465116279069</v>
      </c>
      <c r="O183" s="36">
        <f t="shared" si="23"/>
        <v>0.43</v>
      </c>
    </row>
    <row r="184" spans="1:15">
      <c r="A184" s="36" t="s">
        <v>424</v>
      </c>
      <c r="B184" s="36"/>
      <c r="C184" s="36">
        <v>17000</v>
      </c>
      <c r="D184" s="36">
        <v>5001</v>
      </c>
      <c r="E184" s="36">
        <v>20000</v>
      </c>
      <c r="F184" s="36">
        <v>50000</v>
      </c>
      <c r="G184" s="36">
        <v>50000</v>
      </c>
      <c r="H184" s="36">
        <f t="shared" si="16"/>
        <v>5001</v>
      </c>
      <c r="I184" s="36">
        <f t="shared" si="17"/>
        <v>50000</v>
      </c>
      <c r="J184" s="36">
        <f t="shared" si="18"/>
        <v>31250.25</v>
      </c>
      <c r="K184" s="36">
        <f t="shared" si="19"/>
        <v>17000</v>
      </c>
      <c r="L184" s="36">
        <f t="shared" si="20"/>
        <v>24125.125</v>
      </c>
      <c r="M184" s="36">
        <f t="shared" si="21"/>
        <v>28400.2</v>
      </c>
      <c r="N184" s="36">
        <f t="shared" si="22"/>
        <v>0.20729426272402734</v>
      </c>
      <c r="O184" s="36">
        <f t="shared" si="23"/>
        <v>0.4825025</v>
      </c>
    </row>
    <row r="185" spans="1:15">
      <c r="A185" s="36" t="s">
        <v>425</v>
      </c>
      <c r="B185" s="36"/>
      <c r="C185" s="36">
        <v>600</v>
      </c>
      <c r="D185" s="36">
        <v>501</v>
      </c>
      <c r="E185" s="36">
        <v>2000</v>
      </c>
      <c r="F185" s="36">
        <v>5000</v>
      </c>
      <c r="G185" s="36">
        <v>20000</v>
      </c>
      <c r="H185" s="36">
        <f t="shared" si="16"/>
        <v>501</v>
      </c>
      <c r="I185" s="36">
        <f t="shared" si="17"/>
        <v>20000</v>
      </c>
      <c r="J185" s="36">
        <f t="shared" si="18"/>
        <v>6875.25</v>
      </c>
      <c r="K185" s="36">
        <f t="shared" si="19"/>
        <v>600</v>
      </c>
      <c r="L185" s="36">
        <f t="shared" si="20"/>
        <v>3737.625</v>
      </c>
      <c r="M185" s="36">
        <f t="shared" si="21"/>
        <v>5620.2</v>
      </c>
      <c r="N185" s="36">
        <f t="shared" si="22"/>
        <v>0.13404233972107957</v>
      </c>
      <c r="O185" s="36">
        <f t="shared" si="23"/>
        <v>0.18688125</v>
      </c>
    </row>
    <row r="186" spans="1:15">
      <c r="A186" s="36" t="s">
        <v>426</v>
      </c>
      <c r="B186" s="36"/>
      <c r="C186" s="36">
        <v>75</v>
      </c>
      <c r="D186" s="36">
        <v>50</v>
      </c>
      <c r="E186" s="36">
        <v>20</v>
      </c>
      <c r="F186" s="36">
        <v>100</v>
      </c>
      <c r="G186" s="36">
        <v>70</v>
      </c>
      <c r="H186" s="36">
        <f t="shared" si="16"/>
        <v>20</v>
      </c>
      <c r="I186" s="36">
        <f t="shared" si="17"/>
        <v>100</v>
      </c>
      <c r="J186" s="36">
        <f t="shared" si="18"/>
        <v>60</v>
      </c>
      <c r="K186" s="36">
        <f t="shared" si="19"/>
        <v>75</v>
      </c>
      <c r="L186" s="36">
        <f t="shared" si="20"/>
        <v>67.5</v>
      </c>
      <c r="M186" s="36">
        <f t="shared" si="21"/>
        <v>63</v>
      </c>
      <c r="N186" s="36">
        <f t="shared" si="22"/>
        <v>0.29629629629629628</v>
      </c>
      <c r="O186" s="36">
        <f t="shared" si="23"/>
        <v>0.67500000000000004</v>
      </c>
    </row>
    <row r="187" spans="1:15">
      <c r="A187" s="36" t="s">
        <v>427</v>
      </c>
      <c r="B187" s="36"/>
      <c r="C187" s="36">
        <v>225</v>
      </c>
      <c r="D187" s="36">
        <v>101</v>
      </c>
      <c r="E187" s="36">
        <v>100</v>
      </c>
      <c r="F187" s="36">
        <v>500</v>
      </c>
      <c r="G187" s="36">
        <v>600</v>
      </c>
      <c r="H187" s="36">
        <f t="shared" si="16"/>
        <v>100</v>
      </c>
      <c r="I187" s="36">
        <f t="shared" si="17"/>
        <v>600</v>
      </c>
      <c r="J187" s="36">
        <f t="shared" si="18"/>
        <v>325.25</v>
      </c>
      <c r="K187" s="36">
        <f t="shared" si="19"/>
        <v>225</v>
      </c>
      <c r="L187" s="36">
        <f t="shared" si="20"/>
        <v>275.125</v>
      </c>
      <c r="M187" s="36">
        <f t="shared" si="21"/>
        <v>305.2</v>
      </c>
      <c r="N187" s="36">
        <f t="shared" si="22"/>
        <v>0.36347114947751025</v>
      </c>
      <c r="O187" s="36">
        <f t="shared" si="23"/>
        <v>0.45854166666666668</v>
      </c>
    </row>
    <row r="188" spans="1:15">
      <c r="A188" s="36" t="s">
        <v>428</v>
      </c>
      <c r="B188" s="36"/>
      <c r="C188" s="36"/>
      <c r="D188" s="36">
        <v>101</v>
      </c>
      <c r="E188" s="36">
        <v>100</v>
      </c>
      <c r="F188" s="36">
        <v>500</v>
      </c>
      <c r="G188" s="36">
        <v>600</v>
      </c>
      <c r="H188" s="36">
        <f t="shared" si="16"/>
        <v>100</v>
      </c>
      <c r="I188" s="36">
        <f t="shared" si="17"/>
        <v>600</v>
      </c>
      <c r="J188" s="36">
        <f t="shared" si="18"/>
        <v>325.25</v>
      </c>
      <c r="K188" s="36">
        <f t="shared" si="19"/>
        <v>325.25</v>
      </c>
      <c r="L188" s="36">
        <f t="shared" si="20"/>
        <v>325.25</v>
      </c>
      <c r="M188" s="36">
        <f t="shared" si="21"/>
        <v>325.25</v>
      </c>
      <c r="N188" s="36">
        <f t="shared" si="22"/>
        <v>0.30745580322828592</v>
      </c>
      <c r="O188" s="36">
        <f t="shared" si="23"/>
        <v>0.54208333333333336</v>
      </c>
    </row>
    <row r="189" spans="1:15">
      <c r="A189" s="36" t="s">
        <v>429</v>
      </c>
      <c r="B189" s="36"/>
      <c r="C189" s="36">
        <v>45000</v>
      </c>
      <c r="D189" s="36">
        <v>5001</v>
      </c>
      <c r="E189" s="36">
        <v>20000</v>
      </c>
      <c r="F189" s="36">
        <v>50000</v>
      </c>
      <c r="G189" s="36">
        <v>50000</v>
      </c>
      <c r="H189" s="36">
        <f t="shared" si="16"/>
        <v>5001</v>
      </c>
      <c r="I189" s="36">
        <f t="shared" si="17"/>
        <v>50000</v>
      </c>
      <c r="J189" s="36">
        <f t="shared" si="18"/>
        <v>31250.25</v>
      </c>
      <c r="K189" s="36">
        <f t="shared" si="19"/>
        <v>45000</v>
      </c>
      <c r="L189" s="36">
        <f t="shared" si="20"/>
        <v>38125.125</v>
      </c>
      <c r="M189" s="36">
        <f t="shared" si="21"/>
        <v>34000.199999999997</v>
      </c>
      <c r="N189" s="36">
        <f t="shared" si="22"/>
        <v>0.13117334041527734</v>
      </c>
      <c r="O189" s="36">
        <f t="shared" si="23"/>
        <v>0.76250249999999997</v>
      </c>
    </row>
    <row r="190" spans="1:15">
      <c r="A190" s="36" t="s">
        <v>430</v>
      </c>
      <c r="B190" s="36">
        <v>20000</v>
      </c>
      <c r="C190" s="36">
        <v>80000</v>
      </c>
      <c r="D190" s="36">
        <v>50001</v>
      </c>
      <c r="E190" s="36">
        <v>50000</v>
      </c>
      <c r="F190" s="36">
        <v>50001</v>
      </c>
      <c r="G190" s="36">
        <v>300000</v>
      </c>
      <c r="H190" s="36">
        <f t="shared" si="16"/>
        <v>20000</v>
      </c>
      <c r="I190" s="36">
        <f t="shared" si="17"/>
        <v>300000</v>
      </c>
      <c r="J190" s="36">
        <f t="shared" si="18"/>
        <v>20000</v>
      </c>
      <c r="K190" s="36">
        <f t="shared" si="19"/>
        <v>80000</v>
      </c>
      <c r="L190" s="36">
        <f t="shared" si="20"/>
        <v>50000</v>
      </c>
      <c r="M190" s="36">
        <f t="shared" si="21"/>
        <v>91667</v>
      </c>
      <c r="N190" s="36">
        <f t="shared" si="22"/>
        <v>0.4</v>
      </c>
      <c r="O190" s="36">
        <f t="shared" si="23"/>
        <v>0.16666666666666666</v>
      </c>
    </row>
    <row r="191" spans="1:15">
      <c r="A191" s="36" t="s">
        <v>431</v>
      </c>
      <c r="B191" s="36"/>
      <c r="C191" s="36"/>
      <c r="D191" s="36">
        <v>101</v>
      </c>
      <c r="E191" s="36">
        <v>100</v>
      </c>
      <c r="F191" s="36">
        <v>500</v>
      </c>
      <c r="G191" s="36">
        <v>600</v>
      </c>
      <c r="H191" s="36">
        <f t="shared" si="16"/>
        <v>100</v>
      </c>
      <c r="I191" s="36">
        <f t="shared" si="17"/>
        <v>600</v>
      </c>
      <c r="J191" s="36">
        <f t="shared" si="18"/>
        <v>325.25</v>
      </c>
      <c r="K191" s="36">
        <f t="shared" si="19"/>
        <v>325.25</v>
      </c>
      <c r="L191" s="36">
        <f t="shared" si="20"/>
        <v>325.25</v>
      </c>
      <c r="M191" s="36">
        <f t="shared" si="21"/>
        <v>325.25</v>
      </c>
      <c r="N191" s="36">
        <f t="shared" si="22"/>
        <v>0.30745580322828592</v>
      </c>
      <c r="O191" s="36">
        <f t="shared" si="23"/>
        <v>0.54208333333333336</v>
      </c>
    </row>
    <row r="192" spans="1:15">
      <c r="A192" s="36" t="s">
        <v>432</v>
      </c>
      <c r="B192" s="36"/>
      <c r="C192" s="36"/>
      <c r="D192" s="36">
        <v>101</v>
      </c>
      <c r="E192" s="36">
        <v>100</v>
      </c>
      <c r="F192" s="36">
        <v>500</v>
      </c>
      <c r="G192" s="36">
        <v>600</v>
      </c>
      <c r="H192" s="36">
        <f t="shared" si="16"/>
        <v>100</v>
      </c>
      <c r="I192" s="36">
        <f t="shared" si="17"/>
        <v>600</v>
      </c>
      <c r="J192" s="36">
        <f t="shared" si="18"/>
        <v>325.25</v>
      </c>
      <c r="K192" s="36">
        <f t="shared" si="19"/>
        <v>325.25</v>
      </c>
      <c r="L192" s="36">
        <f t="shared" si="20"/>
        <v>325.25</v>
      </c>
      <c r="M192" s="36">
        <f t="shared" si="21"/>
        <v>325.25</v>
      </c>
      <c r="N192" s="36">
        <f t="shared" si="22"/>
        <v>0.30745580322828592</v>
      </c>
      <c r="O192" s="36">
        <f t="shared" si="23"/>
        <v>0.54208333333333336</v>
      </c>
    </row>
    <row r="193" spans="1:15">
      <c r="A193" s="36" t="s">
        <v>433</v>
      </c>
      <c r="B193" s="36"/>
      <c r="C193" s="36"/>
      <c r="D193" s="36">
        <v>501</v>
      </c>
      <c r="E193" s="36">
        <v>2000</v>
      </c>
      <c r="F193" s="36">
        <v>5000</v>
      </c>
      <c r="G193" s="36">
        <v>20000</v>
      </c>
      <c r="H193" s="36">
        <f t="shared" si="16"/>
        <v>501</v>
      </c>
      <c r="I193" s="36">
        <f t="shared" si="17"/>
        <v>20000</v>
      </c>
      <c r="J193" s="36">
        <f t="shared" si="18"/>
        <v>6875.25</v>
      </c>
      <c r="K193" s="36">
        <f t="shared" si="19"/>
        <v>6875.25</v>
      </c>
      <c r="L193" s="36">
        <f t="shared" si="20"/>
        <v>6875.25</v>
      </c>
      <c r="M193" s="36">
        <f t="shared" si="21"/>
        <v>6875.25</v>
      </c>
      <c r="N193" s="36">
        <f t="shared" si="22"/>
        <v>7.2870077451729035E-2</v>
      </c>
      <c r="O193" s="36">
        <f t="shared" si="23"/>
        <v>0.34376250000000003</v>
      </c>
    </row>
    <row r="194" spans="1:15">
      <c r="A194" s="36" t="s">
        <v>434</v>
      </c>
      <c r="B194" s="36">
        <v>960</v>
      </c>
      <c r="C194" s="36">
        <v>250</v>
      </c>
      <c r="D194" s="36">
        <v>101</v>
      </c>
      <c r="E194" s="36">
        <v>100</v>
      </c>
      <c r="F194" s="36">
        <v>500</v>
      </c>
      <c r="G194" s="36">
        <v>600</v>
      </c>
      <c r="H194" s="36">
        <f t="shared" si="16"/>
        <v>100</v>
      </c>
      <c r="I194" s="36">
        <f t="shared" si="17"/>
        <v>960</v>
      </c>
      <c r="J194" s="36">
        <f t="shared" si="18"/>
        <v>960</v>
      </c>
      <c r="K194" s="36">
        <f t="shared" si="19"/>
        <v>250</v>
      </c>
      <c r="L194" s="36">
        <f t="shared" si="20"/>
        <v>605</v>
      </c>
      <c r="M194" s="36">
        <f t="shared" si="21"/>
        <v>418.5</v>
      </c>
      <c r="N194" s="36">
        <f t="shared" si="22"/>
        <v>0.16528925619834711</v>
      </c>
      <c r="O194" s="36">
        <f t="shared" si="23"/>
        <v>0.63020833333333337</v>
      </c>
    </row>
    <row r="195" spans="1:15">
      <c r="A195" s="36" t="s">
        <v>435</v>
      </c>
      <c r="B195" s="36">
        <v>120</v>
      </c>
      <c r="C195" s="36">
        <v>2000</v>
      </c>
      <c r="D195" s="36">
        <v>501</v>
      </c>
      <c r="E195" s="36">
        <v>2000</v>
      </c>
      <c r="F195" s="36">
        <v>5000</v>
      </c>
      <c r="G195" s="36">
        <v>20000</v>
      </c>
      <c r="H195" s="36">
        <f t="shared" ref="H195:H258" si="24">MIN(B195:G195)</f>
        <v>120</v>
      </c>
      <c r="I195" s="36">
        <f t="shared" ref="I195:I258" si="25">MAX(B195:G195)</f>
        <v>20000</v>
      </c>
      <c r="J195" s="36">
        <f t="shared" ref="J195:J258" si="26">IF(B195="",(F195+G195+E195+D195)/4,B195)</f>
        <v>120</v>
      </c>
      <c r="K195" s="36">
        <f t="shared" ref="K195:K258" si="27">IF(C195="",(G195+D195+F195+E195)/4,C195)</f>
        <v>2000</v>
      </c>
      <c r="L195" s="36">
        <f t="shared" ref="L195:L258" si="28">(J195+K195)/2</f>
        <v>1060</v>
      </c>
      <c r="M195" s="36">
        <f t="shared" ref="M195:M258" si="29">AVERAGE(B195:G195)</f>
        <v>4936.833333333333</v>
      </c>
      <c r="N195" s="36">
        <f t="shared" ref="N195:N258" si="30">(H195/L195)</f>
        <v>0.11320754716981132</v>
      </c>
      <c r="O195" s="36">
        <f t="shared" ref="O195:O258" si="31">L195/I195</f>
        <v>5.2999999999999999E-2</v>
      </c>
    </row>
    <row r="196" spans="1:15">
      <c r="A196" s="36" t="s">
        <v>436</v>
      </c>
      <c r="B196" s="36">
        <v>4000</v>
      </c>
      <c r="C196" s="36">
        <v>4500</v>
      </c>
      <c r="D196" s="36">
        <v>501</v>
      </c>
      <c r="E196" s="36">
        <v>2000</v>
      </c>
      <c r="F196" s="36">
        <v>5000</v>
      </c>
      <c r="G196" s="36">
        <v>20000</v>
      </c>
      <c r="H196" s="36">
        <f t="shared" si="24"/>
        <v>501</v>
      </c>
      <c r="I196" s="36">
        <f t="shared" si="25"/>
        <v>20000</v>
      </c>
      <c r="J196" s="36">
        <f t="shared" si="26"/>
        <v>4000</v>
      </c>
      <c r="K196" s="36">
        <f t="shared" si="27"/>
        <v>4500</v>
      </c>
      <c r="L196" s="36">
        <f t="shared" si="28"/>
        <v>4250</v>
      </c>
      <c r="M196" s="36">
        <f t="shared" si="29"/>
        <v>6000.166666666667</v>
      </c>
      <c r="N196" s="36">
        <f t="shared" si="30"/>
        <v>0.11788235294117647</v>
      </c>
      <c r="O196" s="36">
        <f t="shared" si="31"/>
        <v>0.21249999999999999</v>
      </c>
    </row>
    <row r="197" spans="1:15">
      <c r="A197" s="36" t="s">
        <v>437</v>
      </c>
      <c r="B197" s="36"/>
      <c r="C197" s="36">
        <v>100</v>
      </c>
      <c r="D197" s="36">
        <v>50</v>
      </c>
      <c r="E197" s="36">
        <v>20</v>
      </c>
      <c r="F197" s="36">
        <v>100</v>
      </c>
      <c r="G197" s="36">
        <v>70</v>
      </c>
      <c r="H197" s="36">
        <f t="shared" si="24"/>
        <v>20</v>
      </c>
      <c r="I197" s="36">
        <f t="shared" si="25"/>
        <v>100</v>
      </c>
      <c r="J197" s="36">
        <f t="shared" si="26"/>
        <v>60</v>
      </c>
      <c r="K197" s="36">
        <f t="shared" si="27"/>
        <v>100</v>
      </c>
      <c r="L197" s="36">
        <f t="shared" si="28"/>
        <v>80</v>
      </c>
      <c r="M197" s="36">
        <f t="shared" si="29"/>
        <v>68</v>
      </c>
      <c r="N197" s="36">
        <f t="shared" si="30"/>
        <v>0.25</v>
      </c>
      <c r="O197" s="36">
        <f t="shared" si="31"/>
        <v>0.8</v>
      </c>
    </row>
    <row r="198" spans="1:15">
      <c r="A198" s="36" t="s">
        <v>438</v>
      </c>
      <c r="B198" s="36"/>
      <c r="C198" s="36">
        <v>75</v>
      </c>
      <c r="D198" s="36">
        <v>50</v>
      </c>
      <c r="E198" s="36">
        <v>20</v>
      </c>
      <c r="F198" s="36">
        <v>100</v>
      </c>
      <c r="G198" s="36">
        <v>70</v>
      </c>
      <c r="H198" s="36">
        <f t="shared" si="24"/>
        <v>20</v>
      </c>
      <c r="I198" s="36">
        <f t="shared" si="25"/>
        <v>100</v>
      </c>
      <c r="J198" s="36">
        <f t="shared" si="26"/>
        <v>60</v>
      </c>
      <c r="K198" s="36">
        <f t="shared" si="27"/>
        <v>75</v>
      </c>
      <c r="L198" s="36">
        <f t="shared" si="28"/>
        <v>67.5</v>
      </c>
      <c r="M198" s="36">
        <f t="shared" si="29"/>
        <v>63</v>
      </c>
      <c r="N198" s="36">
        <f t="shared" si="30"/>
        <v>0.29629629629629628</v>
      </c>
      <c r="O198" s="36">
        <f t="shared" si="31"/>
        <v>0.67500000000000004</v>
      </c>
    </row>
    <row r="199" spans="1:15">
      <c r="A199" s="36" t="s">
        <v>439</v>
      </c>
      <c r="B199" s="36"/>
      <c r="C199" s="36">
        <v>100</v>
      </c>
      <c r="D199" s="36">
        <v>50</v>
      </c>
      <c r="E199" s="36">
        <v>20</v>
      </c>
      <c r="F199" s="36">
        <v>100</v>
      </c>
      <c r="G199" s="36">
        <v>70</v>
      </c>
      <c r="H199" s="36">
        <f t="shared" si="24"/>
        <v>20</v>
      </c>
      <c r="I199" s="36">
        <f t="shared" si="25"/>
        <v>100</v>
      </c>
      <c r="J199" s="36">
        <f t="shared" si="26"/>
        <v>60</v>
      </c>
      <c r="K199" s="36">
        <f t="shared" si="27"/>
        <v>100</v>
      </c>
      <c r="L199" s="36">
        <f t="shared" si="28"/>
        <v>80</v>
      </c>
      <c r="M199" s="36">
        <f t="shared" si="29"/>
        <v>68</v>
      </c>
      <c r="N199" s="36">
        <f t="shared" si="30"/>
        <v>0.25</v>
      </c>
      <c r="O199" s="36">
        <f t="shared" si="31"/>
        <v>0.8</v>
      </c>
    </row>
    <row r="200" spans="1:15">
      <c r="A200" s="36" t="s">
        <v>439</v>
      </c>
      <c r="B200" s="36"/>
      <c r="C200" s="36">
        <v>100</v>
      </c>
      <c r="D200" s="36">
        <v>50</v>
      </c>
      <c r="E200" s="36">
        <v>20</v>
      </c>
      <c r="F200" s="36">
        <v>100</v>
      </c>
      <c r="G200" s="36">
        <v>70</v>
      </c>
      <c r="H200" s="36">
        <f t="shared" si="24"/>
        <v>20</v>
      </c>
      <c r="I200" s="36">
        <f t="shared" si="25"/>
        <v>100</v>
      </c>
      <c r="J200" s="36">
        <f t="shared" si="26"/>
        <v>60</v>
      </c>
      <c r="K200" s="36">
        <f t="shared" si="27"/>
        <v>100</v>
      </c>
      <c r="L200" s="36">
        <f t="shared" si="28"/>
        <v>80</v>
      </c>
      <c r="M200" s="36">
        <f t="shared" si="29"/>
        <v>68</v>
      </c>
      <c r="N200" s="36">
        <f t="shared" si="30"/>
        <v>0.25</v>
      </c>
      <c r="O200" s="36">
        <f t="shared" si="31"/>
        <v>0.8</v>
      </c>
    </row>
    <row r="201" spans="1:15">
      <c r="A201" s="36" t="s">
        <v>440</v>
      </c>
      <c r="B201" s="36">
        <v>1000</v>
      </c>
      <c r="C201" s="36">
        <v>270</v>
      </c>
      <c r="D201" s="36">
        <v>101</v>
      </c>
      <c r="E201" s="36">
        <v>100</v>
      </c>
      <c r="F201" s="36">
        <v>500</v>
      </c>
      <c r="G201" s="36">
        <v>600</v>
      </c>
      <c r="H201" s="36">
        <f t="shared" si="24"/>
        <v>100</v>
      </c>
      <c r="I201" s="36">
        <f t="shared" si="25"/>
        <v>1000</v>
      </c>
      <c r="J201" s="36">
        <f t="shared" si="26"/>
        <v>1000</v>
      </c>
      <c r="K201" s="36">
        <f t="shared" si="27"/>
        <v>270</v>
      </c>
      <c r="L201" s="36">
        <f t="shared" si="28"/>
        <v>635</v>
      </c>
      <c r="M201" s="36">
        <f t="shared" si="29"/>
        <v>428.5</v>
      </c>
      <c r="N201" s="36">
        <f t="shared" si="30"/>
        <v>0.15748031496062992</v>
      </c>
      <c r="O201" s="36">
        <f t="shared" si="31"/>
        <v>0.63500000000000001</v>
      </c>
    </row>
    <row r="202" spans="1:15">
      <c r="A202" s="36" t="s">
        <v>441</v>
      </c>
      <c r="B202" s="36">
        <v>3000</v>
      </c>
      <c r="C202" s="36">
        <v>300</v>
      </c>
      <c r="D202" s="36">
        <v>101</v>
      </c>
      <c r="E202" s="36">
        <v>100</v>
      </c>
      <c r="F202" s="36">
        <v>500</v>
      </c>
      <c r="G202" s="36">
        <v>600</v>
      </c>
      <c r="H202" s="36">
        <f t="shared" si="24"/>
        <v>100</v>
      </c>
      <c r="I202" s="36">
        <f t="shared" si="25"/>
        <v>3000</v>
      </c>
      <c r="J202" s="36">
        <f t="shared" si="26"/>
        <v>3000</v>
      </c>
      <c r="K202" s="36">
        <f t="shared" si="27"/>
        <v>300</v>
      </c>
      <c r="L202" s="36">
        <f t="shared" si="28"/>
        <v>1650</v>
      </c>
      <c r="M202" s="36">
        <f t="shared" si="29"/>
        <v>766.83333333333337</v>
      </c>
      <c r="N202" s="36">
        <f t="shared" si="30"/>
        <v>6.0606060606060608E-2</v>
      </c>
      <c r="O202" s="36">
        <f t="shared" si="31"/>
        <v>0.55000000000000004</v>
      </c>
    </row>
    <row r="203" spans="1:15">
      <c r="A203" s="36" t="s">
        <v>442</v>
      </c>
      <c r="B203" s="36">
        <v>2500</v>
      </c>
      <c r="C203" s="36">
        <v>150</v>
      </c>
      <c r="D203" s="36">
        <v>101</v>
      </c>
      <c r="E203" s="36">
        <v>100</v>
      </c>
      <c r="F203" s="36">
        <v>500</v>
      </c>
      <c r="G203" s="36">
        <v>600</v>
      </c>
      <c r="H203" s="36">
        <f t="shared" si="24"/>
        <v>100</v>
      </c>
      <c r="I203" s="36">
        <f t="shared" si="25"/>
        <v>2500</v>
      </c>
      <c r="J203" s="36">
        <f t="shared" si="26"/>
        <v>2500</v>
      </c>
      <c r="K203" s="36">
        <f t="shared" si="27"/>
        <v>150</v>
      </c>
      <c r="L203" s="36">
        <f t="shared" si="28"/>
        <v>1325</v>
      </c>
      <c r="M203" s="36">
        <f t="shared" si="29"/>
        <v>658.5</v>
      </c>
      <c r="N203" s="36">
        <f t="shared" si="30"/>
        <v>7.5471698113207544E-2</v>
      </c>
      <c r="O203" s="36">
        <f t="shared" si="31"/>
        <v>0.53</v>
      </c>
    </row>
    <row r="204" spans="1:15">
      <c r="A204" s="36" t="s">
        <v>443</v>
      </c>
      <c r="B204" s="36">
        <v>2500</v>
      </c>
      <c r="C204" s="36">
        <v>400</v>
      </c>
      <c r="D204" s="36">
        <v>101</v>
      </c>
      <c r="E204" s="36">
        <v>100</v>
      </c>
      <c r="F204" s="36">
        <v>500</v>
      </c>
      <c r="G204" s="36">
        <v>600</v>
      </c>
      <c r="H204" s="36">
        <f t="shared" si="24"/>
        <v>100</v>
      </c>
      <c r="I204" s="36">
        <f t="shared" si="25"/>
        <v>2500</v>
      </c>
      <c r="J204" s="36">
        <f t="shared" si="26"/>
        <v>2500</v>
      </c>
      <c r="K204" s="36">
        <f t="shared" si="27"/>
        <v>400</v>
      </c>
      <c r="L204" s="36">
        <f t="shared" si="28"/>
        <v>1450</v>
      </c>
      <c r="M204" s="36">
        <f t="shared" si="29"/>
        <v>700.16666666666663</v>
      </c>
      <c r="N204" s="36">
        <f t="shared" si="30"/>
        <v>6.8965517241379309E-2</v>
      </c>
      <c r="O204" s="36">
        <f t="shared" si="31"/>
        <v>0.57999999999999996</v>
      </c>
    </row>
    <row r="205" spans="1:15">
      <c r="A205" s="36" t="s">
        <v>444</v>
      </c>
      <c r="B205" s="36"/>
      <c r="C205" s="36"/>
      <c r="D205" s="36">
        <v>501</v>
      </c>
      <c r="E205" s="36">
        <v>2000</v>
      </c>
      <c r="F205" s="36">
        <v>5000</v>
      </c>
      <c r="G205" s="36">
        <v>20000</v>
      </c>
      <c r="H205" s="36">
        <f t="shared" si="24"/>
        <v>501</v>
      </c>
      <c r="I205" s="36">
        <f t="shared" si="25"/>
        <v>20000</v>
      </c>
      <c r="J205" s="36">
        <f t="shared" si="26"/>
        <v>6875.25</v>
      </c>
      <c r="K205" s="36">
        <f t="shared" si="27"/>
        <v>6875.25</v>
      </c>
      <c r="L205" s="36">
        <f t="shared" si="28"/>
        <v>6875.25</v>
      </c>
      <c r="M205" s="36">
        <f t="shared" si="29"/>
        <v>6875.25</v>
      </c>
      <c r="N205" s="36">
        <f t="shared" si="30"/>
        <v>7.2870077451729035E-2</v>
      </c>
      <c r="O205" s="36">
        <f t="shared" si="31"/>
        <v>0.34376250000000003</v>
      </c>
    </row>
    <row r="206" spans="1:15">
      <c r="A206" s="36" t="s">
        <v>445</v>
      </c>
      <c r="B206" s="36"/>
      <c r="C206" s="36">
        <v>55000</v>
      </c>
      <c r="D206" s="36">
        <v>50001</v>
      </c>
      <c r="E206" s="36">
        <v>50000</v>
      </c>
      <c r="F206" s="36">
        <v>50001</v>
      </c>
      <c r="G206" s="36">
        <v>300000</v>
      </c>
      <c r="H206" s="36">
        <f t="shared" si="24"/>
        <v>50000</v>
      </c>
      <c r="I206" s="36">
        <f t="shared" si="25"/>
        <v>300000</v>
      </c>
      <c r="J206" s="36">
        <f t="shared" si="26"/>
        <v>112500.5</v>
      </c>
      <c r="K206" s="36">
        <f t="shared" si="27"/>
        <v>55000</v>
      </c>
      <c r="L206" s="36">
        <f t="shared" si="28"/>
        <v>83750.25</v>
      </c>
      <c r="M206" s="36">
        <f t="shared" si="29"/>
        <v>101000.4</v>
      </c>
      <c r="N206" s="36">
        <f t="shared" si="30"/>
        <v>0.59701314324434851</v>
      </c>
      <c r="O206" s="36">
        <f t="shared" si="31"/>
        <v>0.27916750000000001</v>
      </c>
    </row>
    <row r="207" spans="1:15">
      <c r="A207" s="36" t="s">
        <v>446</v>
      </c>
      <c r="B207" s="36"/>
      <c r="C207" s="36">
        <v>7500</v>
      </c>
      <c r="D207" s="36">
        <v>5001</v>
      </c>
      <c r="E207" s="36">
        <v>20000</v>
      </c>
      <c r="F207" s="36">
        <v>50000</v>
      </c>
      <c r="G207" s="36">
        <v>50000</v>
      </c>
      <c r="H207" s="36">
        <f t="shared" si="24"/>
        <v>5001</v>
      </c>
      <c r="I207" s="36">
        <f t="shared" si="25"/>
        <v>50000</v>
      </c>
      <c r="J207" s="36">
        <f t="shared" si="26"/>
        <v>31250.25</v>
      </c>
      <c r="K207" s="36">
        <f t="shared" si="27"/>
        <v>7500</v>
      </c>
      <c r="L207" s="36">
        <f t="shared" si="28"/>
        <v>19375.125</v>
      </c>
      <c r="M207" s="36">
        <f t="shared" si="29"/>
        <v>26500.2</v>
      </c>
      <c r="N207" s="36">
        <f t="shared" si="30"/>
        <v>0.25811446377765307</v>
      </c>
      <c r="O207" s="36">
        <f t="shared" si="31"/>
        <v>0.38750250000000003</v>
      </c>
    </row>
    <row r="208" spans="1:15">
      <c r="A208" s="36" t="s">
        <v>447</v>
      </c>
      <c r="B208" s="36"/>
      <c r="C208" s="36"/>
      <c r="D208" s="36">
        <v>501</v>
      </c>
      <c r="E208" s="36">
        <v>2000</v>
      </c>
      <c r="F208" s="36">
        <v>5000</v>
      </c>
      <c r="G208" s="36">
        <v>20000</v>
      </c>
      <c r="H208" s="36">
        <f t="shared" si="24"/>
        <v>501</v>
      </c>
      <c r="I208" s="36">
        <f t="shared" si="25"/>
        <v>20000</v>
      </c>
      <c r="J208" s="36">
        <f t="shared" si="26"/>
        <v>6875.25</v>
      </c>
      <c r="K208" s="36">
        <f t="shared" si="27"/>
        <v>6875.25</v>
      </c>
      <c r="L208" s="36">
        <f t="shared" si="28"/>
        <v>6875.25</v>
      </c>
      <c r="M208" s="36">
        <f t="shared" si="29"/>
        <v>6875.25</v>
      </c>
      <c r="N208" s="36">
        <f t="shared" si="30"/>
        <v>7.2870077451729035E-2</v>
      </c>
      <c r="O208" s="36">
        <f t="shared" si="31"/>
        <v>0.34376250000000003</v>
      </c>
    </row>
    <row r="209" spans="1:15">
      <c r="A209" s="36" t="s">
        <v>448</v>
      </c>
      <c r="B209" s="36"/>
      <c r="C209" s="36">
        <v>600</v>
      </c>
      <c r="D209" s="36">
        <v>501</v>
      </c>
      <c r="E209" s="36">
        <v>2000</v>
      </c>
      <c r="F209" s="36">
        <v>5000</v>
      </c>
      <c r="G209" s="36">
        <v>20000</v>
      </c>
      <c r="H209" s="36">
        <f t="shared" si="24"/>
        <v>501</v>
      </c>
      <c r="I209" s="36">
        <f t="shared" si="25"/>
        <v>20000</v>
      </c>
      <c r="J209" s="36">
        <f t="shared" si="26"/>
        <v>6875.25</v>
      </c>
      <c r="K209" s="36">
        <f t="shared" si="27"/>
        <v>600</v>
      </c>
      <c r="L209" s="36">
        <f t="shared" si="28"/>
        <v>3737.625</v>
      </c>
      <c r="M209" s="36">
        <f t="shared" si="29"/>
        <v>5620.2</v>
      </c>
      <c r="N209" s="36">
        <f t="shared" si="30"/>
        <v>0.13404233972107957</v>
      </c>
      <c r="O209" s="36">
        <f t="shared" si="31"/>
        <v>0.18688125</v>
      </c>
    </row>
    <row r="210" spans="1:15">
      <c r="A210" s="36" t="s">
        <v>449</v>
      </c>
      <c r="B210" s="36"/>
      <c r="C210" s="36">
        <v>25</v>
      </c>
      <c r="D210" s="36">
        <v>501</v>
      </c>
      <c r="E210" s="36">
        <v>2000</v>
      </c>
      <c r="F210" s="36">
        <v>5000</v>
      </c>
      <c r="G210" s="36">
        <v>20000</v>
      </c>
      <c r="H210" s="36">
        <f t="shared" si="24"/>
        <v>25</v>
      </c>
      <c r="I210" s="36">
        <f t="shared" si="25"/>
        <v>20000</v>
      </c>
      <c r="J210" s="36">
        <f t="shared" si="26"/>
        <v>6875.25</v>
      </c>
      <c r="K210" s="36">
        <f t="shared" si="27"/>
        <v>25</v>
      </c>
      <c r="L210" s="36">
        <f t="shared" si="28"/>
        <v>3450.125</v>
      </c>
      <c r="M210" s="36">
        <f t="shared" si="29"/>
        <v>5505.2</v>
      </c>
      <c r="N210" s="36">
        <f t="shared" si="30"/>
        <v>7.2461142712220575E-3</v>
      </c>
      <c r="O210" s="36">
        <f t="shared" si="31"/>
        <v>0.17250625</v>
      </c>
    </row>
    <row r="211" spans="1:15">
      <c r="A211" s="36" t="s">
        <v>450</v>
      </c>
      <c r="B211" s="36"/>
      <c r="C211" s="36">
        <v>25</v>
      </c>
      <c r="D211" s="36">
        <v>50</v>
      </c>
      <c r="E211" s="36">
        <v>20</v>
      </c>
      <c r="F211" s="36">
        <v>100</v>
      </c>
      <c r="G211" s="36">
        <v>70</v>
      </c>
      <c r="H211" s="36">
        <f t="shared" si="24"/>
        <v>20</v>
      </c>
      <c r="I211" s="36">
        <f t="shared" si="25"/>
        <v>100</v>
      </c>
      <c r="J211" s="36">
        <f t="shared" si="26"/>
        <v>60</v>
      </c>
      <c r="K211" s="36">
        <f t="shared" si="27"/>
        <v>25</v>
      </c>
      <c r="L211" s="36">
        <f t="shared" si="28"/>
        <v>42.5</v>
      </c>
      <c r="M211" s="36">
        <f t="shared" si="29"/>
        <v>53</v>
      </c>
      <c r="N211" s="36">
        <f t="shared" si="30"/>
        <v>0.47058823529411764</v>
      </c>
      <c r="O211" s="36">
        <f t="shared" si="31"/>
        <v>0.42499999999999999</v>
      </c>
    </row>
    <row r="212" spans="1:15">
      <c r="A212" s="36" t="s">
        <v>451</v>
      </c>
      <c r="B212" s="36"/>
      <c r="C212" s="36">
        <v>25</v>
      </c>
      <c r="D212" s="36">
        <v>50</v>
      </c>
      <c r="E212" s="36">
        <v>20</v>
      </c>
      <c r="F212" s="36">
        <v>100</v>
      </c>
      <c r="G212" s="36">
        <v>70</v>
      </c>
      <c r="H212" s="36">
        <f t="shared" si="24"/>
        <v>20</v>
      </c>
      <c r="I212" s="36">
        <f t="shared" si="25"/>
        <v>100</v>
      </c>
      <c r="J212" s="36">
        <f t="shared" si="26"/>
        <v>60</v>
      </c>
      <c r="K212" s="36">
        <f t="shared" si="27"/>
        <v>25</v>
      </c>
      <c r="L212" s="36">
        <f t="shared" si="28"/>
        <v>42.5</v>
      </c>
      <c r="M212" s="36">
        <f t="shared" si="29"/>
        <v>53</v>
      </c>
      <c r="N212" s="36">
        <f t="shared" si="30"/>
        <v>0.47058823529411764</v>
      </c>
      <c r="O212" s="36">
        <f t="shared" si="31"/>
        <v>0.42499999999999999</v>
      </c>
    </row>
    <row r="213" spans="1:15">
      <c r="A213" s="36" t="s">
        <v>452</v>
      </c>
      <c r="B213" s="36"/>
      <c r="C213" s="36"/>
      <c r="D213" s="36">
        <v>50</v>
      </c>
      <c r="E213" s="36">
        <v>20</v>
      </c>
      <c r="F213" s="36">
        <v>100</v>
      </c>
      <c r="G213" s="36">
        <v>70</v>
      </c>
      <c r="H213" s="36">
        <f t="shared" si="24"/>
        <v>20</v>
      </c>
      <c r="I213" s="36">
        <f t="shared" si="25"/>
        <v>100</v>
      </c>
      <c r="J213" s="36">
        <f t="shared" si="26"/>
        <v>60</v>
      </c>
      <c r="K213" s="36">
        <f t="shared" si="27"/>
        <v>60</v>
      </c>
      <c r="L213" s="36">
        <f t="shared" si="28"/>
        <v>60</v>
      </c>
      <c r="M213" s="36">
        <f t="shared" si="29"/>
        <v>60</v>
      </c>
      <c r="N213" s="36">
        <f t="shared" si="30"/>
        <v>0.33333333333333331</v>
      </c>
      <c r="O213" s="36">
        <f t="shared" si="31"/>
        <v>0.6</v>
      </c>
    </row>
    <row r="214" spans="1:15">
      <c r="A214" s="36" t="s">
        <v>452</v>
      </c>
      <c r="B214" s="36"/>
      <c r="C214" s="36"/>
      <c r="D214" s="36">
        <v>50</v>
      </c>
      <c r="E214" s="36">
        <v>20</v>
      </c>
      <c r="F214" s="36">
        <v>100</v>
      </c>
      <c r="G214" s="36">
        <v>70</v>
      </c>
      <c r="H214" s="36">
        <f t="shared" si="24"/>
        <v>20</v>
      </c>
      <c r="I214" s="36">
        <f t="shared" si="25"/>
        <v>100</v>
      </c>
      <c r="J214" s="36">
        <f t="shared" si="26"/>
        <v>60</v>
      </c>
      <c r="K214" s="36">
        <f t="shared" si="27"/>
        <v>60</v>
      </c>
      <c r="L214" s="36">
        <f t="shared" si="28"/>
        <v>60</v>
      </c>
      <c r="M214" s="36">
        <f t="shared" si="29"/>
        <v>60</v>
      </c>
      <c r="N214" s="36">
        <f t="shared" si="30"/>
        <v>0.33333333333333331</v>
      </c>
      <c r="O214" s="36">
        <f t="shared" si="31"/>
        <v>0.6</v>
      </c>
    </row>
    <row r="215" spans="1:15">
      <c r="A215" s="36" t="s">
        <v>453</v>
      </c>
      <c r="B215" s="36"/>
      <c r="C215" s="36"/>
      <c r="D215" s="36">
        <v>101</v>
      </c>
      <c r="E215" s="36">
        <v>100</v>
      </c>
      <c r="F215" s="36">
        <v>500</v>
      </c>
      <c r="G215" s="36">
        <v>600</v>
      </c>
      <c r="H215" s="36">
        <f t="shared" si="24"/>
        <v>100</v>
      </c>
      <c r="I215" s="36">
        <f t="shared" si="25"/>
        <v>600</v>
      </c>
      <c r="J215" s="36">
        <f t="shared" si="26"/>
        <v>325.25</v>
      </c>
      <c r="K215" s="36">
        <f t="shared" si="27"/>
        <v>325.25</v>
      </c>
      <c r="L215" s="36">
        <f t="shared" si="28"/>
        <v>325.25</v>
      </c>
      <c r="M215" s="36">
        <f t="shared" si="29"/>
        <v>325.25</v>
      </c>
      <c r="N215" s="36">
        <f t="shared" si="30"/>
        <v>0.30745580322828592</v>
      </c>
      <c r="O215" s="36">
        <f t="shared" si="31"/>
        <v>0.54208333333333336</v>
      </c>
    </row>
    <row r="216" spans="1:15">
      <c r="A216" s="36" t="s">
        <v>454</v>
      </c>
      <c r="B216" s="36">
        <v>8000</v>
      </c>
      <c r="C216" s="36">
        <v>3600</v>
      </c>
      <c r="D216" s="36">
        <v>501</v>
      </c>
      <c r="E216" s="36">
        <v>2000</v>
      </c>
      <c r="F216" s="36">
        <v>5000</v>
      </c>
      <c r="G216" s="36">
        <v>20000</v>
      </c>
      <c r="H216" s="36">
        <f t="shared" si="24"/>
        <v>501</v>
      </c>
      <c r="I216" s="36">
        <f t="shared" si="25"/>
        <v>20000</v>
      </c>
      <c r="J216" s="36">
        <f t="shared" si="26"/>
        <v>8000</v>
      </c>
      <c r="K216" s="36">
        <f t="shared" si="27"/>
        <v>3600</v>
      </c>
      <c r="L216" s="36">
        <f t="shared" si="28"/>
        <v>5800</v>
      </c>
      <c r="M216" s="36">
        <f t="shared" si="29"/>
        <v>6516.833333333333</v>
      </c>
      <c r="N216" s="36">
        <f t="shared" si="30"/>
        <v>8.6379310344827584E-2</v>
      </c>
      <c r="O216" s="36">
        <f t="shared" si="31"/>
        <v>0.28999999999999998</v>
      </c>
    </row>
    <row r="217" spans="1:15">
      <c r="A217" s="36" t="s">
        <v>455</v>
      </c>
      <c r="B217" s="36">
        <v>6000</v>
      </c>
      <c r="C217" s="36">
        <v>3600</v>
      </c>
      <c r="D217" s="36">
        <v>501</v>
      </c>
      <c r="E217" s="36">
        <v>2000</v>
      </c>
      <c r="F217" s="36">
        <v>5000</v>
      </c>
      <c r="G217" s="36">
        <v>20000</v>
      </c>
      <c r="H217" s="36">
        <f t="shared" si="24"/>
        <v>501</v>
      </c>
      <c r="I217" s="36">
        <f t="shared" si="25"/>
        <v>20000</v>
      </c>
      <c r="J217" s="36">
        <f t="shared" si="26"/>
        <v>6000</v>
      </c>
      <c r="K217" s="36">
        <f t="shared" si="27"/>
        <v>3600</v>
      </c>
      <c r="L217" s="36">
        <f t="shared" si="28"/>
        <v>4800</v>
      </c>
      <c r="M217" s="36">
        <f t="shared" si="29"/>
        <v>6183.5</v>
      </c>
      <c r="N217" s="36">
        <f t="shared" si="30"/>
        <v>0.104375</v>
      </c>
      <c r="O217" s="36">
        <f t="shared" si="31"/>
        <v>0.24</v>
      </c>
    </row>
    <row r="218" spans="1:15">
      <c r="A218" s="36" t="s">
        <v>456</v>
      </c>
      <c r="B218" s="36">
        <v>600</v>
      </c>
      <c r="C218" s="36">
        <v>5000</v>
      </c>
      <c r="D218" s="36">
        <v>501</v>
      </c>
      <c r="E218" s="36">
        <v>2000</v>
      </c>
      <c r="F218" s="36">
        <v>5000</v>
      </c>
      <c r="G218" s="36">
        <v>20000</v>
      </c>
      <c r="H218" s="36">
        <f t="shared" si="24"/>
        <v>501</v>
      </c>
      <c r="I218" s="36">
        <f t="shared" si="25"/>
        <v>20000</v>
      </c>
      <c r="J218" s="36">
        <f t="shared" si="26"/>
        <v>600</v>
      </c>
      <c r="K218" s="36">
        <f t="shared" si="27"/>
        <v>5000</v>
      </c>
      <c r="L218" s="36">
        <f t="shared" si="28"/>
        <v>2800</v>
      </c>
      <c r="M218" s="36">
        <f t="shared" si="29"/>
        <v>5516.833333333333</v>
      </c>
      <c r="N218" s="36">
        <f t="shared" si="30"/>
        <v>0.17892857142857144</v>
      </c>
      <c r="O218" s="36">
        <f t="shared" si="31"/>
        <v>0.14000000000000001</v>
      </c>
    </row>
    <row r="219" spans="1:15">
      <c r="A219" s="36" t="s">
        <v>457</v>
      </c>
      <c r="B219" s="36">
        <v>20000</v>
      </c>
      <c r="C219" s="36">
        <v>5000</v>
      </c>
      <c r="D219" s="36">
        <v>501</v>
      </c>
      <c r="E219" s="36">
        <v>2000</v>
      </c>
      <c r="F219" s="36">
        <v>5000</v>
      </c>
      <c r="G219" s="36">
        <v>20000</v>
      </c>
      <c r="H219" s="36">
        <f t="shared" si="24"/>
        <v>501</v>
      </c>
      <c r="I219" s="36">
        <f t="shared" si="25"/>
        <v>20000</v>
      </c>
      <c r="J219" s="36">
        <f t="shared" si="26"/>
        <v>20000</v>
      </c>
      <c r="K219" s="36">
        <f t="shared" si="27"/>
        <v>5000</v>
      </c>
      <c r="L219" s="36">
        <f t="shared" si="28"/>
        <v>12500</v>
      </c>
      <c r="M219" s="36">
        <f t="shared" si="29"/>
        <v>8750.1666666666661</v>
      </c>
      <c r="N219" s="36">
        <f t="shared" si="30"/>
        <v>4.0079999999999998E-2</v>
      </c>
      <c r="O219" s="36">
        <f t="shared" si="31"/>
        <v>0.625</v>
      </c>
    </row>
    <row r="220" spans="1:15">
      <c r="A220" s="36" t="s">
        <v>458</v>
      </c>
      <c r="B220" s="36">
        <v>400</v>
      </c>
      <c r="C220" s="36">
        <v>5000</v>
      </c>
      <c r="D220" s="36">
        <v>501</v>
      </c>
      <c r="E220" s="36">
        <v>2000</v>
      </c>
      <c r="F220" s="36">
        <v>5000</v>
      </c>
      <c r="G220" s="36">
        <v>20000</v>
      </c>
      <c r="H220" s="36">
        <f t="shared" si="24"/>
        <v>400</v>
      </c>
      <c r="I220" s="36">
        <f t="shared" si="25"/>
        <v>20000</v>
      </c>
      <c r="J220" s="36">
        <f t="shared" si="26"/>
        <v>400</v>
      </c>
      <c r="K220" s="36">
        <f t="shared" si="27"/>
        <v>5000</v>
      </c>
      <c r="L220" s="36">
        <f t="shared" si="28"/>
        <v>2700</v>
      </c>
      <c r="M220" s="36">
        <f t="shared" si="29"/>
        <v>5483.5</v>
      </c>
      <c r="N220" s="36">
        <f t="shared" si="30"/>
        <v>0.14814814814814814</v>
      </c>
      <c r="O220" s="36">
        <f t="shared" si="31"/>
        <v>0.13500000000000001</v>
      </c>
    </row>
    <row r="221" spans="1:15">
      <c r="A221" s="36" t="s">
        <v>459</v>
      </c>
      <c r="B221" s="36">
        <v>1000</v>
      </c>
      <c r="C221" s="36">
        <v>5000</v>
      </c>
      <c r="D221" s="36">
        <v>501</v>
      </c>
      <c r="E221" s="36">
        <v>2000</v>
      </c>
      <c r="F221" s="36">
        <v>5000</v>
      </c>
      <c r="G221" s="36">
        <v>20000</v>
      </c>
      <c r="H221" s="36">
        <f t="shared" si="24"/>
        <v>501</v>
      </c>
      <c r="I221" s="36">
        <f t="shared" si="25"/>
        <v>20000</v>
      </c>
      <c r="J221" s="36">
        <f t="shared" si="26"/>
        <v>1000</v>
      </c>
      <c r="K221" s="36">
        <f t="shared" si="27"/>
        <v>5000</v>
      </c>
      <c r="L221" s="36">
        <f t="shared" si="28"/>
        <v>3000</v>
      </c>
      <c r="M221" s="36">
        <f t="shared" si="29"/>
        <v>5583.5</v>
      </c>
      <c r="N221" s="36">
        <f t="shared" si="30"/>
        <v>0.16700000000000001</v>
      </c>
      <c r="O221" s="36">
        <f t="shared" si="31"/>
        <v>0.15</v>
      </c>
    </row>
    <row r="222" spans="1:15">
      <c r="A222" s="36" t="s">
        <v>460</v>
      </c>
      <c r="B222" s="36">
        <v>6000</v>
      </c>
      <c r="C222" s="36">
        <v>5000</v>
      </c>
      <c r="D222" s="36">
        <v>501</v>
      </c>
      <c r="E222" s="36">
        <v>2000</v>
      </c>
      <c r="F222" s="36">
        <v>5000</v>
      </c>
      <c r="G222" s="36">
        <v>20000</v>
      </c>
      <c r="H222" s="36">
        <f t="shared" si="24"/>
        <v>501</v>
      </c>
      <c r="I222" s="36">
        <f t="shared" si="25"/>
        <v>20000</v>
      </c>
      <c r="J222" s="36">
        <f t="shared" si="26"/>
        <v>6000</v>
      </c>
      <c r="K222" s="36">
        <f t="shared" si="27"/>
        <v>5000</v>
      </c>
      <c r="L222" s="36">
        <f t="shared" si="28"/>
        <v>5500</v>
      </c>
      <c r="M222" s="36">
        <f t="shared" si="29"/>
        <v>6416.833333333333</v>
      </c>
      <c r="N222" s="36">
        <f t="shared" si="30"/>
        <v>9.1090909090909097E-2</v>
      </c>
      <c r="O222" s="36">
        <f t="shared" si="31"/>
        <v>0.27500000000000002</v>
      </c>
    </row>
    <row r="223" spans="1:15">
      <c r="A223" s="36" t="s">
        <v>461</v>
      </c>
      <c r="B223" s="36">
        <v>128000</v>
      </c>
      <c r="C223" s="36">
        <v>28500</v>
      </c>
      <c r="D223" s="36">
        <v>5001</v>
      </c>
      <c r="E223" s="36">
        <v>20000</v>
      </c>
      <c r="F223" s="36">
        <v>50000</v>
      </c>
      <c r="G223" s="36">
        <v>50000</v>
      </c>
      <c r="H223" s="36">
        <f t="shared" si="24"/>
        <v>5001</v>
      </c>
      <c r="I223" s="36">
        <f t="shared" si="25"/>
        <v>128000</v>
      </c>
      <c r="J223" s="36">
        <f t="shared" si="26"/>
        <v>128000</v>
      </c>
      <c r="K223" s="36">
        <f t="shared" si="27"/>
        <v>28500</v>
      </c>
      <c r="L223" s="36">
        <f t="shared" si="28"/>
        <v>78250</v>
      </c>
      <c r="M223" s="36">
        <f t="shared" si="29"/>
        <v>46916.833333333336</v>
      </c>
      <c r="N223" s="36">
        <f t="shared" si="30"/>
        <v>6.3910543130990413E-2</v>
      </c>
      <c r="O223" s="36">
        <f t="shared" si="31"/>
        <v>0.611328125</v>
      </c>
    </row>
    <row r="224" spans="1:15">
      <c r="A224" s="36" t="s">
        <v>462</v>
      </c>
      <c r="B224" s="36">
        <v>3000</v>
      </c>
      <c r="C224" s="36">
        <v>3200</v>
      </c>
      <c r="D224" s="36">
        <v>501</v>
      </c>
      <c r="E224" s="36">
        <v>2000</v>
      </c>
      <c r="F224" s="36">
        <v>5000</v>
      </c>
      <c r="G224" s="36">
        <v>20000</v>
      </c>
      <c r="H224" s="36">
        <f t="shared" si="24"/>
        <v>501</v>
      </c>
      <c r="I224" s="36">
        <f t="shared" si="25"/>
        <v>20000</v>
      </c>
      <c r="J224" s="36">
        <f t="shared" si="26"/>
        <v>3000</v>
      </c>
      <c r="K224" s="36">
        <f t="shared" si="27"/>
        <v>3200</v>
      </c>
      <c r="L224" s="36">
        <f t="shared" si="28"/>
        <v>3100</v>
      </c>
      <c r="M224" s="36">
        <f t="shared" si="29"/>
        <v>5616.833333333333</v>
      </c>
      <c r="N224" s="36">
        <f t="shared" si="30"/>
        <v>0.16161290322580646</v>
      </c>
      <c r="O224" s="36">
        <f t="shared" si="31"/>
        <v>0.155</v>
      </c>
    </row>
    <row r="225" spans="1:15">
      <c r="A225" s="36" t="s">
        <v>463</v>
      </c>
      <c r="B225" s="36">
        <v>8000</v>
      </c>
      <c r="C225" s="36">
        <v>3000</v>
      </c>
      <c r="D225" s="36">
        <v>501</v>
      </c>
      <c r="E225" s="36">
        <v>2000</v>
      </c>
      <c r="F225" s="36">
        <v>5000</v>
      </c>
      <c r="G225" s="36">
        <v>20000</v>
      </c>
      <c r="H225" s="36">
        <f t="shared" si="24"/>
        <v>501</v>
      </c>
      <c r="I225" s="36">
        <f t="shared" si="25"/>
        <v>20000</v>
      </c>
      <c r="J225" s="36">
        <f t="shared" si="26"/>
        <v>8000</v>
      </c>
      <c r="K225" s="36">
        <f t="shared" si="27"/>
        <v>3000</v>
      </c>
      <c r="L225" s="36">
        <f t="shared" si="28"/>
        <v>5500</v>
      </c>
      <c r="M225" s="36">
        <f t="shared" si="29"/>
        <v>6416.833333333333</v>
      </c>
      <c r="N225" s="36">
        <f t="shared" si="30"/>
        <v>9.1090909090909097E-2</v>
      </c>
      <c r="O225" s="36">
        <f t="shared" si="31"/>
        <v>0.27500000000000002</v>
      </c>
    </row>
    <row r="226" spans="1:15">
      <c r="A226" s="36" t="s">
        <v>464</v>
      </c>
      <c r="B226" s="36">
        <v>5000</v>
      </c>
      <c r="C226" s="36">
        <v>380</v>
      </c>
      <c r="D226" s="36">
        <v>101</v>
      </c>
      <c r="E226" s="36">
        <v>100</v>
      </c>
      <c r="F226" s="36">
        <v>500</v>
      </c>
      <c r="G226" s="36">
        <v>600</v>
      </c>
      <c r="H226" s="36">
        <f t="shared" si="24"/>
        <v>100</v>
      </c>
      <c r="I226" s="36">
        <f t="shared" si="25"/>
        <v>5000</v>
      </c>
      <c r="J226" s="36">
        <f t="shared" si="26"/>
        <v>5000</v>
      </c>
      <c r="K226" s="36">
        <f t="shared" si="27"/>
        <v>380</v>
      </c>
      <c r="L226" s="36">
        <f t="shared" si="28"/>
        <v>2690</v>
      </c>
      <c r="M226" s="36">
        <f t="shared" si="29"/>
        <v>1113.5</v>
      </c>
      <c r="N226" s="36">
        <f t="shared" si="30"/>
        <v>3.717472118959108E-2</v>
      </c>
      <c r="O226" s="36">
        <f t="shared" si="31"/>
        <v>0.53800000000000003</v>
      </c>
    </row>
    <row r="227" spans="1:15">
      <c r="A227" s="36" t="s">
        <v>465</v>
      </c>
      <c r="B227" s="36"/>
      <c r="C227" s="36">
        <v>500</v>
      </c>
      <c r="D227" s="36">
        <v>101</v>
      </c>
      <c r="E227" s="36">
        <v>100</v>
      </c>
      <c r="F227" s="36">
        <v>500</v>
      </c>
      <c r="G227" s="36">
        <v>600</v>
      </c>
      <c r="H227" s="36">
        <f t="shared" si="24"/>
        <v>100</v>
      </c>
      <c r="I227" s="36">
        <f t="shared" si="25"/>
        <v>600</v>
      </c>
      <c r="J227" s="36">
        <f t="shared" si="26"/>
        <v>325.25</v>
      </c>
      <c r="K227" s="36">
        <f t="shared" si="27"/>
        <v>500</v>
      </c>
      <c r="L227" s="36">
        <f t="shared" si="28"/>
        <v>412.625</v>
      </c>
      <c r="M227" s="36">
        <f t="shared" si="29"/>
        <v>360.2</v>
      </c>
      <c r="N227" s="36">
        <f t="shared" si="30"/>
        <v>0.24235080278703422</v>
      </c>
      <c r="O227" s="36">
        <f t="shared" si="31"/>
        <v>0.68770833333333337</v>
      </c>
    </row>
    <row r="228" spans="1:15">
      <c r="A228" s="36" t="s">
        <v>466</v>
      </c>
      <c r="B228" s="36">
        <v>5000</v>
      </c>
      <c r="C228" s="36">
        <v>5000</v>
      </c>
      <c r="D228" s="36">
        <v>501</v>
      </c>
      <c r="E228" s="36">
        <v>2000</v>
      </c>
      <c r="F228" s="36">
        <v>5000</v>
      </c>
      <c r="G228" s="36">
        <v>20000</v>
      </c>
      <c r="H228" s="36">
        <f t="shared" si="24"/>
        <v>501</v>
      </c>
      <c r="I228" s="36">
        <f t="shared" si="25"/>
        <v>20000</v>
      </c>
      <c r="J228" s="36">
        <f t="shared" si="26"/>
        <v>5000</v>
      </c>
      <c r="K228" s="36">
        <f t="shared" si="27"/>
        <v>5000</v>
      </c>
      <c r="L228" s="36">
        <f t="shared" si="28"/>
        <v>5000</v>
      </c>
      <c r="M228" s="36">
        <f t="shared" si="29"/>
        <v>6250.166666666667</v>
      </c>
      <c r="N228" s="36">
        <f t="shared" si="30"/>
        <v>0.1002</v>
      </c>
      <c r="O228" s="36">
        <f t="shared" si="31"/>
        <v>0.25</v>
      </c>
    </row>
    <row r="229" spans="1:15">
      <c r="A229" s="36" t="s">
        <v>467</v>
      </c>
      <c r="B229" s="36"/>
      <c r="C229" s="36">
        <v>4750</v>
      </c>
      <c r="D229" s="36">
        <v>501</v>
      </c>
      <c r="E229" s="36">
        <v>2000</v>
      </c>
      <c r="F229" s="36">
        <v>5000</v>
      </c>
      <c r="G229" s="36">
        <v>20000</v>
      </c>
      <c r="H229" s="36">
        <f t="shared" si="24"/>
        <v>501</v>
      </c>
      <c r="I229" s="36">
        <f t="shared" si="25"/>
        <v>20000</v>
      </c>
      <c r="J229" s="36">
        <f t="shared" si="26"/>
        <v>6875.25</v>
      </c>
      <c r="K229" s="36">
        <f t="shared" si="27"/>
        <v>4750</v>
      </c>
      <c r="L229" s="36">
        <f t="shared" si="28"/>
        <v>5812.625</v>
      </c>
      <c r="M229" s="36">
        <f t="shared" si="29"/>
        <v>6450.2</v>
      </c>
      <c r="N229" s="36">
        <f t="shared" si="30"/>
        <v>8.6191694802262311E-2</v>
      </c>
      <c r="O229" s="36">
        <f t="shared" si="31"/>
        <v>0.29063125000000001</v>
      </c>
    </row>
    <row r="230" spans="1:15">
      <c r="A230" s="36" t="s">
        <v>468</v>
      </c>
      <c r="B230" s="36">
        <v>10000</v>
      </c>
      <c r="C230" s="36">
        <v>4750</v>
      </c>
      <c r="D230" s="36">
        <v>501</v>
      </c>
      <c r="E230" s="36">
        <v>2000</v>
      </c>
      <c r="F230" s="36">
        <v>5000</v>
      </c>
      <c r="G230" s="36">
        <v>20000</v>
      </c>
      <c r="H230" s="36">
        <f t="shared" si="24"/>
        <v>501</v>
      </c>
      <c r="I230" s="36">
        <f t="shared" si="25"/>
        <v>20000</v>
      </c>
      <c r="J230" s="36">
        <f t="shared" si="26"/>
        <v>10000</v>
      </c>
      <c r="K230" s="36">
        <f t="shared" si="27"/>
        <v>4750</v>
      </c>
      <c r="L230" s="36">
        <f t="shared" si="28"/>
        <v>7375</v>
      </c>
      <c r="M230" s="36">
        <f t="shared" si="29"/>
        <v>7041.833333333333</v>
      </c>
      <c r="N230" s="36">
        <f t="shared" si="30"/>
        <v>6.7932203389830512E-2</v>
      </c>
      <c r="O230" s="36">
        <f t="shared" si="31"/>
        <v>0.36875000000000002</v>
      </c>
    </row>
    <row r="231" spans="1:15">
      <c r="A231" s="36" t="s">
        <v>469</v>
      </c>
      <c r="B231" s="36">
        <v>2200</v>
      </c>
      <c r="C231" s="36">
        <v>11000</v>
      </c>
      <c r="D231" s="36">
        <v>5001</v>
      </c>
      <c r="E231" s="36">
        <v>20000</v>
      </c>
      <c r="F231" s="36">
        <v>50000</v>
      </c>
      <c r="G231" s="36">
        <v>50000</v>
      </c>
      <c r="H231" s="36">
        <f t="shared" si="24"/>
        <v>2200</v>
      </c>
      <c r="I231" s="36">
        <f t="shared" si="25"/>
        <v>50000</v>
      </c>
      <c r="J231" s="36">
        <f t="shared" si="26"/>
        <v>2200</v>
      </c>
      <c r="K231" s="36">
        <f t="shared" si="27"/>
        <v>11000</v>
      </c>
      <c r="L231" s="36">
        <f t="shared" si="28"/>
        <v>6600</v>
      </c>
      <c r="M231" s="36">
        <f t="shared" si="29"/>
        <v>23033.5</v>
      </c>
      <c r="N231" s="36">
        <f t="shared" si="30"/>
        <v>0.33333333333333331</v>
      </c>
      <c r="O231" s="36">
        <f t="shared" si="31"/>
        <v>0.13200000000000001</v>
      </c>
    </row>
    <row r="232" spans="1:15">
      <c r="A232" s="36" t="s">
        <v>470</v>
      </c>
      <c r="B232" s="36"/>
      <c r="C232" s="36"/>
      <c r="D232" s="36">
        <v>501</v>
      </c>
      <c r="E232" s="36">
        <v>2000</v>
      </c>
      <c r="F232" s="36">
        <v>5000</v>
      </c>
      <c r="G232" s="36">
        <v>20000</v>
      </c>
      <c r="H232" s="36">
        <f t="shared" si="24"/>
        <v>501</v>
      </c>
      <c r="I232" s="36">
        <f t="shared" si="25"/>
        <v>20000</v>
      </c>
      <c r="J232" s="36">
        <f t="shared" si="26"/>
        <v>6875.25</v>
      </c>
      <c r="K232" s="36">
        <f t="shared" si="27"/>
        <v>6875.25</v>
      </c>
      <c r="L232" s="36">
        <f t="shared" si="28"/>
        <v>6875.25</v>
      </c>
      <c r="M232" s="36">
        <f t="shared" si="29"/>
        <v>6875.25</v>
      </c>
      <c r="N232" s="36">
        <f t="shared" si="30"/>
        <v>7.2870077451729035E-2</v>
      </c>
      <c r="O232" s="36">
        <f t="shared" si="31"/>
        <v>0.34376250000000003</v>
      </c>
    </row>
    <row r="233" spans="1:15">
      <c r="A233" s="36" t="s">
        <v>471</v>
      </c>
      <c r="B233" s="36"/>
      <c r="C233" s="36"/>
      <c r="D233" s="36">
        <v>501</v>
      </c>
      <c r="E233" s="36">
        <v>2000</v>
      </c>
      <c r="F233" s="36">
        <v>5000</v>
      </c>
      <c r="G233" s="36">
        <v>20000</v>
      </c>
      <c r="H233" s="36">
        <f t="shared" si="24"/>
        <v>501</v>
      </c>
      <c r="I233" s="36">
        <f t="shared" si="25"/>
        <v>20000</v>
      </c>
      <c r="J233" s="36">
        <f t="shared" si="26"/>
        <v>6875.25</v>
      </c>
      <c r="K233" s="36">
        <f t="shared" si="27"/>
        <v>6875.25</v>
      </c>
      <c r="L233" s="36">
        <f t="shared" si="28"/>
        <v>6875.25</v>
      </c>
      <c r="M233" s="36">
        <f t="shared" si="29"/>
        <v>6875.25</v>
      </c>
      <c r="N233" s="36">
        <f t="shared" si="30"/>
        <v>7.2870077451729035E-2</v>
      </c>
      <c r="O233" s="36">
        <f t="shared" si="31"/>
        <v>0.34376250000000003</v>
      </c>
    </row>
    <row r="234" spans="1:15">
      <c r="A234" s="36" t="s">
        <v>472</v>
      </c>
      <c r="B234" s="36"/>
      <c r="C234" s="36"/>
      <c r="D234" s="36">
        <v>501</v>
      </c>
      <c r="E234" s="36">
        <v>2000</v>
      </c>
      <c r="F234" s="36">
        <v>5000</v>
      </c>
      <c r="G234" s="36">
        <v>20000</v>
      </c>
      <c r="H234" s="36">
        <f t="shared" si="24"/>
        <v>501</v>
      </c>
      <c r="I234" s="36">
        <f t="shared" si="25"/>
        <v>20000</v>
      </c>
      <c r="J234" s="36">
        <f t="shared" si="26"/>
        <v>6875.25</v>
      </c>
      <c r="K234" s="36">
        <f t="shared" si="27"/>
        <v>6875.25</v>
      </c>
      <c r="L234" s="36">
        <f t="shared" si="28"/>
        <v>6875.25</v>
      </c>
      <c r="M234" s="36">
        <f t="shared" si="29"/>
        <v>6875.25</v>
      </c>
      <c r="N234" s="36">
        <f t="shared" si="30"/>
        <v>7.2870077451729035E-2</v>
      </c>
      <c r="O234" s="36">
        <f t="shared" si="31"/>
        <v>0.34376250000000003</v>
      </c>
    </row>
    <row r="235" spans="1:15">
      <c r="A235" s="36" t="s">
        <v>473</v>
      </c>
      <c r="B235" s="36"/>
      <c r="C235" s="36">
        <v>2000</v>
      </c>
      <c r="D235" s="36">
        <v>501</v>
      </c>
      <c r="E235" s="36">
        <v>2000</v>
      </c>
      <c r="F235" s="36">
        <v>5000</v>
      </c>
      <c r="G235" s="36">
        <v>20000</v>
      </c>
      <c r="H235" s="36">
        <f t="shared" si="24"/>
        <v>501</v>
      </c>
      <c r="I235" s="36">
        <f t="shared" si="25"/>
        <v>20000</v>
      </c>
      <c r="J235" s="36">
        <f t="shared" si="26"/>
        <v>6875.25</v>
      </c>
      <c r="K235" s="36">
        <f t="shared" si="27"/>
        <v>2000</v>
      </c>
      <c r="L235" s="36">
        <f t="shared" si="28"/>
        <v>4437.625</v>
      </c>
      <c r="M235" s="36">
        <f t="shared" si="29"/>
        <v>5900.2</v>
      </c>
      <c r="N235" s="36">
        <f t="shared" si="30"/>
        <v>0.11289822821892341</v>
      </c>
      <c r="O235" s="36">
        <f t="shared" si="31"/>
        <v>0.22188125</v>
      </c>
    </row>
    <row r="236" spans="1:15">
      <c r="A236" s="36" t="s">
        <v>474</v>
      </c>
      <c r="B236" s="36">
        <v>8000</v>
      </c>
      <c r="C236" s="36">
        <v>450</v>
      </c>
      <c r="D236" s="36">
        <v>101</v>
      </c>
      <c r="E236" s="36">
        <v>100</v>
      </c>
      <c r="F236" s="36">
        <v>500</v>
      </c>
      <c r="G236" s="36">
        <v>600</v>
      </c>
      <c r="H236" s="36">
        <f t="shared" si="24"/>
        <v>100</v>
      </c>
      <c r="I236" s="36">
        <f t="shared" si="25"/>
        <v>8000</v>
      </c>
      <c r="J236" s="36">
        <f t="shared" si="26"/>
        <v>8000</v>
      </c>
      <c r="K236" s="36">
        <f t="shared" si="27"/>
        <v>450</v>
      </c>
      <c r="L236" s="36">
        <f t="shared" si="28"/>
        <v>4225</v>
      </c>
      <c r="M236" s="36">
        <f t="shared" si="29"/>
        <v>1625.1666666666667</v>
      </c>
      <c r="N236" s="36">
        <f t="shared" si="30"/>
        <v>2.3668639053254437E-2</v>
      </c>
      <c r="O236" s="36">
        <f t="shared" si="31"/>
        <v>0.52812499999999996</v>
      </c>
    </row>
    <row r="237" spans="1:15">
      <c r="A237" s="36" t="s">
        <v>475</v>
      </c>
      <c r="B237" s="36"/>
      <c r="C237" s="36">
        <v>2800</v>
      </c>
      <c r="D237" s="36">
        <v>501</v>
      </c>
      <c r="E237" s="36">
        <v>2000</v>
      </c>
      <c r="F237" s="36">
        <v>5000</v>
      </c>
      <c r="G237" s="36">
        <v>20000</v>
      </c>
      <c r="H237" s="36">
        <f t="shared" si="24"/>
        <v>501</v>
      </c>
      <c r="I237" s="36">
        <f t="shared" si="25"/>
        <v>20000</v>
      </c>
      <c r="J237" s="36">
        <f t="shared" si="26"/>
        <v>6875.25</v>
      </c>
      <c r="K237" s="36">
        <f t="shared" si="27"/>
        <v>2800</v>
      </c>
      <c r="L237" s="36">
        <f t="shared" si="28"/>
        <v>4837.625</v>
      </c>
      <c r="M237" s="36">
        <f t="shared" si="29"/>
        <v>6060.2</v>
      </c>
      <c r="N237" s="36">
        <f t="shared" si="30"/>
        <v>0.10356321542079017</v>
      </c>
      <c r="O237" s="36">
        <f t="shared" si="31"/>
        <v>0.24188124999999999</v>
      </c>
    </row>
    <row r="238" spans="1:15">
      <c r="A238" s="36" t="s">
        <v>476</v>
      </c>
      <c r="B238" s="36">
        <v>5000</v>
      </c>
      <c r="C238" s="36">
        <v>250</v>
      </c>
      <c r="D238" s="36">
        <v>101</v>
      </c>
      <c r="E238" s="36">
        <v>100</v>
      </c>
      <c r="F238" s="36">
        <v>500</v>
      </c>
      <c r="G238" s="36">
        <v>600</v>
      </c>
      <c r="H238" s="36">
        <f t="shared" si="24"/>
        <v>100</v>
      </c>
      <c r="I238" s="36">
        <f t="shared" si="25"/>
        <v>5000</v>
      </c>
      <c r="J238" s="36">
        <f t="shared" si="26"/>
        <v>5000</v>
      </c>
      <c r="K238" s="36">
        <f t="shared" si="27"/>
        <v>250</v>
      </c>
      <c r="L238" s="36">
        <f t="shared" si="28"/>
        <v>2625</v>
      </c>
      <c r="M238" s="36">
        <f t="shared" si="29"/>
        <v>1091.8333333333333</v>
      </c>
      <c r="N238" s="36">
        <f t="shared" si="30"/>
        <v>3.8095238095238099E-2</v>
      </c>
      <c r="O238" s="36">
        <f t="shared" si="31"/>
        <v>0.52500000000000002</v>
      </c>
    </row>
    <row r="239" spans="1:15">
      <c r="A239" s="36" t="s">
        <v>477</v>
      </c>
      <c r="B239" s="36">
        <v>32000</v>
      </c>
      <c r="C239" s="36">
        <v>5000</v>
      </c>
      <c r="D239" s="36">
        <v>501</v>
      </c>
      <c r="E239" s="36">
        <v>2000</v>
      </c>
      <c r="F239" s="36">
        <v>5000</v>
      </c>
      <c r="G239" s="36">
        <v>20000</v>
      </c>
      <c r="H239" s="36">
        <f t="shared" si="24"/>
        <v>501</v>
      </c>
      <c r="I239" s="36">
        <f t="shared" si="25"/>
        <v>32000</v>
      </c>
      <c r="J239" s="36">
        <f t="shared" si="26"/>
        <v>32000</v>
      </c>
      <c r="K239" s="36">
        <f t="shared" si="27"/>
        <v>5000</v>
      </c>
      <c r="L239" s="36">
        <f t="shared" si="28"/>
        <v>18500</v>
      </c>
      <c r="M239" s="36">
        <f t="shared" si="29"/>
        <v>10750.166666666666</v>
      </c>
      <c r="N239" s="36">
        <f t="shared" si="30"/>
        <v>2.7081081081081083E-2</v>
      </c>
      <c r="O239" s="36">
        <f t="shared" si="31"/>
        <v>0.578125</v>
      </c>
    </row>
    <row r="240" spans="1:15">
      <c r="A240" s="36" t="s">
        <v>478</v>
      </c>
      <c r="B240" s="36"/>
      <c r="C240" s="36">
        <v>1750</v>
      </c>
      <c r="D240" s="36">
        <v>501</v>
      </c>
      <c r="E240" s="36">
        <v>2000</v>
      </c>
      <c r="F240" s="36">
        <v>5000</v>
      </c>
      <c r="G240" s="36">
        <v>20000</v>
      </c>
      <c r="H240" s="36">
        <f t="shared" si="24"/>
        <v>501</v>
      </c>
      <c r="I240" s="36">
        <f t="shared" si="25"/>
        <v>20000</v>
      </c>
      <c r="J240" s="36">
        <f t="shared" si="26"/>
        <v>6875.25</v>
      </c>
      <c r="K240" s="36">
        <f t="shared" si="27"/>
        <v>1750</v>
      </c>
      <c r="L240" s="36">
        <f t="shared" si="28"/>
        <v>4312.625</v>
      </c>
      <c r="M240" s="36">
        <f t="shared" si="29"/>
        <v>5850.2</v>
      </c>
      <c r="N240" s="36">
        <f t="shared" si="30"/>
        <v>0.11617054578128171</v>
      </c>
      <c r="O240" s="36">
        <f t="shared" si="31"/>
        <v>0.21563125</v>
      </c>
    </row>
    <row r="241" spans="1:15">
      <c r="A241" s="36" t="s">
        <v>479</v>
      </c>
      <c r="B241" s="36"/>
      <c r="C241" s="36"/>
      <c r="D241" s="36">
        <v>501</v>
      </c>
      <c r="E241" s="36">
        <v>2000</v>
      </c>
      <c r="F241" s="36">
        <v>5000</v>
      </c>
      <c r="G241" s="36">
        <v>20000</v>
      </c>
      <c r="H241" s="36">
        <f t="shared" si="24"/>
        <v>501</v>
      </c>
      <c r="I241" s="36">
        <f t="shared" si="25"/>
        <v>20000</v>
      </c>
      <c r="J241" s="36">
        <f t="shared" si="26"/>
        <v>6875.25</v>
      </c>
      <c r="K241" s="36">
        <f t="shared" si="27"/>
        <v>6875.25</v>
      </c>
      <c r="L241" s="36">
        <f t="shared" si="28"/>
        <v>6875.25</v>
      </c>
      <c r="M241" s="36">
        <f t="shared" si="29"/>
        <v>6875.25</v>
      </c>
      <c r="N241" s="36">
        <f t="shared" si="30"/>
        <v>7.2870077451729035E-2</v>
      </c>
      <c r="O241" s="36">
        <f t="shared" si="31"/>
        <v>0.34376250000000003</v>
      </c>
    </row>
    <row r="242" spans="1:15">
      <c r="A242" s="36" t="s">
        <v>480</v>
      </c>
      <c r="B242" s="36">
        <v>7000</v>
      </c>
      <c r="C242" s="36">
        <v>4600</v>
      </c>
      <c r="D242" s="36">
        <v>501</v>
      </c>
      <c r="E242" s="36">
        <v>2000</v>
      </c>
      <c r="F242" s="36">
        <v>5000</v>
      </c>
      <c r="G242" s="36">
        <v>20000</v>
      </c>
      <c r="H242" s="36">
        <f t="shared" si="24"/>
        <v>501</v>
      </c>
      <c r="I242" s="36">
        <f t="shared" si="25"/>
        <v>20000</v>
      </c>
      <c r="J242" s="36">
        <f t="shared" si="26"/>
        <v>7000</v>
      </c>
      <c r="K242" s="36">
        <f t="shared" si="27"/>
        <v>4600</v>
      </c>
      <c r="L242" s="36">
        <f t="shared" si="28"/>
        <v>5800</v>
      </c>
      <c r="M242" s="36">
        <f t="shared" si="29"/>
        <v>6516.833333333333</v>
      </c>
      <c r="N242" s="36">
        <f t="shared" si="30"/>
        <v>8.6379310344827584E-2</v>
      </c>
      <c r="O242" s="36">
        <f t="shared" si="31"/>
        <v>0.28999999999999998</v>
      </c>
    </row>
    <row r="243" spans="1:15">
      <c r="A243" s="36" t="s">
        <v>481</v>
      </c>
      <c r="B243" s="36"/>
      <c r="C243" s="36">
        <v>50</v>
      </c>
      <c r="D243" s="36">
        <v>50</v>
      </c>
      <c r="E243" s="36">
        <v>20</v>
      </c>
      <c r="F243" s="36">
        <v>100</v>
      </c>
      <c r="G243" s="36">
        <v>70</v>
      </c>
      <c r="H243" s="36">
        <f t="shared" si="24"/>
        <v>20</v>
      </c>
      <c r="I243" s="36">
        <f t="shared" si="25"/>
        <v>100</v>
      </c>
      <c r="J243" s="36">
        <f t="shared" si="26"/>
        <v>60</v>
      </c>
      <c r="K243" s="36">
        <f t="shared" si="27"/>
        <v>50</v>
      </c>
      <c r="L243" s="36">
        <f t="shared" si="28"/>
        <v>55</v>
      </c>
      <c r="M243" s="36">
        <f t="shared" si="29"/>
        <v>58</v>
      </c>
      <c r="N243" s="36">
        <f t="shared" si="30"/>
        <v>0.36363636363636365</v>
      </c>
      <c r="O243" s="36">
        <f t="shared" si="31"/>
        <v>0.55000000000000004</v>
      </c>
    </row>
    <row r="244" spans="1:15">
      <c r="A244" s="36" t="s">
        <v>482</v>
      </c>
      <c r="B244" s="36"/>
      <c r="C244" s="36">
        <v>150</v>
      </c>
      <c r="D244" s="36">
        <v>101</v>
      </c>
      <c r="E244" s="36">
        <v>100</v>
      </c>
      <c r="F244" s="36">
        <v>500</v>
      </c>
      <c r="G244" s="36">
        <v>600</v>
      </c>
      <c r="H244" s="36">
        <f t="shared" si="24"/>
        <v>100</v>
      </c>
      <c r="I244" s="36">
        <f t="shared" si="25"/>
        <v>600</v>
      </c>
      <c r="J244" s="36">
        <f t="shared" si="26"/>
        <v>325.25</v>
      </c>
      <c r="K244" s="36">
        <f t="shared" si="27"/>
        <v>150</v>
      </c>
      <c r="L244" s="36">
        <f t="shared" si="28"/>
        <v>237.625</v>
      </c>
      <c r="M244" s="36">
        <f t="shared" si="29"/>
        <v>290.2</v>
      </c>
      <c r="N244" s="36">
        <f t="shared" si="30"/>
        <v>0.42083114150447132</v>
      </c>
      <c r="O244" s="36">
        <f t="shared" si="31"/>
        <v>0.39604166666666668</v>
      </c>
    </row>
    <row r="245" spans="1:15">
      <c r="A245" s="36" t="s">
        <v>483</v>
      </c>
      <c r="B245" s="36">
        <v>2000</v>
      </c>
      <c r="C245" s="36">
        <v>4800</v>
      </c>
      <c r="D245" s="36">
        <v>501</v>
      </c>
      <c r="E245" s="36">
        <v>2000</v>
      </c>
      <c r="F245" s="36">
        <v>5000</v>
      </c>
      <c r="G245" s="36">
        <v>20000</v>
      </c>
      <c r="H245" s="36">
        <f t="shared" si="24"/>
        <v>501</v>
      </c>
      <c r="I245" s="36">
        <f t="shared" si="25"/>
        <v>20000</v>
      </c>
      <c r="J245" s="36">
        <f t="shared" si="26"/>
        <v>2000</v>
      </c>
      <c r="K245" s="36">
        <f t="shared" si="27"/>
        <v>4800</v>
      </c>
      <c r="L245" s="36">
        <f t="shared" si="28"/>
        <v>3400</v>
      </c>
      <c r="M245" s="36">
        <f t="shared" si="29"/>
        <v>5716.833333333333</v>
      </c>
      <c r="N245" s="36">
        <f t="shared" si="30"/>
        <v>0.14735294117647058</v>
      </c>
      <c r="O245" s="36">
        <f t="shared" si="31"/>
        <v>0.17</v>
      </c>
    </row>
    <row r="246" spans="1:15">
      <c r="A246" s="36" t="s">
        <v>484</v>
      </c>
      <c r="B246" s="36">
        <v>3000</v>
      </c>
      <c r="C246" s="36">
        <v>325</v>
      </c>
      <c r="D246" s="36">
        <v>101</v>
      </c>
      <c r="E246" s="36">
        <v>100</v>
      </c>
      <c r="F246" s="36">
        <v>500</v>
      </c>
      <c r="G246" s="36">
        <v>600</v>
      </c>
      <c r="H246" s="36">
        <f t="shared" si="24"/>
        <v>100</v>
      </c>
      <c r="I246" s="36">
        <f t="shared" si="25"/>
        <v>3000</v>
      </c>
      <c r="J246" s="36">
        <f t="shared" si="26"/>
        <v>3000</v>
      </c>
      <c r="K246" s="36">
        <f t="shared" si="27"/>
        <v>325</v>
      </c>
      <c r="L246" s="36">
        <f t="shared" si="28"/>
        <v>1662.5</v>
      </c>
      <c r="M246" s="36">
        <f t="shared" si="29"/>
        <v>771</v>
      </c>
      <c r="N246" s="36">
        <f t="shared" si="30"/>
        <v>6.0150375939849621E-2</v>
      </c>
      <c r="O246" s="36">
        <f t="shared" si="31"/>
        <v>0.5541666666666667</v>
      </c>
    </row>
    <row r="247" spans="1:15">
      <c r="A247" s="36" t="s">
        <v>485</v>
      </c>
      <c r="B247" s="36">
        <v>2000</v>
      </c>
      <c r="C247" s="36">
        <v>250</v>
      </c>
      <c r="D247" s="36">
        <v>101</v>
      </c>
      <c r="E247" s="36">
        <v>100</v>
      </c>
      <c r="F247" s="36">
        <v>500</v>
      </c>
      <c r="G247" s="36">
        <v>600</v>
      </c>
      <c r="H247" s="36">
        <f t="shared" si="24"/>
        <v>100</v>
      </c>
      <c r="I247" s="36">
        <f t="shared" si="25"/>
        <v>2000</v>
      </c>
      <c r="J247" s="36">
        <f t="shared" si="26"/>
        <v>2000</v>
      </c>
      <c r="K247" s="36">
        <f t="shared" si="27"/>
        <v>250</v>
      </c>
      <c r="L247" s="36">
        <f t="shared" si="28"/>
        <v>1125</v>
      </c>
      <c r="M247" s="36">
        <f t="shared" si="29"/>
        <v>591.83333333333337</v>
      </c>
      <c r="N247" s="36">
        <f t="shared" si="30"/>
        <v>8.8888888888888892E-2</v>
      </c>
      <c r="O247" s="36">
        <f t="shared" si="31"/>
        <v>0.5625</v>
      </c>
    </row>
    <row r="248" spans="1:15">
      <c r="A248" s="36" t="s">
        <v>486</v>
      </c>
      <c r="B248" s="36">
        <v>5000</v>
      </c>
      <c r="C248" s="36">
        <v>300</v>
      </c>
      <c r="D248" s="36">
        <v>101</v>
      </c>
      <c r="E248" s="36">
        <v>100</v>
      </c>
      <c r="F248" s="36">
        <v>500</v>
      </c>
      <c r="G248" s="36">
        <v>600</v>
      </c>
      <c r="H248" s="36">
        <f t="shared" si="24"/>
        <v>100</v>
      </c>
      <c r="I248" s="36">
        <f t="shared" si="25"/>
        <v>5000</v>
      </c>
      <c r="J248" s="36">
        <f t="shared" si="26"/>
        <v>5000</v>
      </c>
      <c r="K248" s="36">
        <f t="shared" si="27"/>
        <v>300</v>
      </c>
      <c r="L248" s="36">
        <f t="shared" si="28"/>
        <v>2650</v>
      </c>
      <c r="M248" s="36">
        <f t="shared" si="29"/>
        <v>1100.1666666666667</v>
      </c>
      <c r="N248" s="36">
        <f t="shared" si="30"/>
        <v>3.7735849056603772E-2</v>
      </c>
      <c r="O248" s="36">
        <f t="shared" si="31"/>
        <v>0.53</v>
      </c>
    </row>
    <row r="249" spans="1:15">
      <c r="A249" s="36" t="s">
        <v>487</v>
      </c>
      <c r="B249" s="36">
        <v>1500</v>
      </c>
      <c r="C249" s="36">
        <v>300</v>
      </c>
      <c r="D249" s="36">
        <v>101</v>
      </c>
      <c r="E249" s="36">
        <v>100</v>
      </c>
      <c r="F249" s="36">
        <v>500</v>
      </c>
      <c r="G249" s="36">
        <v>600</v>
      </c>
      <c r="H249" s="36">
        <f t="shared" si="24"/>
        <v>100</v>
      </c>
      <c r="I249" s="36">
        <f t="shared" si="25"/>
        <v>1500</v>
      </c>
      <c r="J249" s="36">
        <f t="shared" si="26"/>
        <v>1500</v>
      </c>
      <c r="K249" s="36">
        <f t="shared" si="27"/>
        <v>300</v>
      </c>
      <c r="L249" s="36">
        <f t="shared" si="28"/>
        <v>900</v>
      </c>
      <c r="M249" s="36">
        <f t="shared" si="29"/>
        <v>516.83333333333337</v>
      </c>
      <c r="N249" s="36">
        <f t="shared" si="30"/>
        <v>0.1111111111111111</v>
      </c>
      <c r="O249" s="36">
        <f t="shared" si="31"/>
        <v>0.6</v>
      </c>
    </row>
    <row r="250" spans="1:15">
      <c r="A250" s="36" t="s">
        <v>488</v>
      </c>
      <c r="B250" s="36"/>
      <c r="C250" s="36">
        <v>350</v>
      </c>
      <c r="D250" s="36">
        <v>101</v>
      </c>
      <c r="E250" s="36">
        <v>100</v>
      </c>
      <c r="F250" s="36">
        <v>500</v>
      </c>
      <c r="G250" s="36">
        <v>600</v>
      </c>
      <c r="H250" s="36">
        <f t="shared" si="24"/>
        <v>100</v>
      </c>
      <c r="I250" s="36">
        <f t="shared" si="25"/>
        <v>600</v>
      </c>
      <c r="J250" s="36">
        <f t="shared" si="26"/>
        <v>325.25</v>
      </c>
      <c r="K250" s="36">
        <f t="shared" si="27"/>
        <v>350</v>
      </c>
      <c r="L250" s="36">
        <f t="shared" si="28"/>
        <v>337.625</v>
      </c>
      <c r="M250" s="36">
        <f t="shared" si="29"/>
        <v>330.2</v>
      </c>
      <c r="N250" s="36">
        <f t="shared" si="30"/>
        <v>0.2961865975564606</v>
      </c>
      <c r="O250" s="36">
        <f t="shared" si="31"/>
        <v>0.56270833333333337</v>
      </c>
    </row>
    <row r="251" spans="1:15">
      <c r="A251" s="36" t="s">
        <v>489</v>
      </c>
      <c r="B251" s="36"/>
      <c r="C251" s="36"/>
      <c r="D251" s="36">
        <v>50001</v>
      </c>
      <c r="E251" s="36">
        <v>50000</v>
      </c>
      <c r="F251" s="36">
        <v>50001</v>
      </c>
      <c r="G251" s="36">
        <v>300000</v>
      </c>
      <c r="H251" s="36">
        <f t="shared" si="24"/>
        <v>50000</v>
      </c>
      <c r="I251" s="36">
        <f t="shared" si="25"/>
        <v>300000</v>
      </c>
      <c r="J251" s="36">
        <f t="shared" si="26"/>
        <v>112500.5</v>
      </c>
      <c r="K251" s="36">
        <f t="shared" si="27"/>
        <v>112500.5</v>
      </c>
      <c r="L251" s="36">
        <f t="shared" si="28"/>
        <v>112500.5</v>
      </c>
      <c r="M251" s="36">
        <f t="shared" si="29"/>
        <v>112500.5</v>
      </c>
      <c r="N251" s="36">
        <f t="shared" si="30"/>
        <v>0.44444246914458158</v>
      </c>
      <c r="O251" s="36">
        <f t="shared" si="31"/>
        <v>0.37500166666666668</v>
      </c>
    </row>
    <row r="252" spans="1:15">
      <c r="A252" s="36" t="s">
        <v>490</v>
      </c>
      <c r="B252" s="36"/>
      <c r="C252" s="36"/>
      <c r="D252" s="36">
        <v>50001</v>
      </c>
      <c r="E252" s="36">
        <v>50000</v>
      </c>
      <c r="F252" s="36">
        <v>50001</v>
      </c>
      <c r="G252" s="36">
        <v>300000</v>
      </c>
      <c r="H252" s="36">
        <f t="shared" si="24"/>
        <v>50000</v>
      </c>
      <c r="I252" s="36">
        <f t="shared" si="25"/>
        <v>300000</v>
      </c>
      <c r="J252" s="36">
        <f t="shared" si="26"/>
        <v>112500.5</v>
      </c>
      <c r="K252" s="36">
        <f t="shared" si="27"/>
        <v>112500.5</v>
      </c>
      <c r="L252" s="36">
        <f t="shared" si="28"/>
        <v>112500.5</v>
      </c>
      <c r="M252" s="36">
        <f t="shared" si="29"/>
        <v>112500.5</v>
      </c>
      <c r="N252" s="36">
        <f t="shared" si="30"/>
        <v>0.44444246914458158</v>
      </c>
      <c r="O252" s="36">
        <f t="shared" si="31"/>
        <v>0.37500166666666668</v>
      </c>
    </row>
    <row r="253" spans="1:15">
      <c r="A253" s="36" t="s">
        <v>491</v>
      </c>
      <c r="B253" s="36"/>
      <c r="C253" s="36"/>
      <c r="D253" s="36">
        <v>50001</v>
      </c>
      <c r="E253" s="36">
        <v>50000</v>
      </c>
      <c r="F253" s="36">
        <v>50001</v>
      </c>
      <c r="G253" s="36">
        <v>300000</v>
      </c>
      <c r="H253" s="36">
        <f t="shared" si="24"/>
        <v>50000</v>
      </c>
      <c r="I253" s="36">
        <f t="shared" si="25"/>
        <v>300000</v>
      </c>
      <c r="J253" s="36">
        <f t="shared" si="26"/>
        <v>112500.5</v>
      </c>
      <c r="K253" s="36">
        <f t="shared" si="27"/>
        <v>112500.5</v>
      </c>
      <c r="L253" s="36">
        <f t="shared" si="28"/>
        <v>112500.5</v>
      </c>
      <c r="M253" s="36">
        <f t="shared" si="29"/>
        <v>112500.5</v>
      </c>
      <c r="N253" s="36">
        <f t="shared" si="30"/>
        <v>0.44444246914458158</v>
      </c>
      <c r="O253" s="36">
        <f t="shared" si="31"/>
        <v>0.37500166666666668</v>
      </c>
    </row>
    <row r="254" spans="1:15">
      <c r="A254" s="36" t="s">
        <v>492</v>
      </c>
      <c r="B254" s="36"/>
      <c r="C254" s="36"/>
      <c r="D254" s="36">
        <v>101</v>
      </c>
      <c r="E254" s="36">
        <v>100</v>
      </c>
      <c r="F254" s="36">
        <v>500</v>
      </c>
      <c r="G254" s="36">
        <v>600</v>
      </c>
      <c r="H254" s="36">
        <f t="shared" si="24"/>
        <v>100</v>
      </c>
      <c r="I254" s="36">
        <f t="shared" si="25"/>
        <v>600</v>
      </c>
      <c r="J254" s="36">
        <f t="shared" si="26"/>
        <v>325.25</v>
      </c>
      <c r="K254" s="36">
        <f t="shared" si="27"/>
        <v>325.25</v>
      </c>
      <c r="L254" s="36">
        <f t="shared" si="28"/>
        <v>325.25</v>
      </c>
      <c r="M254" s="36">
        <f t="shared" si="29"/>
        <v>325.25</v>
      </c>
      <c r="N254" s="36">
        <f t="shared" si="30"/>
        <v>0.30745580322828592</v>
      </c>
      <c r="O254" s="36">
        <f t="shared" si="31"/>
        <v>0.54208333333333336</v>
      </c>
    </row>
    <row r="255" spans="1:15">
      <c r="A255" s="36" t="s">
        <v>493</v>
      </c>
      <c r="B255" s="36"/>
      <c r="C255" s="36">
        <v>450</v>
      </c>
      <c r="D255" s="36">
        <v>101</v>
      </c>
      <c r="E255" s="36">
        <v>100</v>
      </c>
      <c r="F255" s="36">
        <v>500</v>
      </c>
      <c r="G255" s="36">
        <v>600</v>
      </c>
      <c r="H255" s="36">
        <f t="shared" si="24"/>
        <v>100</v>
      </c>
      <c r="I255" s="36">
        <f t="shared" si="25"/>
        <v>600</v>
      </c>
      <c r="J255" s="36">
        <f t="shared" si="26"/>
        <v>325.25</v>
      </c>
      <c r="K255" s="36">
        <f t="shared" si="27"/>
        <v>450</v>
      </c>
      <c r="L255" s="36">
        <f t="shared" si="28"/>
        <v>387.625</v>
      </c>
      <c r="M255" s="36">
        <f t="shared" si="29"/>
        <v>350.2</v>
      </c>
      <c r="N255" s="36">
        <f t="shared" si="30"/>
        <v>0.25798129635601419</v>
      </c>
      <c r="O255" s="36">
        <f t="shared" si="31"/>
        <v>0.64604166666666663</v>
      </c>
    </row>
    <row r="256" spans="1:15">
      <c r="A256" s="36" t="s">
        <v>494</v>
      </c>
      <c r="B256" s="36"/>
      <c r="C256" s="36">
        <v>1000</v>
      </c>
      <c r="D256" s="36">
        <v>501</v>
      </c>
      <c r="E256" s="36">
        <v>2000</v>
      </c>
      <c r="F256" s="36">
        <v>5000</v>
      </c>
      <c r="G256" s="36">
        <v>20000</v>
      </c>
      <c r="H256" s="36">
        <f t="shared" si="24"/>
        <v>501</v>
      </c>
      <c r="I256" s="36">
        <f t="shared" si="25"/>
        <v>20000</v>
      </c>
      <c r="J256" s="36">
        <f t="shared" si="26"/>
        <v>6875.25</v>
      </c>
      <c r="K256" s="36">
        <f t="shared" si="27"/>
        <v>1000</v>
      </c>
      <c r="L256" s="36">
        <f t="shared" si="28"/>
        <v>3937.625</v>
      </c>
      <c r="M256" s="36">
        <f t="shared" si="29"/>
        <v>5700.2</v>
      </c>
      <c r="N256" s="36">
        <f t="shared" si="30"/>
        <v>0.12723405606171231</v>
      </c>
      <c r="O256" s="36">
        <f t="shared" si="31"/>
        <v>0.19688125000000001</v>
      </c>
    </row>
    <row r="257" spans="1:15">
      <c r="A257" s="36" t="s">
        <v>495</v>
      </c>
      <c r="B257" s="36"/>
      <c r="C257" s="36">
        <v>3500</v>
      </c>
      <c r="D257" s="36">
        <v>501</v>
      </c>
      <c r="E257" s="36">
        <v>2000</v>
      </c>
      <c r="F257" s="36">
        <v>5000</v>
      </c>
      <c r="G257" s="36">
        <v>20000</v>
      </c>
      <c r="H257" s="36">
        <f t="shared" si="24"/>
        <v>501</v>
      </c>
      <c r="I257" s="36">
        <f t="shared" si="25"/>
        <v>20000</v>
      </c>
      <c r="J257" s="36">
        <f t="shared" si="26"/>
        <v>6875.25</v>
      </c>
      <c r="K257" s="36">
        <f t="shared" si="27"/>
        <v>3500</v>
      </c>
      <c r="L257" s="36">
        <f t="shared" si="28"/>
        <v>5187.625</v>
      </c>
      <c r="M257" s="36">
        <f t="shared" si="29"/>
        <v>6200.2</v>
      </c>
      <c r="N257" s="36">
        <f t="shared" si="30"/>
        <v>9.6575986120816359E-2</v>
      </c>
      <c r="O257" s="36">
        <f t="shared" si="31"/>
        <v>0.25938125000000001</v>
      </c>
    </row>
    <row r="258" spans="1:15">
      <c r="A258" s="36" t="s">
        <v>496</v>
      </c>
      <c r="B258" s="36"/>
      <c r="C258" s="36">
        <v>26000</v>
      </c>
      <c r="D258" s="36">
        <v>5001</v>
      </c>
      <c r="E258" s="36">
        <v>20000</v>
      </c>
      <c r="F258" s="36">
        <v>50000</v>
      </c>
      <c r="G258" s="36">
        <v>50000</v>
      </c>
      <c r="H258" s="36">
        <f t="shared" si="24"/>
        <v>5001</v>
      </c>
      <c r="I258" s="36">
        <f t="shared" si="25"/>
        <v>50000</v>
      </c>
      <c r="J258" s="36">
        <f t="shared" si="26"/>
        <v>31250.25</v>
      </c>
      <c r="K258" s="36">
        <f t="shared" si="27"/>
        <v>26000</v>
      </c>
      <c r="L258" s="36">
        <f t="shared" si="28"/>
        <v>28625.125</v>
      </c>
      <c r="M258" s="36">
        <f t="shared" si="29"/>
        <v>30200.2</v>
      </c>
      <c r="N258" s="36">
        <f t="shared" si="30"/>
        <v>0.17470666066960405</v>
      </c>
      <c r="O258" s="36">
        <f t="shared" si="31"/>
        <v>0.57250250000000003</v>
      </c>
    </row>
    <row r="259" spans="1:15">
      <c r="A259" s="36" t="s">
        <v>497</v>
      </c>
      <c r="B259" s="36"/>
      <c r="C259" s="36">
        <v>7500</v>
      </c>
      <c r="D259" s="36">
        <v>5001</v>
      </c>
      <c r="E259" s="36">
        <v>20000</v>
      </c>
      <c r="F259" s="36">
        <v>50000</v>
      </c>
      <c r="G259" s="36">
        <v>50000</v>
      </c>
      <c r="H259" s="36">
        <f t="shared" ref="H259:H322" si="32">MIN(B259:G259)</f>
        <v>5001</v>
      </c>
      <c r="I259" s="36">
        <f t="shared" ref="I259:I322" si="33">MAX(B259:G259)</f>
        <v>50000</v>
      </c>
      <c r="J259" s="36">
        <f t="shared" ref="J259:J322" si="34">IF(B259="",(F259+G259+E259+D259)/4,B259)</f>
        <v>31250.25</v>
      </c>
      <c r="K259" s="36">
        <f t="shared" ref="K259:K322" si="35">IF(C259="",(G259+D259+F259+E259)/4,C259)</f>
        <v>7500</v>
      </c>
      <c r="L259" s="36">
        <f t="shared" ref="L259:L322" si="36">(J259+K259)/2</f>
        <v>19375.125</v>
      </c>
      <c r="M259" s="36">
        <f t="shared" ref="M259:M322" si="37">AVERAGE(B259:G259)</f>
        <v>26500.2</v>
      </c>
      <c r="N259" s="36">
        <f t="shared" ref="N259:N322" si="38">(H259/L259)</f>
        <v>0.25811446377765307</v>
      </c>
      <c r="O259" s="36">
        <f t="shared" ref="O259:O322" si="39">L259/I259</f>
        <v>0.38750250000000003</v>
      </c>
    </row>
    <row r="260" spans="1:15">
      <c r="A260" s="36" t="s">
        <v>498</v>
      </c>
      <c r="B260" s="36"/>
      <c r="C260" s="36">
        <v>2800</v>
      </c>
      <c r="D260" s="36">
        <v>501</v>
      </c>
      <c r="E260" s="36">
        <v>2000</v>
      </c>
      <c r="F260" s="36">
        <v>5000</v>
      </c>
      <c r="G260" s="36">
        <v>20000</v>
      </c>
      <c r="H260" s="36">
        <f t="shared" si="32"/>
        <v>501</v>
      </c>
      <c r="I260" s="36">
        <f t="shared" si="33"/>
        <v>20000</v>
      </c>
      <c r="J260" s="36">
        <f t="shared" si="34"/>
        <v>6875.25</v>
      </c>
      <c r="K260" s="36">
        <f t="shared" si="35"/>
        <v>2800</v>
      </c>
      <c r="L260" s="36">
        <f t="shared" si="36"/>
        <v>4837.625</v>
      </c>
      <c r="M260" s="36">
        <f t="shared" si="37"/>
        <v>6060.2</v>
      </c>
      <c r="N260" s="36">
        <f t="shared" si="38"/>
        <v>0.10356321542079017</v>
      </c>
      <c r="O260" s="36">
        <f t="shared" si="39"/>
        <v>0.24188124999999999</v>
      </c>
    </row>
    <row r="261" spans="1:15">
      <c r="A261" s="36" t="s">
        <v>499</v>
      </c>
      <c r="B261" s="36"/>
      <c r="C261" s="36">
        <v>1850</v>
      </c>
      <c r="D261" s="36">
        <v>501</v>
      </c>
      <c r="E261" s="36">
        <v>2000</v>
      </c>
      <c r="F261" s="36">
        <v>5000</v>
      </c>
      <c r="G261" s="36">
        <v>20000</v>
      </c>
      <c r="H261" s="36">
        <f t="shared" si="32"/>
        <v>501</v>
      </c>
      <c r="I261" s="36">
        <f t="shared" si="33"/>
        <v>20000</v>
      </c>
      <c r="J261" s="36">
        <f t="shared" si="34"/>
        <v>6875.25</v>
      </c>
      <c r="K261" s="36">
        <f t="shared" si="35"/>
        <v>1850</v>
      </c>
      <c r="L261" s="36">
        <f t="shared" si="36"/>
        <v>4362.625</v>
      </c>
      <c r="M261" s="36">
        <f t="shared" si="37"/>
        <v>5870.2</v>
      </c>
      <c r="N261" s="36">
        <f t="shared" si="38"/>
        <v>0.11483911635769749</v>
      </c>
      <c r="O261" s="36">
        <f t="shared" si="39"/>
        <v>0.21813125</v>
      </c>
    </row>
    <row r="262" spans="1:15">
      <c r="A262" s="36" t="s">
        <v>500</v>
      </c>
      <c r="B262" s="36"/>
      <c r="C262" s="36">
        <v>1100</v>
      </c>
      <c r="D262" s="36">
        <v>501</v>
      </c>
      <c r="E262" s="36">
        <v>2000</v>
      </c>
      <c r="F262" s="36">
        <v>5000</v>
      </c>
      <c r="G262" s="36">
        <v>20000</v>
      </c>
      <c r="H262" s="36">
        <f t="shared" si="32"/>
        <v>501</v>
      </c>
      <c r="I262" s="36">
        <f t="shared" si="33"/>
        <v>20000</v>
      </c>
      <c r="J262" s="36">
        <f t="shared" si="34"/>
        <v>6875.25</v>
      </c>
      <c r="K262" s="36">
        <f t="shared" si="35"/>
        <v>1100</v>
      </c>
      <c r="L262" s="36">
        <f t="shared" si="36"/>
        <v>3987.625</v>
      </c>
      <c r="M262" s="36">
        <f t="shared" si="37"/>
        <v>5720.2</v>
      </c>
      <c r="N262" s="36">
        <f t="shared" si="38"/>
        <v>0.12563869471176453</v>
      </c>
      <c r="O262" s="36">
        <f t="shared" si="39"/>
        <v>0.19938125000000001</v>
      </c>
    </row>
    <row r="263" spans="1:15">
      <c r="A263" s="36" t="s">
        <v>501</v>
      </c>
      <c r="B263" s="36"/>
      <c r="C263" s="36">
        <v>400</v>
      </c>
      <c r="D263" s="36">
        <v>101</v>
      </c>
      <c r="E263" s="36">
        <v>100</v>
      </c>
      <c r="F263" s="36">
        <v>500</v>
      </c>
      <c r="G263" s="36">
        <v>600</v>
      </c>
      <c r="H263" s="36">
        <f t="shared" si="32"/>
        <v>100</v>
      </c>
      <c r="I263" s="36">
        <f t="shared" si="33"/>
        <v>600</v>
      </c>
      <c r="J263" s="36">
        <f t="shared" si="34"/>
        <v>325.25</v>
      </c>
      <c r="K263" s="36">
        <f t="shared" si="35"/>
        <v>400</v>
      </c>
      <c r="L263" s="36">
        <f t="shared" si="36"/>
        <v>362.625</v>
      </c>
      <c r="M263" s="36">
        <f t="shared" si="37"/>
        <v>340.2</v>
      </c>
      <c r="N263" s="36">
        <f t="shared" si="38"/>
        <v>0.27576697690451568</v>
      </c>
      <c r="O263" s="36">
        <f t="shared" si="39"/>
        <v>0.604375</v>
      </c>
    </row>
    <row r="264" spans="1:15">
      <c r="A264" s="36" t="s">
        <v>502</v>
      </c>
      <c r="B264" s="36"/>
      <c r="C264" s="36">
        <v>1500</v>
      </c>
      <c r="D264" s="36">
        <v>501</v>
      </c>
      <c r="E264" s="36">
        <v>2000</v>
      </c>
      <c r="F264" s="36">
        <v>5000</v>
      </c>
      <c r="G264" s="36">
        <v>20000</v>
      </c>
      <c r="H264" s="36">
        <f t="shared" si="32"/>
        <v>501</v>
      </c>
      <c r="I264" s="36">
        <f t="shared" si="33"/>
        <v>20000</v>
      </c>
      <c r="J264" s="36">
        <f t="shared" si="34"/>
        <v>6875.25</v>
      </c>
      <c r="K264" s="36">
        <f t="shared" si="35"/>
        <v>1500</v>
      </c>
      <c r="L264" s="36">
        <f t="shared" si="36"/>
        <v>4187.625</v>
      </c>
      <c r="M264" s="36">
        <f t="shared" si="37"/>
        <v>5800.2</v>
      </c>
      <c r="N264" s="36">
        <f t="shared" si="38"/>
        <v>0.11963821975463419</v>
      </c>
      <c r="O264" s="36">
        <f t="shared" si="39"/>
        <v>0.20938124999999999</v>
      </c>
    </row>
    <row r="265" spans="1:15">
      <c r="A265" s="36" t="s">
        <v>503</v>
      </c>
      <c r="B265" s="36"/>
      <c r="C265" s="36">
        <v>500</v>
      </c>
      <c r="D265" s="36">
        <v>101</v>
      </c>
      <c r="E265" s="36">
        <v>100</v>
      </c>
      <c r="F265" s="36">
        <v>500</v>
      </c>
      <c r="G265" s="36">
        <v>600</v>
      </c>
      <c r="H265" s="36">
        <f t="shared" si="32"/>
        <v>100</v>
      </c>
      <c r="I265" s="36">
        <f t="shared" si="33"/>
        <v>600</v>
      </c>
      <c r="J265" s="36">
        <f t="shared" si="34"/>
        <v>325.25</v>
      </c>
      <c r="K265" s="36">
        <f t="shared" si="35"/>
        <v>500</v>
      </c>
      <c r="L265" s="36">
        <f t="shared" si="36"/>
        <v>412.625</v>
      </c>
      <c r="M265" s="36">
        <f t="shared" si="37"/>
        <v>360.2</v>
      </c>
      <c r="N265" s="36">
        <f t="shared" si="38"/>
        <v>0.24235080278703422</v>
      </c>
      <c r="O265" s="36">
        <f t="shared" si="39"/>
        <v>0.68770833333333337</v>
      </c>
    </row>
    <row r="266" spans="1:15">
      <c r="A266" s="36" t="s">
        <v>504</v>
      </c>
      <c r="B266" s="36"/>
      <c r="C266" s="36">
        <v>350</v>
      </c>
      <c r="D266" s="36">
        <v>101</v>
      </c>
      <c r="E266" s="36">
        <v>100</v>
      </c>
      <c r="F266" s="36">
        <v>500</v>
      </c>
      <c r="G266" s="36">
        <v>600</v>
      </c>
      <c r="H266" s="36">
        <f t="shared" si="32"/>
        <v>100</v>
      </c>
      <c r="I266" s="36">
        <f t="shared" si="33"/>
        <v>600</v>
      </c>
      <c r="J266" s="36">
        <f t="shared" si="34"/>
        <v>325.25</v>
      </c>
      <c r="K266" s="36">
        <f t="shared" si="35"/>
        <v>350</v>
      </c>
      <c r="L266" s="36">
        <f t="shared" si="36"/>
        <v>337.625</v>
      </c>
      <c r="M266" s="36">
        <f t="shared" si="37"/>
        <v>330.2</v>
      </c>
      <c r="N266" s="36">
        <f t="shared" si="38"/>
        <v>0.2961865975564606</v>
      </c>
      <c r="O266" s="36">
        <f t="shared" si="39"/>
        <v>0.56270833333333337</v>
      </c>
    </row>
    <row r="267" spans="1:15">
      <c r="A267" s="36" t="s">
        <v>505</v>
      </c>
      <c r="B267" s="36"/>
      <c r="C267" s="36">
        <v>2200</v>
      </c>
      <c r="D267" s="36">
        <v>501</v>
      </c>
      <c r="E267" s="36">
        <v>2000</v>
      </c>
      <c r="F267" s="36">
        <v>5000</v>
      </c>
      <c r="G267" s="36">
        <v>20000</v>
      </c>
      <c r="H267" s="36">
        <f t="shared" si="32"/>
        <v>501</v>
      </c>
      <c r="I267" s="36">
        <f t="shared" si="33"/>
        <v>20000</v>
      </c>
      <c r="J267" s="36">
        <f t="shared" si="34"/>
        <v>6875.25</v>
      </c>
      <c r="K267" s="36">
        <f t="shared" si="35"/>
        <v>2200</v>
      </c>
      <c r="L267" s="36">
        <f t="shared" si="36"/>
        <v>4537.625</v>
      </c>
      <c r="M267" s="36">
        <f t="shared" si="37"/>
        <v>5940.2</v>
      </c>
      <c r="N267" s="36">
        <f t="shared" si="38"/>
        <v>0.11041018153769869</v>
      </c>
      <c r="O267" s="36">
        <f t="shared" si="39"/>
        <v>0.22688125000000001</v>
      </c>
    </row>
    <row r="268" spans="1:15">
      <c r="A268" s="36" t="s">
        <v>506</v>
      </c>
      <c r="B268" s="36"/>
      <c r="C268" s="36">
        <v>67000</v>
      </c>
      <c r="D268" s="36">
        <v>50001</v>
      </c>
      <c r="E268" s="36">
        <v>50000</v>
      </c>
      <c r="F268" s="36">
        <v>50001</v>
      </c>
      <c r="G268" s="36">
        <v>300000</v>
      </c>
      <c r="H268" s="36">
        <f t="shared" si="32"/>
        <v>50000</v>
      </c>
      <c r="I268" s="36">
        <f t="shared" si="33"/>
        <v>300000</v>
      </c>
      <c r="J268" s="36">
        <f t="shared" si="34"/>
        <v>112500.5</v>
      </c>
      <c r="K268" s="36">
        <f t="shared" si="35"/>
        <v>67000</v>
      </c>
      <c r="L268" s="36">
        <f t="shared" si="36"/>
        <v>89750.25</v>
      </c>
      <c r="M268" s="36">
        <f t="shared" si="37"/>
        <v>103400.4</v>
      </c>
      <c r="N268" s="36">
        <f t="shared" si="38"/>
        <v>0.55710151225205495</v>
      </c>
      <c r="O268" s="36">
        <f t="shared" si="39"/>
        <v>0.29916749999999998</v>
      </c>
    </row>
    <row r="269" spans="1:15">
      <c r="A269" s="36" t="s">
        <v>507</v>
      </c>
      <c r="B269" s="36">
        <v>16000</v>
      </c>
      <c r="C269" s="36">
        <v>51000</v>
      </c>
      <c r="D269" s="36">
        <v>50001</v>
      </c>
      <c r="E269" s="36">
        <v>50000</v>
      </c>
      <c r="F269" s="36">
        <v>50001</v>
      </c>
      <c r="G269" s="36">
        <v>300000</v>
      </c>
      <c r="H269" s="36">
        <f t="shared" si="32"/>
        <v>16000</v>
      </c>
      <c r="I269" s="36">
        <f t="shared" si="33"/>
        <v>300000</v>
      </c>
      <c r="J269" s="36">
        <f t="shared" si="34"/>
        <v>16000</v>
      </c>
      <c r="K269" s="36">
        <f t="shared" si="35"/>
        <v>51000</v>
      </c>
      <c r="L269" s="36">
        <f t="shared" si="36"/>
        <v>33500</v>
      </c>
      <c r="M269" s="36">
        <f t="shared" si="37"/>
        <v>86167</v>
      </c>
      <c r="N269" s="36">
        <f t="shared" si="38"/>
        <v>0.47761194029850745</v>
      </c>
      <c r="O269" s="36">
        <f t="shared" si="39"/>
        <v>0.11166666666666666</v>
      </c>
    </row>
    <row r="270" spans="1:15">
      <c r="A270" s="36" t="s">
        <v>508</v>
      </c>
      <c r="B270" s="36">
        <v>2000</v>
      </c>
      <c r="C270" s="36">
        <v>2000</v>
      </c>
      <c r="D270" s="36">
        <v>501</v>
      </c>
      <c r="E270" s="36">
        <v>2000</v>
      </c>
      <c r="F270" s="36">
        <v>5000</v>
      </c>
      <c r="G270" s="36">
        <v>20000</v>
      </c>
      <c r="H270" s="36">
        <f t="shared" si="32"/>
        <v>501</v>
      </c>
      <c r="I270" s="36">
        <f t="shared" si="33"/>
        <v>20000</v>
      </c>
      <c r="J270" s="36">
        <f t="shared" si="34"/>
        <v>2000</v>
      </c>
      <c r="K270" s="36">
        <f t="shared" si="35"/>
        <v>2000</v>
      </c>
      <c r="L270" s="36">
        <f t="shared" si="36"/>
        <v>2000</v>
      </c>
      <c r="M270" s="36">
        <f t="shared" si="37"/>
        <v>5250.166666666667</v>
      </c>
      <c r="N270" s="36">
        <f t="shared" si="38"/>
        <v>0.2505</v>
      </c>
      <c r="O270" s="36">
        <f t="shared" si="39"/>
        <v>0.1</v>
      </c>
    </row>
    <row r="271" spans="1:15">
      <c r="A271" s="36" t="s">
        <v>509</v>
      </c>
      <c r="B271" s="36">
        <v>5000</v>
      </c>
      <c r="C271" s="36">
        <v>475</v>
      </c>
      <c r="D271" s="36">
        <v>101</v>
      </c>
      <c r="E271" s="36">
        <v>100</v>
      </c>
      <c r="F271" s="36">
        <v>500</v>
      </c>
      <c r="G271" s="36">
        <v>600</v>
      </c>
      <c r="H271" s="36">
        <f t="shared" si="32"/>
        <v>100</v>
      </c>
      <c r="I271" s="36">
        <f t="shared" si="33"/>
        <v>5000</v>
      </c>
      <c r="J271" s="36">
        <f t="shared" si="34"/>
        <v>5000</v>
      </c>
      <c r="K271" s="36">
        <f t="shared" si="35"/>
        <v>475</v>
      </c>
      <c r="L271" s="36">
        <f t="shared" si="36"/>
        <v>2737.5</v>
      </c>
      <c r="M271" s="36">
        <f t="shared" si="37"/>
        <v>1129.3333333333333</v>
      </c>
      <c r="N271" s="36">
        <f t="shared" si="38"/>
        <v>3.6529680365296802E-2</v>
      </c>
      <c r="O271" s="36">
        <f t="shared" si="39"/>
        <v>0.54749999999999999</v>
      </c>
    </row>
    <row r="272" spans="1:15">
      <c r="A272" s="36" t="s">
        <v>510</v>
      </c>
      <c r="B272" s="36"/>
      <c r="C272" s="36">
        <v>65</v>
      </c>
      <c r="D272" s="36">
        <v>50</v>
      </c>
      <c r="E272" s="36">
        <v>20</v>
      </c>
      <c r="F272" s="36">
        <v>100</v>
      </c>
      <c r="G272" s="36">
        <v>70</v>
      </c>
      <c r="H272" s="36">
        <f t="shared" si="32"/>
        <v>20</v>
      </c>
      <c r="I272" s="36">
        <f t="shared" si="33"/>
        <v>100</v>
      </c>
      <c r="J272" s="36">
        <f t="shared" si="34"/>
        <v>60</v>
      </c>
      <c r="K272" s="36">
        <f t="shared" si="35"/>
        <v>65</v>
      </c>
      <c r="L272" s="36">
        <f t="shared" si="36"/>
        <v>62.5</v>
      </c>
      <c r="M272" s="36">
        <f t="shared" si="37"/>
        <v>61</v>
      </c>
      <c r="N272" s="36">
        <f t="shared" si="38"/>
        <v>0.32</v>
      </c>
      <c r="O272" s="36">
        <f t="shared" si="39"/>
        <v>0.625</v>
      </c>
    </row>
    <row r="273" spans="1:15">
      <c r="A273" s="36" t="s">
        <v>511</v>
      </c>
      <c r="B273" s="36"/>
      <c r="C273" s="36">
        <v>75</v>
      </c>
      <c r="D273" s="36">
        <v>50</v>
      </c>
      <c r="E273" s="36">
        <v>20</v>
      </c>
      <c r="F273" s="36">
        <v>100</v>
      </c>
      <c r="G273" s="36">
        <v>70</v>
      </c>
      <c r="H273" s="36">
        <f t="shared" si="32"/>
        <v>20</v>
      </c>
      <c r="I273" s="36">
        <f t="shared" si="33"/>
        <v>100</v>
      </c>
      <c r="J273" s="36">
        <f t="shared" si="34"/>
        <v>60</v>
      </c>
      <c r="K273" s="36">
        <f t="shared" si="35"/>
        <v>75</v>
      </c>
      <c r="L273" s="36">
        <f t="shared" si="36"/>
        <v>67.5</v>
      </c>
      <c r="M273" s="36">
        <f t="shared" si="37"/>
        <v>63</v>
      </c>
      <c r="N273" s="36">
        <f t="shared" si="38"/>
        <v>0.29629629629629628</v>
      </c>
      <c r="O273" s="36">
        <f t="shared" si="39"/>
        <v>0.67500000000000004</v>
      </c>
    </row>
    <row r="274" spans="1:15">
      <c r="A274" s="36" t="s">
        <v>512</v>
      </c>
      <c r="B274" s="36"/>
      <c r="C274" s="36">
        <v>66000</v>
      </c>
      <c r="D274" s="36">
        <v>50001</v>
      </c>
      <c r="E274" s="36">
        <v>50000</v>
      </c>
      <c r="F274" s="36">
        <v>50001</v>
      </c>
      <c r="G274" s="36">
        <v>300000</v>
      </c>
      <c r="H274" s="36">
        <f t="shared" si="32"/>
        <v>50000</v>
      </c>
      <c r="I274" s="36">
        <f t="shared" si="33"/>
        <v>300000</v>
      </c>
      <c r="J274" s="36">
        <f t="shared" si="34"/>
        <v>112500.5</v>
      </c>
      <c r="K274" s="36">
        <f t="shared" si="35"/>
        <v>66000</v>
      </c>
      <c r="L274" s="36">
        <f t="shared" si="36"/>
        <v>89250.25</v>
      </c>
      <c r="M274" s="36">
        <f t="shared" si="37"/>
        <v>103200.4</v>
      </c>
      <c r="N274" s="36">
        <f t="shared" si="38"/>
        <v>0.56022252038509701</v>
      </c>
      <c r="O274" s="36">
        <f t="shared" si="39"/>
        <v>0.29750083333333333</v>
      </c>
    </row>
    <row r="275" spans="1:15">
      <c r="A275" s="36" t="s">
        <v>513</v>
      </c>
      <c r="B275" s="36">
        <v>8000</v>
      </c>
      <c r="C275" s="36">
        <v>450</v>
      </c>
      <c r="D275" s="36">
        <v>101</v>
      </c>
      <c r="E275" s="36">
        <v>100</v>
      </c>
      <c r="F275" s="36">
        <v>500</v>
      </c>
      <c r="G275" s="36">
        <v>600</v>
      </c>
      <c r="H275" s="36">
        <f t="shared" si="32"/>
        <v>100</v>
      </c>
      <c r="I275" s="36">
        <f t="shared" si="33"/>
        <v>8000</v>
      </c>
      <c r="J275" s="36">
        <f t="shared" si="34"/>
        <v>8000</v>
      </c>
      <c r="K275" s="36">
        <f t="shared" si="35"/>
        <v>450</v>
      </c>
      <c r="L275" s="36">
        <f t="shared" si="36"/>
        <v>4225</v>
      </c>
      <c r="M275" s="36">
        <f t="shared" si="37"/>
        <v>1625.1666666666667</v>
      </c>
      <c r="N275" s="36">
        <f t="shared" si="38"/>
        <v>2.3668639053254437E-2</v>
      </c>
      <c r="O275" s="36">
        <f t="shared" si="39"/>
        <v>0.52812499999999996</v>
      </c>
    </row>
    <row r="276" spans="1:15">
      <c r="A276" s="36" t="s">
        <v>514</v>
      </c>
      <c r="B276" s="36"/>
      <c r="C276" s="36"/>
      <c r="D276" s="36">
        <v>501</v>
      </c>
      <c r="E276" s="36">
        <v>2000</v>
      </c>
      <c r="F276" s="36">
        <v>5000</v>
      </c>
      <c r="G276" s="36">
        <v>20000</v>
      </c>
      <c r="H276" s="36">
        <f t="shared" si="32"/>
        <v>501</v>
      </c>
      <c r="I276" s="36">
        <f t="shared" si="33"/>
        <v>20000</v>
      </c>
      <c r="J276" s="36">
        <f t="shared" si="34"/>
        <v>6875.25</v>
      </c>
      <c r="K276" s="36">
        <f t="shared" si="35"/>
        <v>6875.25</v>
      </c>
      <c r="L276" s="36">
        <f t="shared" si="36"/>
        <v>6875.25</v>
      </c>
      <c r="M276" s="36">
        <f t="shared" si="37"/>
        <v>6875.25</v>
      </c>
      <c r="N276" s="36">
        <f t="shared" si="38"/>
        <v>7.2870077451729035E-2</v>
      </c>
      <c r="O276" s="36">
        <f t="shared" si="39"/>
        <v>0.34376250000000003</v>
      </c>
    </row>
    <row r="277" spans="1:15">
      <c r="A277" s="36" t="s">
        <v>515</v>
      </c>
      <c r="B277" s="36"/>
      <c r="C277" s="36">
        <v>1700</v>
      </c>
      <c r="D277" s="36">
        <v>501</v>
      </c>
      <c r="E277" s="36">
        <v>2000</v>
      </c>
      <c r="F277" s="36">
        <v>5000</v>
      </c>
      <c r="G277" s="36">
        <v>20000</v>
      </c>
      <c r="H277" s="36">
        <f t="shared" si="32"/>
        <v>501</v>
      </c>
      <c r="I277" s="36">
        <f t="shared" si="33"/>
        <v>20000</v>
      </c>
      <c r="J277" s="36">
        <f t="shared" si="34"/>
        <v>6875.25</v>
      </c>
      <c r="K277" s="36">
        <f t="shared" si="35"/>
        <v>1700</v>
      </c>
      <c r="L277" s="36">
        <f t="shared" si="36"/>
        <v>4287.625</v>
      </c>
      <c r="M277" s="36">
        <f t="shared" si="37"/>
        <v>5840.2</v>
      </c>
      <c r="N277" s="36">
        <f t="shared" si="38"/>
        <v>0.11684790530888313</v>
      </c>
      <c r="O277" s="36">
        <f t="shared" si="39"/>
        <v>0.21438125</v>
      </c>
    </row>
    <row r="278" spans="1:15">
      <c r="A278" s="36" t="s">
        <v>516</v>
      </c>
      <c r="B278" s="36"/>
      <c r="C278" s="36">
        <v>500</v>
      </c>
      <c r="D278" s="36">
        <v>101</v>
      </c>
      <c r="E278" s="36">
        <v>100</v>
      </c>
      <c r="F278" s="36">
        <v>500</v>
      </c>
      <c r="G278" s="36">
        <v>600</v>
      </c>
      <c r="H278" s="36">
        <f t="shared" si="32"/>
        <v>100</v>
      </c>
      <c r="I278" s="36">
        <f t="shared" si="33"/>
        <v>600</v>
      </c>
      <c r="J278" s="36">
        <f t="shared" si="34"/>
        <v>325.25</v>
      </c>
      <c r="K278" s="36">
        <f t="shared" si="35"/>
        <v>500</v>
      </c>
      <c r="L278" s="36">
        <f t="shared" si="36"/>
        <v>412.625</v>
      </c>
      <c r="M278" s="36">
        <f t="shared" si="37"/>
        <v>360.2</v>
      </c>
      <c r="N278" s="36">
        <f t="shared" si="38"/>
        <v>0.24235080278703422</v>
      </c>
      <c r="O278" s="36">
        <f t="shared" si="39"/>
        <v>0.68770833333333337</v>
      </c>
    </row>
    <row r="279" spans="1:15">
      <c r="A279" s="36" t="s">
        <v>517</v>
      </c>
      <c r="B279" s="36"/>
      <c r="C279" s="36">
        <v>32000</v>
      </c>
      <c r="D279" s="36">
        <v>5001</v>
      </c>
      <c r="E279" s="36">
        <v>20000</v>
      </c>
      <c r="F279" s="36">
        <v>50000</v>
      </c>
      <c r="G279" s="36">
        <v>50000</v>
      </c>
      <c r="H279" s="36">
        <f t="shared" si="32"/>
        <v>5001</v>
      </c>
      <c r="I279" s="36">
        <f t="shared" si="33"/>
        <v>50000</v>
      </c>
      <c r="J279" s="36">
        <f t="shared" si="34"/>
        <v>31250.25</v>
      </c>
      <c r="K279" s="36">
        <f t="shared" si="35"/>
        <v>32000</v>
      </c>
      <c r="L279" s="36">
        <f t="shared" si="36"/>
        <v>31625.125</v>
      </c>
      <c r="M279" s="36">
        <f t="shared" si="37"/>
        <v>31400.2</v>
      </c>
      <c r="N279" s="36">
        <f t="shared" si="38"/>
        <v>0.15813376231714499</v>
      </c>
      <c r="O279" s="36">
        <f t="shared" si="39"/>
        <v>0.63250249999999997</v>
      </c>
    </row>
    <row r="280" spans="1:15">
      <c r="A280" s="36" t="s">
        <v>518</v>
      </c>
      <c r="B280" s="36">
        <v>500</v>
      </c>
      <c r="C280" s="36">
        <v>200</v>
      </c>
      <c r="D280" s="36">
        <v>101</v>
      </c>
      <c r="E280" s="36">
        <v>100</v>
      </c>
      <c r="F280" s="36">
        <v>500</v>
      </c>
      <c r="G280" s="36">
        <v>600</v>
      </c>
      <c r="H280" s="36">
        <f t="shared" si="32"/>
        <v>100</v>
      </c>
      <c r="I280" s="36">
        <f t="shared" si="33"/>
        <v>600</v>
      </c>
      <c r="J280" s="36">
        <f t="shared" si="34"/>
        <v>500</v>
      </c>
      <c r="K280" s="36">
        <f t="shared" si="35"/>
        <v>200</v>
      </c>
      <c r="L280" s="36">
        <f t="shared" si="36"/>
        <v>350</v>
      </c>
      <c r="M280" s="36">
        <f t="shared" si="37"/>
        <v>333.5</v>
      </c>
      <c r="N280" s="36">
        <f t="shared" si="38"/>
        <v>0.2857142857142857</v>
      </c>
      <c r="O280" s="36">
        <f t="shared" si="39"/>
        <v>0.58333333333333337</v>
      </c>
    </row>
    <row r="281" spans="1:15">
      <c r="A281" s="36" t="s">
        <v>519</v>
      </c>
      <c r="B281" s="36"/>
      <c r="C281" s="36">
        <v>21500</v>
      </c>
      <c r="D281" s="36">
        <v>5001</v>
      </c>
      <c r="E281" s="36">
        <v>20000</v>
      </c>
      <c r="F281" s="36">
        <v>50000</v>
      </c>
      <c r="G281" s="36">
        <v>50000</v>
      </c>
      <c r="H281" s="36">
        <f t="shared" si="32"/>
        <v>5001</v>
      </c>
      <c r="I281" s="36">
        <f t="shared" si="33"/>
        <v>50000</v>
      </c>
      <c r="J281" s="36">
        <f t="shared" si="34"/>
        <v>31250.25</v>
      </c>
      <c r="K281" s="36">
        <f t="shared" si="35"/>
        <v>21500</v>
      </c>
      <c r="L281" s="36">
        <f t="shared" si="36"/>
        <v>26375.125</v>
      </c>
      <c r="M281" s="36">
        <f t="shared" si="37"/>
        <v>29300.2</v>
      </c>
      <c r="N281" s="36">
        <f t="shared" si="38"/>
        <v>0.18961047577973564</v>
      </c>
      <c r="O281" s="36">
        <f t="shared" si="39"/>
        <v>0.52750249999999999</v>
      </c>
    </row>
    <row r="282" spans="1:15">
      <c r="A282" s="36" t="s">
        <v>520</v>
      </c>
      <c r="B282" s="36">
        <v>12000</v>
      </c>
      <c r="C282" s="36">
        <v>300</v>
      </c>
      <c r="D282" s="36">
        <v>101</v>
      </c>
      <c r="E282" s="36">
        <v>100</v>
      </c>
      <c r="F282" s="36">
        <v>500</v>
      </c>
      <c r="G282" s="36">
        <v>600</v>
      </c>
      <c r="H282" s="36">
        <f t="shared" si="32"/>
        <v>100</v>
      </c>
      <c r="I282" s="36">
        <f t="shared" si="33"/>
        <v>12000</v>
      </c>
      <c r="J282" s="36">
        <f t="shared" si="34"/>
        <v>12000</v>
      </c>
      <c r="K282" s="36">
        <f t="shared" si="35"/>
        <v>300</v>
      </c>
      <c r="L282" s="36">
        <f t="shared" si="36"/>
        <v>6150</v>
      </c>
      <c r="M282" s="36">
        <f t="shared" si="37"/>
        <v>2266.8333333333335</v>
      </c>
      <c r="N282" s="36">
        <f t="shared" si="38"/>
        <v>1.6260162601626018E-2</v>
      </c>
      <c r="O282" s="36">
        <f t="shared" si="39"/>
        <v>0.51249999999999996</v>
      </c>
    </row>
    <row r="283" spans="1:15">
      <c r="A283" s="36" t="s">
        <v>521</v>
      </c>
      <c r="B283" s="36">
        <v>64000</v>
      </c>
      <c r="C283" s="36">
        <v>4250</v>
      </c>
      <c r="D283" s="36">
        <v>501</v>
      </c>
      <c r="E283" s="36">
        <v>2000</v>
      </c>
      <c r="F283" s="36">
        <v>5000</v>
      </c>
      <c r="G283" s="36">
        <v>20000</v>
      </c>
      <c r="H283" s="36">
        <f t="shared" si="32"/>
        <v>501</v>
      </c>
      <c r="I283" s="36">
        <f t="shared" si="33"/>
        <v>64000</v>
      </c>
      <c r="J283" s="36">
        <f t="shared" si="34"/>
        <v>64000</v>
      </c>
      <c r="K283" s="36">
        <f t="shared" si="35"/>
        <v>4250</v>
      </c>
      <c r="L283" s="36">
        <f t="shared" si="36"/>
        <v>34125</v>
      </c>
      <c r="M283" s="36">
        <f t="shared" si="37"/>
        <v>15958.5</v>
      </c>
      <c r="N283" s="36">
        <f t="shared" si="38"/>
        <v>1.4681318681318681E-2</v>
      </c>
      <c r="O283" s="36">
        <f t="shared" si="39"/>
        <v>0.533203125</v>
      </c>
    </row>
    <row r="284" spans="1:15">
      <c r="A284" s="36" t="s">
        <v>522</v>
      </c>
      <c r="B284" s="36"/>
      <c r="C284" s="36">
        <v>1200</v>
      </c>
      <c r="D284" s="36">
        <v>501</v>
      </c>
      <c r="E284" s="36">
        <v>2000</v>
      </c>
      <c r="F284" s="36">
        <v>5000</v>
      </c>
      <c r="G284" s="36">
        <v>20000</v>
      </c>
      <c r="H284" s="36">
        <f t="shared" si="32"/>
        <v>501</v>
      </c>
      <c r="I284" s="36">
        <f t="shared" si="33"/>
        <v>20000</v>
      </c>
      <c r="J284" s="36">
        <f t="shared" si="34"/>
        <v>6875.25</v>
      </c>
      <c r="K284" s="36">
        <f t="shared" si="35"/>
        <v>1200</v>
      </c>
      <c r="L284" s="36">
        <f t="shared" si="36"/>
        <v>4037.625</v>
      </c>
      <c r="M284" s="36">
        <f t="shared" si="37"/>
        <v>5740.2</v>
      </c>
      <c r="N284" s="36">
        <f t="shared" si="38"/>
        <v>0.12408284573233026</v>
      </c>
      <c r="O284" s="36">
        <f t="shared" si="39"/>
        <v>0.20188125000000001</v>
      </c>
    </row>
    <row r="285" spans="1:15">
      <c r="A285" s="36" t="s">
        <v>523</v>
      </c>
      <c r="B285" s="36"/>
      <c r="C285" s="36"/>
      <c r="D285" s="36">
        <v>50001</v>
      </c>
      <c r="E285" s="36">
        <v>50000</v>
      </c>
      <c r="F285" s="36">
        <v>50001</v>
      </c>
      <c r="G285" s="36">
        <v>300000</v>
      </c>
      <c r="H285" s="36">
        <f t="shared" si="32"/>
        <v>50000</v>
      </c>
      <c r="I285" s="36">
        <f t="shared" si="33"/>
        <v>300000</v>
      </c>
      <c r="J285" s="36">
        <f t="shared" si="34"/>
        <v>112500.5</v>
      </c>
      <c r="K285" s="36">
        <f t="shared" si="35"/>
        <v>112500.5</v>
      </c>
      <c r="L285" s="36">
        <f t="shared" si="36"/>
        <v>112500.5</v>
      </c>
      <c r="M285" s="36">
        <f t="shared" si="37"/>
        <v>112500.5</v>
      </c>
      <c r="N285" s="36">
        <f t="shared" si="38"/>
        <v>0.44444246914458158</v>
      </c>
      <c r="O285" s="36">
        <f t="shared" si="39"/>
        <v>0.37500166666666668</v>
      </c>
    </row>
    <row r="286" spans="1:15">
      <c r="A286" s="36" t="s">
        <v>524</v>
      </c>
      <c r="B286" s="36"/>
      <c r="C286" s="36">
        <v>500</v>
      </c>
      <c r="D286" s="36">
        <v>101</v>
      </c>
      <c r="E286" s="36">
        <v>100</v>
      </c>
      <c r="F286" s="36">
        <v>500</v>
      </c>
      <c r="G286" s="36">
        <v>600</v>
      </c>
      <c r="H286" s="36">
        <f t="shared" si="32"/>
        <v>100</v>
      </c>
      <c r="I286" s="36">
        <f t="shared" si="33"/>
        <v>600</v>
      </c>
      <c r="J286" s="36">
        <f t="shared" si="34"/>
        <v>325.25</v>
      </c>
      <c r="K286" s="36">
        <f t="shared" si="35"/>
        <v>500</v>
      </c>
      <c r="L286" s="36">
        <f t="shared" si="36"/>
        <v>412.625</v>
      </c>
      <c r="M286" s="36">
        <f t="shared" si="37"/>
        <v>360.2</v>
      </c>
      <c r="N286" s="36">
        <f t="shared" si="38"/>
        <v>0.24235080278703422</v>
      </c>
      <c r="O286" s="36">
        <f t="shared" si="39"/>
        <v>0.68770833333333337</v>
      </c>
    </row>
    <row r="287" spans="1:15">
      <c r="A287" s="36" t="s">
        <v>525</v>
      </c>
      <c r="B287" s="36"/>
      <c r="C287" s="36"/>
      <c r="D287" s="36">
        <v>101</v>
      </c>
      <c r="E287" s="36">
        <v>100</v>
      </c>
      <c r="F287" s="36">
        <v>500</v>
      </c>
      <c r="G287" s="36">
        <v>600</v>
      </c>
      <c r="H287" s="36">
        <f t="shared" si="32"/>
        <v>100</v>
      </c>
      <c r="I287" s="36">
        <f t="shared" si="33"/>
        <v>600</v>
      </c>
      <c r="J287" s="36">
        <f t="shared" si="34"/>
        <v>325.25</v>
      </c>
      <c r="K287" s="36">
        <f t="shared" si="35"/>
        <v>325.25</v>
      </c>
      <c r="L287" s="36">
        <f t="shared" si="36"/>
        <v>325.25</v>
      </c>
      <c r="M287" s="36">
        <f t="shared" si="37"/>
        <v>325.25</v>
      </c>
      <c r="N287" s="36">
        <f t="shared" si="38"/>
        <v>0.30745580322828592</v>
      </c>
      <c r="O287" s="36">
        <f t="shared" si="39"/>
        <v>0.54208333333333336</v>
      </c>
    </row>
    <row r="288" spans="1:15">
      <c r="A288" s="36" t="s">
        <v>526</v>
      </c>
      <c r="B288" s="36">
        <v>2000</v>
      </c>
      <c r="C288" s="36">
        <v>2000</v>
      </c>
      <c r="D288" s="36">
        <v>501</v>
      </c>
      <c r="E288" s="36">
        <v>2000</v>
      </c>
      <c r="F288" s="36">
        <v>5000</v>
      </c>
      <c r="G288" s="36">
        <v>20000</v>
      </c>
      <c r="H288" s="36">
        <f t="shared" si="32"/>
        <v>501</v>
      </c>
      <c r="I288" s="36">
        <f t="shared" si="33"/>
        <v>20000</v>
      </c>
      <c r="J288" s="36">
        <f t="shared" si="34"/>
        <v>2000</v>
      </c>
      <c r="K288" s="36">
        <f t="shared" si="35"/>
        <v>2000</v>
      </c>
      <c r="L288" s="36">
        <f t="shared" si="36"/>
        <v>2000</v>
      </c>
      <c r="M288" s="36">
        <f t="shared" si="37"/>
        <v>5250.166666666667</v>
      </c>
      <c r="N288" s="36">
        <f t="shared" si="38"/>
        <v>0.2505</v>
      </c>
      <c r="O288" s="36">
        <f t="shared" si="39"/>
        <v>0.1</v>
      </c>
    </row>
    <row r="289" spans="1:15">
      <c r="A289" s="36" t="s">
        <v>527</v>
      </c>
      <c r="B289" s="36"/>
      <c r="C289" s="36">
        <v>100</v>
      </c>
      <c r="D289" s="36">
        <v>50</v>
      </c>
      <c r="E289" s="36">
        <v>20</v>
      </c>
      <c r="F289" s="36">
        <v>100</v>
      </c>
      <c r="G289" s="36">
        <v>70</v>
      </c>
      <c r="H289" s="36">
        <f t="shared" si="32"/>
        <v>20</v>
      </c>
      <c r="I289" s="36">
        <f t="shared" si="33"/>
        <v>100</v>
      </c>
      <c r="J289" s="36">
        <f t="shared" si="34"/>
        <v>60</v>
      </c>
      <c r="K289" s="36">
        <f t="shared" si="35"/>
        <v>100</v>
      </c>
      <c r="L289" s="36">
        <f t="shared" si="36"/>
        <v>80</v>
      </c>
      <c r="M289" s="36">
        <f t="shared" si="37"/>
        <v>68</v>
      </c>
      <c r="N289" s="36">
        <f t="shared" si="38"/>
        <v>0.25</v>
      </c>
      <c r="O289" s="36">
        <f t="shared" si="39"/>
        <v>0.8</v>
      </c>
    </row>
    <row r="290" spans="1:15">
      <c r="A290" s="36" t="s">
        <v>528</v>
      </c>
      <c r="B290" s="36"/>
      <c r="C290" s="36"/>
      <c r="D290" s="36">
        <v>5001</v>
      </c>
      <c r="E290" s="36">
        <v>20000</v>
      </c>
      <c r="F290" s="36">
        <v>50000</v>
      </c>
      <c r="G290" s="36">
        <v>50000</v>
      </c>
      <c r="H290" s="36">
        <f t="shared" si="32"/>
        <v>5001</v>
      </c>
      <c r="I290" s="36">
        <f t="shared" si="33"/>
        <v>50000</v>
      </c>
      <c r="J290" s="36">
        <f t="shared" si="34"/>
        <v>31250.25</v>
      </c>
      <c r="K290" s="36">
        <f t="shared" si="35"/>
        <v>31250.25</v>
      </c>
      <c r="L290" s="36">
        <f t="shared" si="36"/>
        <v>31250.25</v>
      </c>
      <c r="M290" s="36">
        <f t="shared" si="37"/>
        <v>31250.25</v>
      </c>
      <c r="N290" s="36">
        <f t="shared" si="38"/>
        <v>0.16003071975424196</v>
      </c>
      <c r="O290" s="36">
        <f t="shared" si="39"/>
        <v>0.62500500000000003</v>
      </c>
    </row>
    <row r="291" spans="1:15">
      <c r="A291" s="36" t="s">
        <v>529</v>
      </c>
      <c r="B291" s="36"/>
      <c r="C291" s="36"/>
      <c r="D291" s="36">
        <v>50001</v>
      </c>
      <c r="E291" s="36">
        <v>50000</v>
      </c>
      <c r="F291" s="36">
        <v>50001</v>
      </c>
      <c r="G291" s="36">
        <v>300000</v>
      </c>
      <c r="H291" s="36">
        <f t="shared" si="32"/>
        <v>50000</v>
      </c>
      <c r="I291" s="36">
        <f t="shared" si="33"/>
        <v>300000</v>
      </c>
      <c r="J291" s="36">
        <f t="shared" si="34"/>
        <v>112500.5</v>
      </c>
      <c r="K291" s="36">
        <f t="shared" si="35"/>
        <v>112500.5</v>
      </c>
      <c r="L291" s="36">
        <f t="shared" si="36"/>
        <v>112500.5</v>
      </c>
      <c r="M291" s="36">
        <f t="shared" si="37"/>
        <v>112500.5</v>
      </c>
      <c r="N291" s="36">
        <f t="shared" si="38"/>
        <v>0.44444246914458158</v>
      </c>
      <c r="O291" s="36">
        <f t="shared" si="39"/>
        <v>0.37500166666666668</v>
      </c>
    </row>
    <row r="292" spans="1:15">
      <c r="A292" s="36" t="s">
        <v>530</v>
      </c>
      <c r="B292" s="36">
        <v>165000</v>
      </c>
      <c r="C292" s="36">
        <v>65000</v>
      </c>
      <c r="D292" s="36">
        <v>50001</v>
      </c>
      <c r="E292" s="36">
        <v>50000</v>
      </c>
      <c r="F292" s="36">
        <v>50001</v>
      </c>
      <c r="G292" s="36">
        <v>300000</v>
      </c>
      <c r="H292" s="36">
        <f t="shared" si="32"/>
        <v>50000</v>
      </c>
      <c r="I292" s="36">
        <f t="shared" si="33"/>
        <v>300000</v>
      </c>
      <c r="J292" s="36">
        <f t="shared" si="34"/>
        <v>165000</v>
      </c>
      <c r="K292" s="36">
        <f t="shared" si="35"/>
        <v>65000</v>
      </c>
      <c r="L292" s="36">
        <f t="shared" si="36"/>
        <v>115000</v>
      </c>
      <c r="M292" s="36">
        <f t="shared" si="37"/>
        <v>113333.66666666667</v>
      </c>
      <c r="N292" s="36">
        <f t="shared" si="38"/>
        <v>0.43478260869565216</v>
      </c>
      <c r="O292" s="36">
        <f t="shared" si="39"/>
        <v>0.38333333333333336</v>
      </c>
    </row>
    <row r="293" spans="1:15">
      <c r="A293" s="36" t="s">
        <v>531</v>
      </c>
      <c r="B293" s="36"/>
      <c r="C293" s="36">
        <v>51000</v>
      </c>
      <c r="D293" s="36">
        <v>50001</v>
      </c>
      <c r="E293" s="36">
        <v>50000</v>
      </c>
      <c r="F293" s="36">
        <v>50001</v>
      </c>
      <c r="G293" s="36">
        <v>300000</v>
      </c>
      <c r="H293" s="36">
        <f t="shared" si="32"/>
        <v>50000</v>
      </c>
      <c r="I293" s="36">
        <f t="shared" si="33"/>
        <v>300000</v>
      </c>
      <c r="J293" s="36">
        <f t="shared" si="34"/>
        <v>112500.5</v>
      </c>
      <c r="K293" s="36">
        <f t="shared" si="35"/>
        <v>51000</v>
      </c>
      <c r="L293" s="36">
        <f t="shared" si="36"/>
        <v>81750.25</v>
      </c>
      <c r="M293" s="36">
        <f t="shared" si="37"/>
        <v>100200.4</v>
      </c>
      <c r="N293" s="36">
        <f t="shared" si="38"/>
        <v>0.61161892471276846</v>
      </c>
      <c r="O293" s="36">
        <f t="shared" si="39"/>
        <v>0.27250083333333336</v>
      </c>
    </row>
    <row r="294" spans="1:15">
      <c r="A294" s="36" t="s">
        <v>532</v>
      </c>
      <c r="B294" s="36"/>
      <c r="C294" s="36"/>
      <c r="D294" s="36">
        <v>501</v>
      </c>
      <c r="E294" s="36">
        <v>2000</v>
      </c>
      <c r="F294" s="36">
        <v>5000</v>
      </c>
      <c r="G294" s="36">
        <v>20000</v>
      </c>
      <c r="H294" s="36">
        <f t="shared" si="32"/>
        <v>501</v>
      </c>
      <c r="I294" s="36">
        <f t="shared" si="33"/>
        <v>20000</v>
      </c>
      <c r="J294" s="36">
        <f t="shared" si="34"/>
        <v>6875.25</v>
      </c>
      <c r="K294" s="36">
        <f t="shared" si="35"/>
        <v>6875.25</v>
      </c>
      <c r="L294" s="36">
        <f t="shared" si="36"/>
        <v>6875.25</v>
      </c>
      <c r="M294" s="36">
        <f t="shared" si="37"/>
        <v>6875.25</v>
      </c>
      <c r="N294" s="36">
        <f t="shared" si="38"/>
        <v>7.2870077451729035E-2</v>
      </c>
      <c r="O294" s="36">
        <f t="shared" si="39"/>
        <v>0.34376250000000003</v>
      </c>
    </row>
    <row r="295" spans="1:15">
      <c r="A295" s="36" t="s">
        <v>533</v>
      </c>
      <c r="B295" s="36">
        <v>450</v>
      </c>
      <c r="C295" s="36">
        <v>2500</v>
      </c>
      <c r="D295" s="36">
        <v>501</v>
      </c>
      <c r="E295" s="36">
        <v>2000</v>
      </c>
      <c r="F295" s="36">
        <v>5000</v>
      </c>
      <c r="G295" s="36">
        <v>20000</v>
      </c>
      <c r="H295" s="36">
        <f t="shared" si="32"/>
        <v>450</v>
      </c>
      <c r="I295" s="36">
        <f t="shared" si="33"/>
        <v>20000</v>
      </c>
      <c r="J295" s="36">
        <f t="shared" si="34"/>
        <v>450</v>
      </c>
      <c r="K295" s="36">
        <f t="shared" si="35"/>
        <v>2500</v>
      </c>
      <c r="L295" s="36">
        <f t="shared" si="36"/>
        <v>1475</v>
      </c>
      <c r="M295" s="36">
        <f t="shared" si="37"/>
        <v>5075.166666666667</v>
      </c>
      <c r="N295" s="36">
        <f t="shared" si="38"/>
        <v>0.30508474576271188</v>
      </c>
      <c r="O295" s="36">
        <f t="shared" si="39"/>
        <v>7.3749999999999996E-2</v>
      </c>
    </row>
    <row r="296" spans="1:15">
      <c r="A296" s="36" t="s">
        <v>534</v>
      </c>
      <c r="B296" s="36"/>
      <c r="C296" s="36">
        <v>85</v>
      </c>
      <c r="D296" s="36">
        <v>50</v>
      </c>
      <c r="E296" s="36">
        <v>20</v>
      </c>
      <c r="F296" s="36">
        <v>100</v>
      </c>
      <c r="G296" s="36">
        <v>70</v>
      </c>
      <c r="H296" s="36">
        <f t="shared" si="32"/>
        <v>20</v>
      </c>
      <c r="I296" s="36">
        <f t="shared" si="33"/>
        <v>100</v>
      </c>
      <c r="J296" s="36">
        <f t="shared" si="34"/>
        <v>60</v>
      </c>
      <c r="K296" s="36">
        <f t="shared" si="35"/>
        <v>85</v>
      </c>
      <c r="L296" s="36">
        <f t="shared" si="36"/>
        <v>72.5</v>
      </c>
      <c r="M296" s="36">
        <f t="shared" si="37"/>
        <v>65</v>
      </c>
      <c r="N296" s="36">
        <f t="shared" si="38"/>
        <v>0.27586206896551724</v>
      </c>
      <c r="O296" s="36">
        <f t="shared" si="39"/>
        <v>0.72499999999999998</v>
      </c>
    </row>
    <row r="297" spans="1:15">
      <c r="A297" s="36" t="s">
        <v>535</v>
      </c>
      <c r="B297" s="36"/>
      <c r="C297" s="36"/>
      <c r="D297" s="36">
        <v>501</v>
      </c>
      <c r="E297" s="36">
        <v>2000</v>
      </c>
      <c r="F297" s="36">
        <v>5000</v>
      </c>
      <c r="G297" s="36">
        <v>20000</v>
      </c>
      <c r="H297" s="36">
        <f t="shared" si="32"/>
        <v>501</v>
      </c>
      <c r="I297" s="36">
        <f t="shared" si="33"/>
        <v>20000</v>
      </c>
      <c r="J297" s="36">
        <f t="shared" si="34"/>
        <v>6875.25</v>
      </c>
      <c r="K297" s="36">
        <f t="shared" si="35"/>
        <v>6875.25</v>
      </c>
      <c r="L297" s="36">
        <f t="shared" si="36"/>
        <v>6875.25</v>
      </c>
      <c r="M297" s="36">
        <f t="shared" si="37"/>
        <v>6875.25</v>
      </c>
      <c r="N297" s="36">
        <f t="shared" si="38"/>
        <v>7.2870077451729035E-2</v>
      </c>
      <c r="O297" s="36">
        <f t="shared" si="39"/>
        <v>0.34376250000000003</v>
      </c>
    </row>
    <row r="298" spans="1:15">
      <c r="A298" s="36" t="s">
        <v>536</v>
      </c>
      <c r="B298" s="36">
        <v>8400</v>
      </c>
      <c r="C298" s="36">
        <v>5000</v>
      </c>
      <c r="D298" s="36">
        <v>501</v>
      </c>
      <c r="E298" s="36">
        <v>2000</v>
      </c>
      <c r="F298" s="36">
        <v>5000</v>
      </c>
      <c r="G298" s="36">
        <v>20000</v>
      </c>
      <c r="H298" s="36">
        <f t="shared" si="32"/>
        <v>501</v>
      </c>
      <c r="I298" s="36">
        <f t="shared" si="33"/>
        <v>20000</v>
      </c>
      <c r="J298" s="36">
        <f t="shared" si="34"/>
        <v>8400</v>
      </c>
      <c r="K298" s="36">
        <f t="shared" si="35"/>
        <v>5000</v>
      </c>
      <c r="L298" s="36">
        <f t="shared" si="36"/>
        <v>6700</v>
      </c>
      <c r="M298" s="36">
        <f t="shared" si="37"/>
        <v>6816.833333333333</v>
      </c>
      <c r="N298" s="36">
        <f t="shared" si="38"/>
        <v>7.4776119402985078E-2</v>
      </c>
      <c r="O298" s="36">
        <f t="shared" si="39"/>
        <v>0.33500000000000002</v>
      </c>
    </row>
    <row r="299" spans="1:15">
      <c r="A299" s="36" t="s">
        <v>537</v>
      </c>
      <c r="B299" s="36">
        <v>11200</v>
      </c>
      <c r="C299" s="36">
        <v>20000</v>
      </c>
      <c r="D299" s="36">
        <v>5001</v>
      </c>
      <c r="E299" s="36">
        <v>20000</v>
      </c>
      <c r="F299" s="36">
        <v>50000</v>
      </c>
      <c r="G299" s="36">
        <v>50000</v>
      </c>
      <c r="H299" s="36">
        <f t="shared" si="32"/>
        <v>5001</v>
      </c>
      <c r="I299" s="36">
        <f t="shared" si="33"/>
        <v>50000</v>
      </c>
      <c r="J299" s="36">
        <f t="shared" si="34"/>
        <v>11200</v>
      </c>
      <c r="K299" s="36">
        <f t="shared" si="35"/>
        <v>20000</v>
      </c>
      <c r="L299" s="36">
        <f t="shared" si="36"/>
        <v>15600</v>
      </c>
      <c r="M299" s="36">
        <f t="shared" si="37"/>
        <v>26033.5</v>
      </c>
      <c r="N299" s="36">
        <f t="shared" si="38"/>
        <v>0.32057692307692309</v>
      </c>
      <c r="O299" s="36">
        <f t="shared" si="39"/>
        <v>0.312</v>
      </c>
    </row>
    <row r="300" spans="1:15">
      <c r="A300" s="36" t="s">
        <v>538</v>
      </c>
      <c r="B300" s="36">
        <v>14000</v>
      </c>
      <c r="C300" s="36">
        <v>50000</v>
      </c>
      <c r="D300" s="36">
        <v>50001</v>
      </c>
      <c r="E300" s="36">
        <v>50000</v>
      </c>
      <c r="F300" s="36">
        <v>50001</v>
      </c>
      <c r="G300" s="36">
        <v>300000</v>
      </c>
      <c r="H300" s="36">
        <f t="shared" si="32"/>
        <v>14000</v>
      </c>
      <c r="I300" s="36">
        <f t="shared" si="33"/>
        <v>300000</v>
      </c>
      <c r="J300" s="36">
        <f t="shared" si="34"/>
        <v>14000</v>
      </c>
      <c r="K300" s="36">
        <f t="shared" si="35"/>
        <v>50000</v>
      </c>
      <c r="L300" s="36">
        <f t="shared" si="36"/>
        <v>32000</v>
      </c>
      <c r="M300" s="36">
        <f t="shared" si="37"/>
        <v>85667</v>
      </c>
      <c r="N300" s="36">
        <f t="shared" si="38"/>
        <v>0.4375</v>
      </c>
      <c r="O300" s="36">
        <f t="shared" si="39"/>
        <v>0.10666666666666667</v>
      </c>
    </row>
    <row r="301" spans="1:15">
      <c r="A301" s="36" t="s">
        <v>539</v>
      </c>
      <c r="B301" s="36">
        <v>5600</v>
      </c>
      <c r="C301" s="36">
        <v>5000</v>
      </c>
      <c r="D301" s="36">
        <v>501</v>
      </c>
      <c r="E301" s="36">
        <v>2000</v>
      </c>
      <c r="F301" s="36">
        <v>5000</v>
      </c>
      <c r="G301" s="36">
        <v>20000</v>
      </c>
      <c r="H301" s="36">
        <f t="shared" si="32"/>
        <v>501</v>
      </c>
      <c r="I301" s="36">
        <f t="shared" si="33"/>
        <v>20000</v>
      </c>
      <c r="J301" s="36">
        <f t="shared" si="34"/>
        <v>5600</v>
      </c>
      <c r="K301" s="36">
        <f t="shared" si="35"/>
        <v>5000</v>
      </c>
      <c r="L301" s="36">
        <f t="shared" si="36"/>
        <v>5300</v>
      </c>
      <c r="M301" s="36">
        <f t="shared" si="37"/>
        <v>6350.166666666667</v>
      </c>
      <c r="N301" s="36">
        <f t="shared" si="38"/>
        <v>9.4528301886792454E-2</v>
      </c>
      <c r="O301" s="36">
        <f t="shared" si="39"/>
        <v>0.26500000000000001</v>
      </c>
    </row>
    <row r="302" spans="1:15">
      <c r="A302" s="36" t="s">
        <v>540</v>
      </c>
      <c r="B302" s="36"/>
      <c r="C302" s="36"/>
      <c r="D302" s="36">
        <v>5001</v>
      </c>
      <c r="E302" s="36">
        <v>20000</v>
      </c>
      <c r="F302" s="36">
        <v>50000</v>
      </c>
      <c r="G302" s="36">
        <v>50000</v>
      </c>
      <c r="H302" s="36">
        <f t="shared" si="32"/>
        <v>5001</v>
      </c>
      <c r="I302" s="36">
        <f t="shared" si="33"/>
        <v>50000</v>
      </c>
      <c r="J302" s="36">
        <f t="shared" si="34"/>
        <v>31250.25</v>
      </c>
      <c r="K302" s="36">
        <f t="shared" si="35"/>
        <v>31250.25</v>
      </c>
      <c r="L302" s="36">
        <f t="shared" si="36"/>
        <v>31250.25</v>
      </c>
      <c r="M302" s="36">
        <f t="shared" si="37"/>
        <v>31250.25</v>
      </c>
      <c r="N302" s="36">
        <f t="shared" si="38"/>
        <v>0.16003071975424196</v>
      </c>
      <c r="O302" s="36">
        <f t="shared" si="39"/>
        <v>0.62500500000000003</v>
      </c>
    </row>
    <row r="303" spans="1:15">
      <c r="A303" s="36" t="s">
        <v>541</v>
      </c>
      <c r="B303" s="36">
        <v>1500</v>
      </c>
      <c r="C303" s="36">
        <v>6000</v>
      </c>
      <c r="D303" s="36">
        <v>5001</v>
      </c>
      <c r="E303" s="36">
        <v>20000</v>
      </c>
      <c r="F303" s="36">
        <v>50000</v>
      </c>
      <c r="G303" s="36">
        <v>50000</v>
      </c>
      <c r="H303" s="36">
        <f t="shared" si="32"/>
        <v>1500</v>
      </c>
      <c r="I303" s="36">
        <f t="shared" si="33"/>
        <v>50000</v>
      </c>
      <c r="J303" s="36">
        <f t="shared" si="34"/>
        <v>1500</v>
      </c>
      <c r="K303" s="36">
        <f t="shared" si="35"/>
        <v>6000</v>
      </c>
      <c r="L303" s="36">
        <f t="shared" si="36"/>
        <v>3750</v>
      </c>
      <c r="M303" s="36">
        <f t="shared" si="37"/>
        <v>22083.5</v>
      </c>
      <c r="N303" s="36">
        <f t="shared" si="38"/>
        <v>0.4</v>
      </c>
      <c r="O303" s="36">
        <f t="shared" si="39"/>
        <v>7.4999999999999997E-2</v>
      </c>
    </row>
    <row r="304" spans="1:15">
      <c r="A304" s="36" t="s">
        <v>542</v>
      </c>
      <c r="B304" s="36">
        <v>5000</v>
      </c>
      <c r="C304" s="36">
        <v>3000</v>
      </c>
      <c r="D304" s="36">
        <v>501</v>
      </c>
      <c r="E304" s="36">
        <v>2000</v>
      </c>
      <c r="F304" s="36">
        <v>5000</v>
      </c>
      <c r="G304" s="36">
        <v>20000</v>
      </c>
      <c r="H304" s="36">
        <f t="shared" si="32"/>
        <v>501</v>
      </c>
      <c r="I304" s="36">
        <f t="shared" si="33"/>
        <v>20000</v>
      </c>
      <c r="J304" s="36">
        <f t="shared" si="34"/>
        <v>5000</v>
      </c>
      <c r="K304" s="36">
        <f t="shared" si="35"/>
        <v>3000</v>
      </c>
      <c r="L304" s="36">
        <f t="shared" si="36"/>
        <v>4000</v>
      </c>
      <c r="M304" s="36">
        <f t="shared" si="37"/>
        <v>5916.833333333333</v>
      </c>
      <c r="N304" s="36">
        <f t="shared" si="38"/>
        <v>0.12525</v>
      </c>
      <c r="O304" s="36">
        <f t="shared" si="39"/>
        <v>0.2</v>
      </c>
    </row>
    <row r="305" spans="1:15">
      <c r="A305" s="36" t="s">
        <v>543</v>
      </c>
      <c r="B305" s="36"/>
      <c r="C305" s="36">
        <v>5000</v>
      </c>
      <c r="D305" s="36">
        <v>5001</v>
      </c>
      <c r="E305" s="36">
        <v>20000</v>
      </c>
      <c r="F305" s="36">
        <v>50000</v>
      </c>
      <c r="G305" s="36">
        <v>50000</v>
      </c>
      <c r="H305" s="36">
        <f t="shared" si="32"/>
        <v>5000</v>
      </c>
      <c r="I305" s="36">
        <f t="shared" si="33"/>
        <v>50000</v>
      </c>
      <c r="J305" s="36">
        <f t="shared" si="34"/>
        <v>31250.25</v>
      </c>
      <c r="K305" s="36">
        <f t="shared" si="35"/>
        <v>5000</v>
      </c>
      <c r="L305" s="36">
        <f t="shared" si="36"/>
        <v>18125.125</v>
      </c>
      <c r="M305" s="36">
        <f t="shared" si="37"/>
        <v>26000.2</v>
      </c>
      <c r="N305" s="36">
        <f t="shared" si="38"/>
        <v>0.27586016648161049</v>
      </c>
      <c r="O305" s="36">
        <f t="shared" si="39"/>
        <v>0.36250250000000001</v>
      </c>
    </row>
    <row r="306" spans="1:15">
      <c r="A306" s="36" t="s">
        <v>544</v>
      </c>
      <c r="B306" s="36"/>
      <c r="C306" s="36">
        <v>50500</v>
      </c>
      <c r="D306" s="36">
        <v>50001</v>
      </c>
      <c r="E306" s="36">
        <v>50000</v>
      </c>
      <c r="F306" s="36">
        <v>50001</v>
      </c>
      <c r="G306" s="36">
        <v>300000</v>
      </c>
      <c r="H306" s="36">
        <f t="shared" si="32"/>
        <v>50000</v>
      </c>
      <c r="I306" s="36">
        <f t="shared" si="33"/>
        <v>300000</v>
      </c>
      <c r="J306" s="36">
        <f t="shared" si="34"/>
        <v>112500.5</v>
      </c>
      <c r="K306" s="36">
        <f t="shared" si="35"/>
        <v>50500</v>
      </c>
      <c r="L306" s="36">
        <f t="shared" si="36"/>
        <v>81500.25</v>
      </c>
      <c r="M306" s="36">
        <f t="shared" si="37"/>
        <v>100100.4</v>
      </c>
      <c r="N306" s="36">
        <f t="shared" si="38"/>
        <v>0.61349505062867904</v>
      </c>
      <c r="O306" s="36">
        <f t="shared" si="39"/>
        <v>0.27166750000000001</v>
      </c>
    </row>
    <row r="307" spans="1:15">
      <c r="A307" s="36" t="s">
        <v>545</v>
      </c>
      <c r="B307" s="36"/>
      <c r="C307" s="36"/>
      <c r="D307" s="36">
        <v>50</v>
      </c>
      <c r="E307" s="36">
        <v>20</v>
      </c>
      <c r="F307" s="36">
        <v>100</v>
      </c>
      <c r="G307" s="36">
        <v>70</v>
      </c>
      <c r="H307" s="36">
        <f t="shared" si="32"/>
        <v>20</v>
      </c>
      <c r="I307" s="36">
        <f t="shared" si="33"/>
        <v>100</v>
      </c>
      <c r="J307" s="36">
        <f t="shared" si="34"/>
        <v>60</v>
      </c>
      <c r="K307" s="36">
        <f t="shared" si="35"/>
        <v>60</v>
      </c>
      <c r="L307" s="36">
        <f t="shared" si="36"/>
        <v>60</v>
      </c>
      <c r="M307" s="36">
        <f t="shared" si="37"/>
        <v>60</v>
      </c>
      <c r="N307" s="36">
        <f t="shared" si="38"/>
        <v>0.33333333333333331</v>
      </c>
      <c r="O307" s="36">
        <f t="shared" si="39"/>
        <v>0.6</v>
      </c>
    </row>
    <row r="308" spans="1:15">
      <c r="A308" s="36" t="s">
        <v>546</v>
      </c>
      <c r="B308" s="36"/>
      <c r="C308" s="36">
        <v>13500</v>
      </c>
      <c r="D308" s="36">
        <v>5001</v>
      </c>
      <c r="E308" s="36">
        <v>20000</v>
      </c>
      <c r="F308" s="36">
        <v>50000</v>
      </c>
      <c r="G308" s="36">
        <v>50000</v>
      </c>
      <c r="H308" s="36">
        <f t="shared" si="32"/>
        <v>5001</v>
      </c>
      <c r="I308" s="36">
        <f t="shared" si="33"/>
        <v>50000</v>
      </c>
      <c r="J308" s="36">
        <f t="shared" si="34"/>
        <v>31250.25</v>
      </c>
      <c r="K308" s="36">
        <f t="shared" si="35"/>
        <v>13500</v>
      </c>
      <c r="L308" s="36">
        <f t="shared" si="36"/>
        <v>22375.125</v>
      </c>
      <c r="M308" s="36">
        <f t="shared" si="37"/>
        <v>27700.2</v>
      </c>
      <c r="N308" s="36">
        <f t="shared" si="38"/>
        <v>0.22350713124507685</v>
      </c>
      <c r="O308" s="36">
        <f t="shared" si="39"/>
        <v>0.44750250000000003</v>
      </c>
    </row>
    <row r="309" spans="1:15">
      <c r="A309" s="36" t="s">
        <v>547</v>
      </c>
      <c r="B309" s="36"/>
      <c r="C309" s="36">
        <v>75</v>
      </c>
      <c r="D309" s="36">
        <v>50</v>
      </c>
      <c r="E309" s="36">
        <v>20</v>
      </c>
      <c r="F309" s="36">
        <v>100</v>
      </c>
      <c r="G309" s="36">
        <v>70</v>
      </c>
      <c r="H309" s="36">
        <f t="shared" si="32"/>
        <v>20</v>
      </c>
      <c r="I309" s="36">
        <f t="shared" si="33"/>
        <v>100</v>
      </c>
      <c r="J309" s="36">
        <f t="shared" si="34"/>
        <v>60</v>
      </c>
      <c r="K309" s="36">
        <f t="shared" si="35"/>
        <v>75</v>
      </c>
      <c r="L309" s="36">
        <f t="shared" si="36"/>
        <v>67.5</v>
      </c>
      <c r="M309" s="36">
        <f t="shared" si="37"/>
        <v>63</v>
      </c>
      <c r="N309" s="36">
        <f t="shared" si="38"/>
        <v>0.29629629629629628</v>
      </c>
      <c r="O309" s="36">
        <f t="shared" si="39"/>
        <v>0.67500000000000004</v>
      </c>
    </row>
    <row r="310" spans="1:15">
      <c r="A310" s="36" t="s">
        <v>548</v>
      </c>
      <c r="B310" s="36">
        <v>5000</v>
      </c>
      <c r="C310" s="36">
        <v>500</v>
      </c>
      <c r="D310" s="36">
        <v>101</v>
      </c>
      <c r="E310" s="36">
        <v>100</v>
      </c>
      <c r="F310" s="36">
        <v>500</v>
      </c>
      <c r="G310" s="36">
        <v>600</v>
      </c>
      <c r="H310" s="36">
        <f t="shared" si="32"/>
        <v>100</v>
      </c>
      <c r="I310" s="36">
        <f t="shared" si="33"/>
        <v>5000</v>
      </c>
      <c r="J310" s="36">
        <f t="shared" si="34"/>
        <v>5000</v>
      </c>
      <c r="K310" s="36">
        <f t="shared" si="35"/>
        <v>500</v>
      </c>
      <c r="L310" s="36">
        <f t="shared" si="36"/>
        <v>2750</v>
      </c>
      <c r="M310" s="36">
        <f t="shared" si="37"/>
        <v>1133.5</v>
      </c>
      <c r="N310" s="36">
        <f t="shared" si="38"/>
        <v>3.6363636363636362E-2</v>
      </c>
      <c r="O310" s="36">
        <f t="shared" si="39"/>
        <v>0.55000000000000004</v>
      </c>
    </row>
    <row r="311" spans="1:15">
      <c r="A311" s="36" t="s">
        <v>549</v>
      </c>
      <c r="B311" s="36"/>
      <c r="C311" s="36">
        <v>3500</v>
      </c>
      <c r="D311" s="36">
        <v>101</v>
      </c>
      <c r="E311" s="36">
        <v>100</v>
      </c>
      <c r="F311" s="36">
        <v>500</v>
      </c>
      <c r="G311" s="36">
        <v>600</v>
      </c>
      <c r="H311" s="36">
        <f t="shared" si="32"/>
        <v>100</v>
      </c>
      <c r="I311" s="36">
        <f t="shared" si="33"/>
        <v>3500</v>
      </c>
      <c r="J311" s="36">
        <f t="shared" si="34"/>
        <v>325.25</v>
      </c>
      <c r="K311" s="36">
        <f t="shared" si="35"/>
        <v>3500</v>
      </c>
      <c r="L311" s="36">
        <f t="shared" si="36"/>
        <v>1912.625</v>
      </c>
      <c r="M311" s="36">
        <f t="shared" si="37"/>
        <v>960.2</v>
      </c>
      <c r="N311" s="36">
        <f t="shared" si="38"/>
        <v>5.2284164433697142E-2</v>
      </c>
      <c r="O311" s="36">
        <f t="shared" si="39"/>
        <v>0.54646428571428574</v>
      </c>
    </row>
    <row r="312" spans="1:15">
      <c r="A312" s="36" t="s">
        <v>550</v>
      </c>
      <c r="B312" s="36"/>
      <c r="C312" s="36">
        <v>8000</v>
      </c>
      <c r="D312" s="36">
        <v>50001</v>
      </c>
      <c r="E312" s="36">
        <v>50000</v>
      </c>
      <c r="F312" s="36">
        <v>50001</v>
      </c>
      <c r="G312" s="36">
        <v>300000</v>
      </c>
      <c r="H312" s="36">
        <f t="shared" si="32"/>
        <v>8000</v>
      </c>
      <c r="I312" s="36">
        <f t="shared" si="33"/>
        <v>300000</v>
      </c>
      <c r="J312" s="36">
        <f t="shared" si="34"/>
        <v>112500.5</v>
      </c>
      <c r="K312" s="36">
        <f t="shared" si="35"/>
        <v>8000</v>
      </c>
      <c r="L312" s="36">
        <f t="shared" si="36"/>
        <v>60250.25</v>
      </c>
      <c r="M312" s="36">
        <f t="shared" si="37"/>
        <v>91600.4</v>
      </c>
      <c r="N312" s="36">
        <f t="shared" si="38"/>
        <v>0.13277953203513679</v>
      </c>
      <c r="O312" s="36">
        <f t="shared" si="39"/>
        <v>0.20083416666666667</v>
      </c>
    </row>
    <row r="313" spans="1:15">
      <c r="A313" s="36" t="s">
        <v>551</v>
      </c>
      <c r="B313" s="36"/>
      <c r="C313" s="36"/>
      <c r="D313" s="36">
        <v>50001</v>
      </c>
      <c r="E313" s="36">
        <v>50000</v>
      </c>
      <c r="F313" s="36">
        <v>50001</v>
      </c>
      <c r="G313" s="36">
        <v>300000</v>
      </c>
      <c r="H313" s="36">
        <f t="shared" si="32"/>
        <v>50000</v>
      </c>
      <c r="I313" s="36">
        <f t="shared" si="33"/>
        <v>300000</v>
      </c>
      <c r="J313" s="36">
        <f t="shared" si="34"/>
        <v>112500.5</v>
      </c>
      <c r="K313" s="36">
        <f t="shared" si="35"/>
        <v>112500.5</v>
      </c>
      <c r="L313" s="36">
        <f t="shared" si="36"/>
        <v>112500.5</v>
      </c>
      <c r="M313" s="36">
        <f t="shared" si="37"/>
        <v>112500.5</v>
      </c>
      <c r="N313" s="36">
        <f t="shared" si="38"/>
        <v>0.44444246914458158</v>
      </c>
      <c r="O313" s="36">
        <f t="shared" si="39"/>
        <v>0.37500166666666668</v>
      </c>
    </row>
    <row r="314" spans="1:15">
      <c r="A314" s="36" t="s">
        <v>552</v>
      </c>
      <c r="B314" s="36"/>
      <c r="C314" s="36">
        <v>15000</v>
      </c>
      <c r="D314" s="36">
        <v>5001</v>
      </c>
      <c r="E314" s="36">
        <v>20000</v>
      </c>
      <c r="F314" s="36">
        <v>50000</v>
      </c>
      <c r="G314" s="36">
        <v>50000</v>
      </c>
      <c r="H314" s="36">
        <f t="shared" si="32"/>
        <v>5001</v>
      </c>
      <c r="I314" s="36">
        <f t="shared" si="33"/>
        <v>50000</v>
      </c>
      <c r="J314" s="36">
        <f t="shared" si="34"/>
        <v>31250.25</v>
      </c>
      <c r="K314" s="36">
        <f t="shared" si="35"/>
        <v>15000</v>
      </c>
      <c r="L314" s="36">
        <f t="shared" si="36"/>
        <v>23125.125</v>
      </c>
      <c r="M314" s="36">
        <f t="shared" si="37"/>
        <v>28000.2</v>
      </c>
      <c r="N314" s="36">
        <f t="shared" si="38"/>
        <v>0.21625829049572706</v>
      </c>
      <c r="O314" s="36">
        <f t="shared" si="39"/>
        <v>0.46250249999999998</v>
      </c>
    </row>
    <row r="315" spans="1:15">
      <c r="A315" s="36" t="s">
        <v>553</v>
      </c>
      <c r="B315" s="36"/>
      <c r="C315" s="36"/>
      <c r="D315" s="36">
        <v>101</v>
      </c>
      <c r="E315" s="36">
        <v>100</v>
      </c>
      <c r="F315" s="36">
        <v>500</v>
      </c>
      <c r="G315" s="36">
        <v>600</v>
      </c>
      <c r="H315" s="36">
        <f t="shared" si="32"/>
        <v>100</v>
      </c>
      <c r="I315" s="36">
        <f t="shared" si="33"/>
        <v>600</v>
      </c>
      <c r="J315" s="36">
        <f t="shared" si="34"/>
        <v>325.25</v>
      </c>
      <c r="K315" s="36">
        <f t="shared" si="35"/>
        <v>325.25</v>
      </c>
      <c r="L315" s="36">
        <f t="shared" si="36"/>
        <v>325.25</v>
      </c>
      <c r="M315" s="36">
        <f t="shared" si="37"/>
        <v>325.25</v>
      </c>
      <c r="N315" s="36">
        <f t="shared" si="38"/>
        <v>0.30745580322828592</v>
      </c>
      <c r="O315" s="36">
        <f t="shared" si="39"/>
        <v>0.54208333333333336</v>
      </c>
    </row>
    <row r="316" spans="1:15">
      <c r="A316" s="36" t="s">
        <v>553</v>
      </c>
      <c r="B316" s="36"/>
      <c r="C316" s="36"/>
      <c r="D316" s="36">
        <v>101</v>
      </c>
      <c r="E316" s="36">
        <v>100</v>
      </c>
      <c r="F316" s="36">
        <v>500</v>
      </c>
      <c r="G316" s="36">
        <v>600</v>
      </c>
      <c r="H316" s="36">
        <f t="shared" si="32"/>
        <v>100</v>
      </c>
      <c r="I316" s="36">
        <f t="shared" si="33"/>
        <v>600</v>
      </c>
      <c r="J316" s="36">
        <f t="shared" si="34"/>
        <v>325.25</v>
      </c>
      <c r="K316" s="36">
        <f t="shared" si="35"/>
        <v>325.25</v>
      </c>
      <c r="L316" s="36">
        <f t="shared" si="36"/>
        <v>325.25</v>
      </c>
      <c r="M316" s="36">
        <f t="shared" si="37"/>
        <v>325.25</v>
      </c>
      <c r="N316" s="36">
        <f t="shared" si="38"/>
        <v>0.30745580322828592</v>
      </c>
      <c r="O316" s="36">
        <f t="shared" si="39"/>
        <v>0.54208333333333336</v>
      </c>
    </row>
    <row r="317" spans="1:15">
      <c r="A317" s="36" t="s">
        <v>554</v>
      </c>
      <c r="B317" s="36"/>
      <c r="C317" s="36">
        <v>450</v>
      </c>
      <c r="D317" s="36">
        <v>101</v>
      </c>
      <c r="E317" s="36">
        <v>100</v>
      </c>
      <c r="F317" s="36">
        <v>500</v>
      </c>
      <c r="G317" s="36">
        <v>600</v>
      </c>
      <c r="H317" s="36">
        <f t="shared" si="32"/>
        <v>100</v>
      </c>
      <c r="I317" s="36">
        <f t="shared" si="33"/>
        <v>600</v>
      </c>
      <c r="J317" s="36">
        <f t="shared" si="34"/>
        <v>325.25</v>
      </c>
      <c r="K317" s="36">
        <f t="shared" si="35"/>
        <v>450</v>
      </c>
      <c r="L317" s="36">
        <f t="shared" si="36"/>
        <v>387.625</v>
      </c>
      <c r="M317" s="36">
        <f t="shared" si="37"/>
        <v>350.2</v>
      </c>
      <c r="N317" s="36">
        <f t="shared" si="38"/>
        <v>0.25798129635601419</v>
      </c>
      <c r="O317" s="36">
        <f t="shared" si="39"/>
        <v>0.64604166666666663</v>
      </c>
    </row>
    <row r="318" spans="1:15">
      <c r="A318" s="36" t="s">
        <v>555</v>
      </c>
      <c r="B318" s="36"/>
      <c r="C318" s="36">
        <v>5000</v>
      </c>
      <c r="D318" s="36">
        <v>501</v>
      </c>
      <c r="E318" s="36">
        <v>2000</v>
      </c>
      <c r="F318" s="36">
        <v>5000</v>
      </c>
      <c r="G318" s="36">
        <v>20000</v>
      </c>
      <c r="H318" s="36">
        <f t="shared" si="32"/>
        <v>501</v>
      </c>
      <c r="I318" s="36">
        <f t="shared" si="33"/>
        <v>20000</v>
      </c>
      <c r="J318" s="36">
        <f t="shared" si="34"/>
        <v>6875.25</v>
      </c>
      <c r="K318" s="36">
        <f t="shared" si="35"/>
        <v>5000</v>
      </c>
      <c r="L318" s="36">
        <f t="shared" si="36"/>
        <v>5937.625</v>
      </c>
      <c r="M318" s="36">
        <f t="shared" si="37"/>
        <v>6500.2</v>
      </c>
      <c r="N318" s="36">
        <f t="shared" si="38"/>
        <v>8.4377171006926169E-2</v>
      </c>
      <c r="O318" s="36">
        <f t="shared" si="39"/>
        <v>0.29688124999999999</v>
      </c>
    </row>
    <row r="319" spans="1:15">
      <c r="A319" s="36" t="s">
        <v>556</v>
      </c>
      <c r="B319" s="36"/>
      <c r="C319" s="36">
        <v>100</v>
      </c>
      <c r="D319" s="36">
        <v>50</v>
      </c>
      <c r="E319" s="36">
        <v>20</v>
      </c>
      <c r="F319" s="36">
        <v>100</v>
      </c>
      <c r="G319" s="36">
        <v>70</v>
      </c>
      <c r="H319" s="36">
        <f t="shared" si="32"/>
        <v>20</v>
      </c>
      <c r="I319" s="36">
        <f t="shared" si="33"/>
        <v>100</v>
      </c>
      <c r="J319" s="36">
        <f t="shared" si="34"/>
        <v>60</v>
      </c>
      <c r="K319" s="36">
        <f t="shared" si="35"/>
        <v>100</v>
      </c>
      <c r="L319" s="36">
        <f t="shared" si="36"/>
        <v>80</v>
      </c>
      <c r="M319" s="36">
        <f t="shared" si="37"/>
        <v>68</v>
      </c>
      <c r="N319" s="36">
        <f t="shared" si="38"/>
        <v>0.25</v>
      </c>
      <c r="O319" s="36">
        <f t="shared" si="39"/>
        <v>0.8</v>
      </c>
    </row>
    <row r="320" spans="1:15">
      <c r="A320" s="36" t="s">
        <v>557</v>
      </c>
      <c r="B320" s="36"/>
      <c r="C320" s="36">
        <v>80</v>
      </c>
      <c r="D320" s="36">
        <v>50</v>
      </c>
      <c r="E320" s="36">
        <v>20</v>
      </c>
      <c r="F320" s="36">
        <v>100</v>
      </c>
      <c r="G320" s="36">
        <v>70</v>
      </c>
      <c r="H320" s="36">
        <f t="shared" si="32"/>
        <v>20</v>
      </c>
      <c r="I320" s="36">
        <f t="shared" si="33"/>
        <v>100</v>
      </c>
      <c r="J320" s="36">
        <f t="shared" si="34"/>
        <v>60</v>
      </c>
      <c r="K320" s="36">
        <f t="shared" si="35"/>
        <v>80</v>
      </c>
      <c r="L320" s="36">
        <f t="shared" si="36"/>
        <v>70</v>
      </c>
      <c r="M320" s="36">
        <f t="shared" si="37"/>
        <v>64</v>
      </c>
      <c r="N320" s="36">
        <f t="shared" si="38"/>
        <v>0.2857142857142857</v>
      </c>
      <c r="O320" s="36">
        <f t="shared" si="39"/>
        <v>0.7</v>
      </c>
    </row>
    <row r="321" spans="1:15">
      <c r="A321" s="36" t="s">
        <v>558</v>
      </c>
      <c r="B321" s="36">
        <v>109000</v>
      </c>
      <c r="C321" s="36">
        <v>17500</v>
      </c>
      <c r="D321" s="36">
        <v>5001</v>
      </c>
      <c r="E321" s="36">
        <v>20000</v>
      </c>
      <c r="F321" s="36">
        <v>50000</v>
      </c>
      <c r="G321" s="36">
        <v>50000</v>
      </c>
      <c r="H321" s="36">
        <f t="shared" si="32"/>
        <v>5001</v>
      </c>
      <c r="I321" s="36">
        <f t="shared" si="33"/>
        <v>109000</v>
      </c>
      <c r="J321" s="36">
        <f t="shared" si="34"/>
        <v>109000</v>
      </c>
      <c r="K321" s="36">
        <f t="shared" si="35"/>
        <v>17500</v>
      </c>
      <c r="L321" s="36">
        <f t="shared" si="36"/>
        <v>63250</v>
      </c>
      <c r="M321" s="36">
        <f t="shared" si="37"/>
        <v>41916.833333333336</v>
      </c>
      <c r="N321" s="36">
        <f t="shared" si="38"/>
        <v>7.9067193675889325E-2</v>
      </c>
      <c r="O321" s="36">
        <f t="shared" si="39"/>
        <v>0.58027522935779818</v>
      </c>
    </row>
    <row r="322" spans="1:15">
      <c r="A322" s="36" t="s">
        <v>559</v>
      </c>
      <c r="B322" s="36">
        <v>30000</v>
      </c>
      <c r="C322" s="36">
        <v>3750</v>
      </c>
      <c r="D322" s="36">
        <v>501</v>
      </c>
      <c r="E322" s="36">
        <v>2000</v>
      </c>
      <c r="F322" s="36">
        <v>5000</v>
      </c>
      <c r="G322" s="36">
        <v>20000</v>
      </c>
      <c r="H322" s="36">
        <f t="shared" si="32"/>
        <v>501</v>
      </c>
      <c r="I322" s="36">
        <f t="shared" si="33"/>
        <v>30000</v>
      </c>
      <c r="J322" s="36">
        <f t="shared" si="34"/>
        <v>30000</v>
      </c>
      <c r="K322" s="36">
        <f t="shared" si="35"/>
        <v>3750</v>
      </c>
      <c r="L322" s="36">
        <f t="shared" si="36"/>
        <v>16875</v>
      </c>
      <c r="M322" s="36">
        <f t="shared" si="37"/>
        <v>10208.5</v>
      </c>
      <c r="N322" s="36">
        <f t="shared" si="38"/>
        <v>2.968888888888889E-2</v>
      </c>
      <c r="O322" s="36">
        <f t="shared" si="39"/>
        <v>0.5625</v>
      </c>
    </row>
    <row r="323" spans="1:15">
      <c r="A323" s="36" t="s">
        <v>560</v>
      </c>
      <c r="B323" s="36">
        <v>35000</v>
      </c>
      <c r="C323" s="36">
        <v>4250</v>
      </c>
      <c r="D323" s="36">
        <v>501</v>
      </c>
      <c r="E323" s="36">
        <v>2000</v>
      </c>
      <c r="F323" s="36">
        <v>5000</v>
      </c>
      <c r="G323" s="36">
        <v>20000</v>
      </c>
      <c r="H323" s="36">
        <f t="shared" ref="H323:H386" si="40">MIN(B323:G323)</f>
        <v>501</v>
      </c>
      <c r="I323" s="36">
        <f t="shared" ref="I323:I386" si="41">MAX(B323:G323)</f>
        <v>35000</v>
      </c>
      <c r="J323" s="36">
        <f t="shared" ref="J323:J386" si="42">IF(B323="",(F323+G323+E323+D323)/4,B323)</f>
        <v>35000</v>
      </c>
      <c r="K323" s="36">
        <f t="shared" ref="K323:K386" si="43">IF(C323="",(G323+D323+F323+E323)/4,C323)</f>
        <v>4250</v>
      </c>
      <c r="L323" s="36">
        <f t="shared" ref="L323:L386" si="44">(J323+K323)/2</f>
        <v>19625</v>
      </c>
      <c r="M323" s="36">
        <f t="shared" ref="M323:M386" si="45">AVERAGE(B323:G323)</f>
        <v>11125.166666666666</v>
      </c>
      <c r="N323" s="36">
        <f t="shared" ref="N323:N386" si="46">(H323/L323)</f>
        <v>2.5528662420382167E-2</v>
      </c>
      <c r="O323" s="36">
        <f t="shared" ref="O323:O386" si="47">L323/I323</f>
        <v>0.56071428571428572</v>
      </c>
    </row>
    <row r="324" spans="1:15">
      <c r="A324" s="36" t="s">
        <v>561</v>
      </c>
      <c r="B324" s="36">
        <v>28500</v>
      </c>
      <c r="C324" s="36">
        <v>250</v>
      </c>
      <c r="D324" s="36">
        <v>101</v>
      </c>
      <c r="E324" s="36">
        <v>100</v>
      </c>
      <c r="F324" s="36">
        <v>500</v>
      </c>
      <c r="G324" s="36">
        <v>600</v>
      </c>
      <c r="H324" s="36">
        <f t="shared" si="40"/>
        <v>100</v>
      </c>
      <c r="I324" s="36">
        <f t="shared" si="41"/>
        <v>28500</v>
      </c>
      <c r="J324" s="36">
        <f t="shared" si="42"/>
        <v>28500</v>
      </c>
      <c r="K324" s="36">
        <f t="shared" si="43"/>
        <v>250</v>
      </c>
      <c r="L324" s="36">
        <f t="shared" si="44"/>
        <v>14375</v>
      </c>
      <c r="M324" s="36">
        <f t="shared" si="45"/>
        <v>5008.5</v>
      </c>
      <c r="N324" s="36">
        <f t="shared" si="46"/>
        <v>6.956521739130435E-3</v>
      </c>
      <c r="O324" s="36">
        <f t="shared" si="47"/>
        <v>0.50438596491228072</v>
      </c>
    </row>
    <row r="325" spans="1:15">
      <c r="A325" s="36" t="s">
        <v>562</v>
      </c>
      <c r="B325" s="36">
        <v>26500</v>
      </c>
      <c r="C325" s="36">
        <v>350</v>
      </c>
      <c r="D325" s="36">
        <v>101</v>
      </c>
      <c r="E325" s="36">
        <v>100</v>
      </c>
      <c r="F325" s="36">
        <v>500</v>
      </c>
      <c r="G325" s="36">
        <v>600</v>
      </c>
      <c r="H325" s="36">
        <f t="shared" si="40"/>
        <v>100</v>
      </c>
      <c r="I325" s="36">
        <f t="shared" si="41"/>
        <v>26500</v>
      </c>
      <c r="J325" s="36">
        <f t="shared" si="42"/>
        <v>26500</v>
      </c>
      <c r="K325" s="36">
        <f t="shared" si="43"/>
        <v>350</v>
      </c>
      <c r="L325" s="36">
        <f t="shared" si="44"/>
        <v>13425</v>
      </c>
      <c r="M325" s="36">
        <f t="shared" si="45"/>
        <v>4691.833333333333</v>
      </c>
      <c r="N325" s="36">
        <f t="shared" si="46"/>
        <v>7.4487895716945996E-3</v>
      </c>
      <c r="O325" s="36">
        <f t="shared" si="47"/>
        <v>0.50660377358490571</v>
      </c>
    </row>
    <row r="326" spans="1:15">
      <c r="A326" s="36" t="s">
        <v>563</v>
      </c>
      <c r="B326" s="36">
        <v>27000</v>
      </c>
      <c r="C326" s="36">
        <v>450</v>
      </c>
      <c r="D326" s="36">
        <v>101</v>
      </c>
      <c r="E326" s="36">
        <v>100</v>
      </c>
      <c r="F326" s="36">
        <v>500</v>
      </c>
      <c r="G326" s="36">
        <v>600</v>
      </c>
      <c r="H326" s="36">
        <f t="shared" si="40"/>
        <v>100</v>
      </c>
      <c r="I326" s="36">
        <f t="shared" si="41"/>
        <v>27000</v>
      </c>
      <c r="J326" s="36">
        <f t="shared" si="42"/>
        <v>27000</v>
      </c>
      <c r="K326" s="36">
        <f t="shared" si="43"/>
        <v>450</v>
      </c>
      <c r="L326" s="36">
        <f t="shared" si="44"/>
        <v>13725</v>
      </c>
      <c r="M326" s="36">
        <f t="shared" si="45"/>
        <v>4791.833333333333</v>
      </c>
      <c r="N326" s="36">
        <f t="shared" si="46"/>
        <v>7.2859744990892532E-3</v>
      </c>
      <c r="O326" s="36">
        <f t="shared" si="47"/>
        <v>0.5083333333333333</v>
      </c>
    </row>
    <row r="327" spans="1:15">
      <c r="A327" s="36" t="s">
        <v>564</v>
      </c>
      <c r="B327" s="36">
        <v>125000</v>
      </c>
      <c r="C327" s="36">
        <v>51000</v>
      </c>
      <c r="D327" s="36">
        <v>50001</v>
      </c>
      <c r="E327" s="36">
        <v>50000</v>
      </c>
      <c r="F327" s="36">
        <v>50001</v>
      </c>
      <c r="G327" s="36">
        <v>300000</v>
      </c>
      <c r="H327" s="36">
        <f t="shared" si="40"/>
        <v>50000</v>
      </c>
      <c r="I327" s="36">
        <f t="shared" si="41"/>
        <v>300000</v>
      </c>
      <c r="J327" s="36">
        <f t="shared" si="42"/>
        <v>125000</v>
      </c>
      <c r="K327" s="36">
        <f t="shared" si="43"/>
        <v>51000</v>
      </c>
      <c r="L327" s="36">
        <f t="shared" si="44"/>
        <v>88000</v>
      </c>
      <c r="M327" s="36">
        <f t="shared" si="45"/>
        <v>104333.66666666667</v>
      </c>
      <c r="N327" s="36">
        <f t="shared" si="46"/>
        <v>0.56818181818181823</v>
      </c>
      <c r="O327" s="36">
        <f t="shared" si="47"/>
        <v>0.29333333333333333</v>
      </c>
    </row>
    <row r="328" spans="1:15">
      <c r="A328" s="36" t="s">
        <v>565</v>
      </c>
      <c r="B328" s="36">
        <v>2400</v>
      </c>
      <c r="C328" s="36">
        <v>20000</v>
      </c>
      <c r="D328" s="36">
        <v>5001</v>
      </c>
      <c r="E328" s="36">
        <v>20000</v>
      </c>
      <c r="F328" s="36">
        <v>50000</v>
      </c>
      <c r="G328" s="36">
        <v>50000</v>
      </c>
      <c r="H328" s="36">
        <f t="shared" si="40"/>
        <v>2400</v>
      </c>
      <c r="I328" s="36">
        <f t="shared" si="41"/>
        <v>50000</v>
      </c>
      <c r="J328" s="36">
        <f t="shared" si="42"/>
        <v>2400</v>
      </c>
      <c r="K328" s="36">
        <f t="shared" si="43"/>
        <v>20000</v>
      </c>
      <c r="L328" s="36">
        <f t="shared" si="44"/>
        <v>11200</v>
      </c>
      <c r="M328" s="36">
        <f t="shared" si="45"/>
        <v>24566.833333333332</v>
      </c>
      <c r="N328" s="36">
        <f t="shared" si="46"/>
        <v>0.21428571428571427</v>
      </c>
      <c r="O328" s="36">
        <f t="shared" si="47"/>
        <v>0.224</v>
      </c>
    </row>
    <row r="329" spans="1:15">
      <c r="A329" s="36" t="s">
        <v>566</v>
      </c>
      <c r="B329" s="36">
        <v>3000</v>
      </c>
      <c r="C329" s="36">
        <v>8000</v>
      </c>
      <c r="D329" s="36">
        <v>5001</v>
      </c>
      <c r="E329" s="36">
        <v>20000</v>
      </c>
      <c r="F329" s="36">
        <v>50000</v>
      </c>
      <c r="G329" s="36">
        <v>50000</v>
      </c>
      <c r="H329" s="36">
        <f t="shared" si="40"/>
        <v>3000</v>
      </c>
      <c r="I329" s="36">
        <f t="shared" si="41"/>
        <v>50000</v>
      </c>
      <c r="J329" s="36">
        <f t="shared" si="42"/>
        <v>3000</v>
      </c>
      <c r="K329" s="36">
        <f t="shared" si="43"/>
        <v>8000</v>
      </c>
      <c r="L329" s="36">
        <f t="shared" si="44"/>
        <v>5500</v>
      </c>
      <c r="M329" s="36">
        <f t="shared" si="45"/>
        <v>22666.833333333332</v>
      </c>
      <c r="N329" s="36">
        <f t="shared" si="46"/>
        <v>0.54545454545454541</v>
      </c>
      <c r="O329" s="36">
        <f t="shared" si="47"/>
        <v>0.11</v>
      </c>
    </row>
    <row r="330" spans="1:15">
      <c r="A330" s="36" t="s">
        <v>567</v>
      </c>
      <c r="B330" s="36">
        <v>12000</v>
      </c>
      <c r="C330" s="36">
        <v>4000</v>
      </c>
      <c r="D330" s="36">
        <v>501</v>
      </c>
      <c r="E330" s="36">
        <v>2000</v>
      </c>
      <c r="F330" s="36">
        <v>5000</v>
      </c>
      <c r="G330" s="36">
        <v>20000</v>
      </c>
      <c r="H330" s="36">
        <f t="shared" si="40"/>
        <v>501</v>
      </c>
      <c r="I330" s="36">
        <f t="shared" si="41"/>
        <v>20000</v>
      </c>
      <c r="J330" s="36">
        <f t="shared" si="42"/>
        <v>12000</v>
      </c>
      <c r="K330" s="36">
        <f t="shared" si="43"/>
        <v>4000</v>
      </c>
      <c r="L330" s="36">
        <f t="shared" si="44"/>
        <v>8000</v>
      </c>
      <c r="M330" s="36">
        <f t="shared" si="45"/>
        <v>7250.166666666667</v>
      </c>
      <c r="N330" s="36">
        <f t="shared" si="46"/>
        <v>6.2625E-2</v>
      </c>
      <c r="O330" s="36">
        <f t="shared" si="47"/>
        <v>0.4</v>
      </c>
    </row>
    <row r="331" spans="1:15">
      <c r="A331" s="36" t="s">
        <v>568</v>
      </c>
      <c r="B331" s="36">
        <v>3000</v>
      </c>
      <c r="C331" s="36">
        <v>8000</v>
      </c>
      <c r="D331" s="36">
        <v>5001</v>
      </c>
      <c r="E331" s="36">
        <v>20000</v>
      </c>
      <c r="F331" s="36">
        <v>50000</v>
      </c>
      <c r="G331" s="36">
        <v>50000</v>
      </c>
      <c r="H331" s="36">
        <f t="shared" si="40"/>
        <v>3000</v>
      </c>
      <c r="I331" s="36">
        <f t="shared" si="41"/>
        <v>50000</v>
      </c>
      <c r="J331" s="36">
        <f t="shared" si="42"/>
        <v>3000</v>
      </c>
      <c r="K331" s="36">
        <f t="shared" si="43"/>
        <v>8000</v>
      </c>
      <c r="L331" s="36">
        <f t="shared" si="44"/>
        <v>5500</v>
      </c>
      <c r="M331" s="36">
        <f t="shared" si="45"/>
        <v>22666.833333333332</v>
      </c>
      <c r="N331" s="36">
        <f t="shared" si="46"/>
        <v>0.54545454545454541</v>
      </c>
      <c r="O331" s="36">
        <f t="shared" si="47"/>
        <v>0.11</v>
      </c>
    </row>
    <row r="332" spans="1:15">
      <c r="A332" s="36" t="s">
        <v>569</v>
      </c>
      <c r="B332" s="36">
        <v>31000</v>
      </c>
      <c r="C332" s="36">
        <v>60000</v>
      </c>
      <c r="D332" s="36">
        <v>50001</v>
      </c>
      <c r="E332" s="36">
        <v>50000</v>
      </c>
      <c r="F332" s="36">
        <v>50001</v>
      </c>
      <c r="G332" s="36">
        <v>300000</v>
      </c>
      <c r="H332" s="36">
        <f t="shared" si="40"/>
        <v>31000</v>
      </c>
      <c r="I332" s="36">
        <f t="shared" si="41"/>
        <v>300000</v>
      </c>
      <c r="J332" s="36">
        <f t="shared" si="42"/>
        <v>31000</v>
      </c>
      <c r="K332" s="36">
        <f t="shared" si="43"/>
        <v>60000</v>
      </c>
      <c r="L332" s="36">
        <f t="shared" si="44"/>
        <v>45500</v>
      </c>
      <c r="M332" s="36">
        <f t="shared" si="45"/>
        <v>90167</v>
      </c>
      <c r="N332" s="36">
        <f t="shared" si="46"/>
        <v>0.68131868131868134</v>
      </c>
      <c r="O332" s="36">
        <f t="shared" si="47"/>
        <v>0.15166666666666667</v>
      </c>
    </row>
    <row r="333" spans="1:15">
      <c r="A333" s="36" t="s">
        <v>570</v>
      </c>
      <c r="B333" s="36">
        <v>3000</v>
      </c>
      <c r="C333" s="36">
        <v>8000</v>
      </c>
      <c r="D333" s="36">
        <v>5001</v>
      </c>
      <c r="E333" s="36">
        <v>20000</v>
      </c>
      <c r="F333" s="36">
        <v>50000</v>
      </c>
      <c r="G333" s="36">
        <v>50000</v>
      </c>
      <c r="H333" s="36">
        <f t="shared" si="40"/>
        <v>3000</v>
      </c>
      <c r="I333" s="36">
        <f t="shared" si="41"/>
        <v>50000</v>
      </c>
      <c r="J333" s="36">
        <f t="shared" si="42"/>
        <v>3000</v>
      </c>
      <c r="K333" s="36">
        <f t="shared" si="43"/>
        <v>8000</v>
      </c>
      <c r="L333" s="36">
        <f t="shared" si="44"/>
        <v>5500</v>
      </c>
      <c r="M333" s="36">
        <f t="shared" si="45"/>
        <v>22666.833333333332</v>
      </c>
      <c r="N333" s="36">
        <f t="shared" si="46"/>
        <v>0.54545454545454541</v>
      </c>
      <c r="O333" s="36">
        <f t="shared" si="47"/>
        <v>0.11</v>
      </c>
    </row>
    <row r="334" spans="1:15">
      <c r="A334" s="36" t="s">
        <v>571</v>
      </c>
      <c r="B334" s="36">
        <v>3000</v>
      </c>
      <c r="C334" s="36">
        <v>8000</v>
      </c>
      <c r="D334" s="36">
        <v>5001</v>
      </c>
      <c r="E334" s="36">
        <v>20000</v>
      </c>
      <c r="F334" s="36">
        <v>50000</v>
      </c>
      <c r="G334" s="36">
        <v>50000</v>
      </c>
      <c r="H334" s="36">
        <f t="shared" si="40"/>
        <v>3000</v>
      </c>
      <c r="I334" s="36">
        <f t="shared" si="41"/>
        <v>50000</v>
      </c>
      <c r="J334" s="36">
        <f t="shared" si="42"/>
        <v>3000</v>
      </c>
      <c r="K334" s="36">
        <f t="shared" si="43"/>
        <v>8000</v>
      </c>
      <c r="L334" s="36">
        <f t="shared" si="44"/>
        <v>5500</v>
      </c>
      <c r="M334" s="36">
        <f t="shared" si="45"/>
        <v>22666.833333333332</v>
      </c>
      <c r="N334" s="36">
        <f t="shared" si="46"/>
        <v>0.54545454545454541</v>
      </c>
      <c r="O334" s="36">
        <f t="shared" si="47"/>
        <v>0.11</v>
      </c>
    </row>
    <row r="335" spans="1:15">
      <c r="A335" s="36" t="s">
        <v>572</v>
      </c>
      <c r="B335" s="36">
        <v>3000</v>
      </c>
      <c r="C335" s="36">
        <v>8000</v>
      </c>
      <c r="D335" s="36">
        <v>5001</v>
      </c>
      <c r="E335" s="36">
        <v>20000</v>
      </c>
      <c r="F335" s="36">
        <v>50000</v>
      </c>
      <c r="G335" s="36">
        <v>50000</v>
      </c>
      <c r="H335" s="36">
        <f t="shared" si="40"/>
        <v>3000</v>
      </c>
      <c r="I335" s="36">
        <f t="shared" si="41"/>
        <v>50000</v>
      </c>
      <c r="J335" s="36">
        <f t="shared" si="42"/>
        <v>3000</v>
      </c>
      <c r="K335" s="36">
        <f t="shared" si="43"/>
        <v>8000</v>
      </c>
      <c r="L335" s="36">
        <f t="shared" si="44"/>
        <v>5500</v>
      </c>
      <c r="M335" s="36">
        <f t="shared" si="45"/>
        <v>22666.833333333332</v>
      </c>
      <c r="N335" s="36">
        <f t="shared" si="46"/>
        <v>0.54545454545454541</v>
      </c>
      <c r="O335" s="36">
        <f t="shared" si="47"/>
        <v>0.11</v>
      </c>
    </row>
    <row r="336" spans="1:15">
      <c r="A336" s="36" t="s">
        <v>573</v>
      </c>
      <c r="B336" s="36">
        <v>15000</v>
      </c>
      <c r="C336" s="36">
        <v>60000</v>
      </c>
      <c r="D336" s="36">
        <v>50001</v>
      </c>
      <c r="E336" s="36">
        <v>50000</v>
      </c>
      <c r="F336" s="36">
        <v>50001</v>
      </c>
      <c r="G336" s="36">
        <v>300000</v>
      </c>
      <c r="H336" s="36">
        <f t="shared" si="40"/>
        <v>15000</v>
      </c>
      <c r="I336" s="36">
        <f t="shared" si="41"/>
        <v>300000</v>
      </c>
      <c r="J336" s="36">
        <f t="shared" si="42"/>
        <v>15000</v>
      </c>
      <c r="K336" s="36">
        <f t="shared" si="43"/>
        <v>60000</v>
      </c>
      <c r="L336" s="36">
        <f t="shared" si="44"/>
        <v>37500</v>
      </c>
      <c r="M336" s="36">
        <f t="shared" si="45"/>
        <v>87500.333333333328</v>
      </c>
      <c r="N336" s="36">
        <f t="shared" si="46"/>
        <v>0.4</v>
      </c>
      <c r="O336" s="36">
        <f t="shared" si="47"/>
        <v>0.125</v>
      </c>
    </row>
    <row r="337" spans="1:15">
      <c r="A337" s="36" t="s">
        <v>574</v>
      </c>
      <c r="B337" s="36">
        <v>1200</v>
      </c>
      <c r="C337" s="36">
        <v>3600</v>
      </c>
      <c r="D337" s="36">
        <v>501</v>
      </c>
      <c r="E337" s="36">
        <v>2000</v>
      </c>
      <c r="F337" s="36">
        <v>5000</v>
      </c>
      <c r="G337" s="36">
        <v>20000</v>
      </c>
      <c r="H337" s="36">
        <f t="shared" si="40"/>
        <v>501</v>
      </c>
      <c r="I337" s="36">
        <f t="shared" si="41"/>
        <v>20000</v>
      </c>
      <c r="J337" s="36">
        <f t="shared" si="42"/>
        <v>1200</v>
      </c>
      <c r="K337" s="36">
        <f t="shared" si="43"/>
        <v>3600</v>
      </c>
      <c r="L337" s="36">
        <f t="shared" si="44"/>
        <v>2400</v>
      </c>
      <c r="M337" s="36">
        <f t="shared" si="45"/>
        <v>5383.5</v>
      </c>
      <c r="N337" s="36">
        <f t="shared" si="46"/>
        <v>0.20874999999999999</v>
      </c>
      <c r="O337" s="36">
        <f t="shared" si="47"/>
        <v>0.12</v>
      </c>
    </row>
    <row r="338" spans="1:15">
      <c r="A338" s="36" t="s">
        <v>575</v>
      </c>
      <c r="B338" s="36">
        <v>4000</v>
      </c>
      <c r="C338" s="36">
        <v>55000</v>
      </c>
      <c r="D338" s="36">
        <v>50001</v>
      </c>
      <c r="E338" s="36">
        <v>50000</v>
      </c>
      <c r="F338" s="36">
        <v>50001</v>
      </c>
      <c r="G338" s="36">
        <v>300000</v>
      </c>
      <c r="H338" s="36">
        <f t="shared" si="40"/>
        <v>4000</v>
      </c>
      <c r="I338" s="36">
        <f t="shared" si="41"/>
        <v>300000</v>
      </c>
      <c r="J338" s="36">
        <f t="shared" si="42"/>
        <v>4000</v>
      </c>
      <c r="K338" s="36">
        <f t="shared" si="43"/>
        <v>55000</v>
      </c>
      <c r="L338" s="36">
        <f t="shared" si="44"/>
        <v>29500</v>
      </c>
      <c r="M338" s="36">
        <f t="shared" si="45"/>
        <v>84833.666666666672</v>
      </c>
      <c r="N338" s="36">
        <f t="shared" si="46"/>
        <v>0.13559322033898305</v>
      </c>
      <c r="O338" s="36">
        <f t="shared" si="47"/>
        <v>9.8333333333333328E-2</v>
      </c>
    </row>
    <row r="339" spans="1:15">
      <c r="A339" s="36" t="s">
        <v>576</v>
      </c>
      <c r="B339" s="36">
        <v>6000</v>
      </c>
      <c r="C339" s="36">
        <v>4500</v>
      </c>
      <c r="D339" s="36">
        <v>501</v>
      </c>
      <c r="E339" s="36">
        <v>2000</v>
      </c>
      <c r="F339" s="36">
        <v>5000</v>
      </c>
      <c r="G339" s="36">
        <v>20000</v>
      </c>
      <c r="H339" s="36">
        <f t="shared" si="40"/>
        <v>501</v>
      </c>
      <c r="I339" s="36">
        <f t="shared" si="41"/>
        <v>20000</v>
      </c>
      <c r="J339" s="36">
        <f t="shared" si="42"/>
        <v>6000</v>
      </c>
      <c r="K339" s="36">
        <f t="shared" si="43"/>
        <v>4500</v>
      </c>
      <c r="L339" s="36">
        <f t="shared" si="44"/>
        <v>5250</v>
      </c>
      <c r="M339" s="36">
        <f t="shared" si="45"/>
        <v>6333.5</v>
      </c>
      <c r="N339" s="36">
        <f t="shared" si="46"/>
        <v>9.5428571428571432E-2</v>
      </c>
      <c r="O339" s="36">
        <f t="shared" si="47"/>
        <v>0.26250000000000001</v>
      </c>
    </row>
    <row r="340" spans="1:15">
      <c r="A340" s="36" t="s">
        <v>577</v>
      </c>
      <c r="B340" s="36">
        <v>3000</v>
      </c>
      <c r="C340" s="36">
        <v>8000</v>
      </c>
      <c r="D340" s="36">
        <v>5001</v>
      </c>
      <c r="E340" s="36">
        <v>20000</v>
      </c>
      <c r="F340" s="36">
        <v>50000</v>
      </c>
      <c r="G340" s="36">
        <v>50000</v>
      </c>
      <c r="H340" s="36">
        <f t="shared" si="40"/>
        <v>3000</v>
      </c>
      <c r="I340" s="36">
        <f t="shared" si="41"/>
        <v>50000</v>
      </c>
      <c r="J340" s="36">
        <f t="shared" si="42"/>
        <v>3000</v>
      </c>
      <c r="K340" s="36">
        <f t="shared" si="43"/>
        <v>8000</v>
      </c>
      <c r="L340" s="36">
        <f t="shared" si="44"/>
        <v>5500</v>
      </c>
      <c r="M340" s="36">
        <f t="shared" si="45"/>
        <v>22666.833333333332</v>
      </c>
      <c r="N340" s="36">
        <f t="shared" si="46"/>
        <v>0.54545454545454541</v>
      </c>
      <c r="O340" s="36">
        <f t="shared" si="47"/>
        <v>0.11</v>
      </c>
    </row>
    <row r="341" spans="1:15">
      <c r="A341" s="36" t="s">
        <v>578</v>
      </c>
      <c r="B341" s="36">
        <v>1000</v>
      </c>
      <c r="C341" s="36">
        <v>3000</v>
      </c>
      <c r="D341" s="36">
        <v>501</v>
      </c>
      <c r="E341" s="36">
        <v>2000</v>
      </c>
      <c r="F341" s="36">
        <v>5000</v>
      </c>
      <c r="G341" s="36">
        <v>20000</v>
      </c>
      <c r="H341" s="36">
        <f t="shared" si="40"/>
        <v>501</v>
      </c>
      <c r="I341" s="36">
        <f t="shared" si="41"/>
        <v>20000</v>
      </c>
      <c r="J341" s="36">
        <f t="shared" si="42"/>
        <v>1000</v>
      </c>
      <c r="K341" s="36">
        <f t="shared" si="43"/>
        <v>3000</v>
      </c>
      <c r="L341" s="36">
        <f t="shared" si="44"/>
        <v>2000</v>
      </c>
      <c r="M341" s="36">
        <f t="shared" si="45"/>
        <v>5250.166666666667</v>
      </c>
      <c r="N341" s="36">
        <f t="shared" si="46"/>
        <v>0.2505</v>
      </c>
      <c r="O341" s="36">
        <f t="shared" si="47"/>
        <v>0.1</v>
      </c>
    </row>
    <row r="342" spans="1:15">
      <c r="A342" s="36" t="s">
        <v>579</v>
      </c>
      <c r="B342" s="36"/>
      <c r="C342" s="36"/>
      <c r="D342" s="36">
        <v>501</v>
      </c>
      <c r="E342" s="36">
        <v>2000</v>
      </c>
      <c r="F342" s="36">
        <v>5000</v>
      </c>
      <c r="G342" s="36">
        <v>20000</v>
      </c>
      <c r="H342" s="36">
        <f t="shared" si="40"/>
        <v>501</v>
      </c>
      <c r="I342" s="36">
        <f t="shared" si="41"/>
        <v>20000</v>
      </c>
      <c r="J342" s="36">
        <f t="shared" si="42"/>
        <v>6875.25</v>
      </c>
      <c r="K342" s="36">
        <f t="shared" si="43"/>
        <v>6875.25</v>
      </c>
      <c r="L342" s="36">
        <f t="shared" si="44"/>
        <v>6875.25</v>
      </c>
      <c r="M342" s="36">
        <f t="shared" si="45"/>
        <v>6875.25</v>
      </c>
      <c r="N342" s="36">
        <f t="shared" si="46"/>
        <v>7.2870077451729035E-2</v>
      </c>
      <c r="O342" s="36">
        <f t="shared" si="47"/>
        <v>0.34376250000000003</v>
      </c>
    </row>
    <row r="343" spans="1:15">
      <c r="A343" s="36" t="s">
        <v>580</v>
      </c>
      <c r="B343" s="36"/>
      <c r="C343" s="36"/>
      <c r="D343" s="36">
        <v>501</v>
      </c>
      <c r="E343" s="36">
        <v>2000</v>
      </c>
      <c r="F343" s="36">
        <v>5000</v>
      </c>
      <c r="G343" s="36">
        <v>20000</v>
      </c>
      <c r="H343" s="36">
        <f t="shared" si="40"/>
        <v>501</v>
      </c>
      <c r="I343" s="36">
        <f t="shared" si="41"/>
        <v>20000</v>
      </c>
      <c r="J343" s="36">
        <f t="shared" si="42"/>
        <v>6875.25</v>
      </c>
      <c r="K343" s="36">
        <f t="shared" si="43"/>
        <v>6875.25</v>
      </c>
      <c r="L343" s="36">
        <f t="shared" si="44"/>
        <v>6875.25</v>
      </c>
      <c r="M343" s="36">
        <f t="shared" si="45"/>
        <v>6875.25</v>
      </c>
      <c r="N343" s="36">
        <f t="shared" si="46"/>
        <v>7.2870077451729035E-2</v>
      </c>
      <c r="O343" s="36">
        <f t="shared" si="47"/>
        <v>0.34376250000000003</v>
      </c>
    </row>
    <row r="344" spans="1:15">
      <c r="A344" s="36" t="s">
        <v>581</v>
      </c>
      <c r="B344" s="36"/>
      <c r="C344" s="36"/>
      <c r="D344" s="36">
        <v>501</v>
      </c>
      <c r="E344" s="36">
        <v>2000</v>
      </c>
      <c r="F344" s="36">
        <v>5000</v>
      </c>
      <c r="G344" s="36">
        <v>20000</v>
      </c>
      <c r="H344" s="36">
        <f t="shared" si="40"/>
        <v>501</v>
      </c>
      <c r="I344" s="36">
        <f t="shared" si="41"/>
        <v>20000</v>
      </c>
      <c r="J344" s="36">
        <f t="shared" si="42"/>
        <v>6875.25</v>
      </c>
      <c r="K344" s="36">
        <f t="shared" si="43"/>
        <v>6875.25</v>
      </c>
      <c r="L344" s="36">
        <f t="shared" si="44"/>
        <v>6875.25</v>
      </c>
      <c r="M344" s="36">
        <f t="shared" si="45"/>
        <v>6875.25</v>
      </c>
      <c r="N344" s="36">
        <f t="shared" si="46"/>
        <v>7.2870077451729035E-2</v>
      </c>
      <c r="O344" s="36">
        <f t="shared" si="47"/>
        <v>0.34376250000000003</v>
      </c>
    </row>
    <row r="345" spans="1:15">
      <c r="A345" s="36" t="s">
        <v>582</v>
      </c>
      <c r="B345" s="36"/>
      <c r="C345" s="36"/>
      <c r="D345" s="36">
        <v>501</v>
      </c>
      <c r="E345" s="36">
        <v>2000</v>
      </c>
      <c r="F345" s="36">
        <v>5000</v>
      </c>
      <c r="G345" s="36">
        <v>20000</v>
      </c>
      <c r="H345" s="36">
        <f t="shared" si="40"/>
        <v>501</v>
      </c>
      <c r="I345" s="36">
        <f t="shared" si="41"/>
        <v>20000</v>
      </c>
      <c r="J345" s="36">
        <f t="shared" si="42"/>
        <v>6875.25</v>
      </c>
      <c r="K345" s="36">
        <f t="shared" si="43"/>
        <v>6875.25</v>
      </c>
      <c r="L345" s="36">
        <f t="shared" si="44"/>
        <v>6875.25</v>
      </c>
      <c r="M345" s="36">
        <f t="shared" si="45"/>
        <v>6875.25</v>
      </c>
      <c r="N345" s="36">
        <f t="shared" si="46"/>
        <v>7.2870077451729035E-2</v>
      </c>
      <c r="O345" s="36">
        <f t="shared" si="47"/>
        <v>0.34376250000000003</v>
      </c>
    </row>
    <row r="346" spans="1:15">
      <c r="A346" s="36" t="s">
        <v>583</v>
      </c>
      <c r="B346" s="36"/>
      <c r="C346" s="36"/>
      <c r="D346" s="36">
        <v>501</v>
      </c>
      <c r="E346" s="36">
        <v>2000</v>
      </c>
      <c r="F346" s="36">
        <v>5000</v>
      </c>
      <c r="G346" s="36">
        <v>20000</v>
      </c>
      <c r="H346" s="36">
        <f t="shared" si="40"/>
        <v>501</v>
      </c>
      <c r="I346" s="36">
        <f t="shared" si="41"/>
        <v>20000</v>
      </c>
      <c r="J346" s="36">
        <f t="shared" si="42"/>
        <v>6875.25</v>
      </c>
      <c r="K346" s="36">
        <f t="shared" si="43"/>
        <v>6875.25</v>
      </c>
      <c r="L346" s="36">
        <f t="shared" si="44"/>
        <v>6875.25</v>
      </c>
      <c r="M346" s="36">
        <f t="shared" si="45"/>
        <v>6875.25</v>
      </c>
      <c r="N346" s="36">
        <f t="shared" si="46"/>
        <v>7.2870077451729035E-2</v>
      </c>
      <c r="O346" s="36">
        <f t="shared" si="47"/>
        <v>0.34376250000000003</v>
      </c>
    </row>
    <row r="347" spans="1:15">
      <c r="A347" s="36" t="s">
        <v>584</v>
      </c>
      <c r="B347" s="36"/>
      <c r="C347" s="36"/>
      <c r="D347" s="36">
        <v>501</v>
      </c>
      <c r="E347" s="36">
        <v>2000</v>
      </c>
      <c r="F347" s="36">
        <v>5000</v>
      </c>
      <c r="G347" s="36">
        <v>20000</v>
      </c>
      <c r="H347" s="36">
        <f t="shared" si="40"/>
        <v>501</v>
      </c>
      <c r="I347" s="36">
        <f t="shared" si="41"/>
        <v>20000</v>
      </c>
      <c r="J347" s="36">
        <f t="shared" si="42"/>
        <v>6875.25</v>
      </c>
      <c r="K347" s="36">
        <f t="shared" si="43"/>
        <v>6875.25</v>
      </c>
      <c r="L347" s="36">
        <f t="shared" si="44"/>
        <v>6875.25</v>
      </c>
      <c r="M347" s="36">
        <f t="shared" si="45"/>
        <v>6875.25</v>
      </c>
      <c r="N347" s="36">
        <f t="shared" si="46"/>
        <v>7.2870077451729035E-2</v>
      </c>
      <c r="O347" s="36">
        <f t="shared" si="47"/>
        <v>0.34376250000000003</v>
      </c>
    </row>
    <row r="348" spans="1:15">
      <c r="A348" s="36" t="s">
        <v>585</v>
      </c>
      <c r="B348" s="36"/>
      <c r="C348" s="36"/>
      <c r="D348" s="36">
        <v>50</v>
      </c>
      <c r="E348" s="36">
        <v>20</v>
      </c>
      <c r="F348" s="36">
        <v>100</v>
      </c>
      <c r="G348" s="36">
        <v>70</v>
      </c>
      <c r="H348" s="36">
        <f t="shared" si="40"/>
        <v>20</v>
      </c>
      <c r="I348" s="36">
        <f t="shared" si="41"/>
        <v>100</v>
      </c>
      <c r="J348" s="36">
        <f t="shared" si="42"/>
        <v>60</v>
      </c>
      <c r="K348" s="36">
        <f t="shared" si="43"/>
        <v>60</v>
      </c>
      <c r="L348" s="36">
        <f t="shared" si="44"/>
        <v>60</v>
      </c>
      <c r="M348" s="36">
        <f t="shared" si="45"/>
        <v>60</v>
      </c>
      <c r="N348" s="36">
        <f t="shared" si="46"/>
        <v>0.33333333333333331</v>
      </c>
      <c r="O348" s="36">
        <f t="shared" si="47"/>
        <v>0.6</v>
      </c>
    </row>
    <row r="349" spans="1:15">
      <c r="A349" s="36" t="s">
        <v>585</v>
      </c>
      <c r="B349" s="36"/>
      <c r="C349" s="36"/>
      <c r="D349" s="36">
        <v>50</v>
      </c>
      <c r="E349" s="36">
        <v>20</v>
      </c>
      <c r="F349" s="36">
        <v>100</v>
      </c>
      <c r="G349" s="36">
        <v>70</v>
      </c>
      <c r="H349" s="36">
        <f t="shared" si="40"/>
        <v>20</v>
      </c>
      <c r="I349" s="36">
        <f t="shared" si="41"/>
        <v>100</v>
      </c>
      <c r="J349" s="36">
        <f t="shared" si="42"/>
        <v>60</v>
      </c>
      <c r="K349" s="36">
        <f t="shared" si="43"/>
        <v>60</v>
      </c>
      <c r="L349" s="36">
        <f t="shared" si="44"/>
        <v>60</v>
      </c>
      <c r="M349" s="36">
        <f t="shared" si="45"/>
        <v>60</v>
      </c>
      <c r="N349" s="36">
        <f t="shared" si="46"/>
        <v>0.33333333333333331</v>
      </c>
      <c r="O349" s="36">
        <f t="shared" si="47"/>
        <v>0.6</v>
      </c>
    </row>
    <row r="350" spans="1:15">
      <c r="A350" s="36" t="s">
        <v>586</v>
      </c>
      <c r="B350" s="36">
        <v>4000</v>
      </c>
      <c r="C350" s="36">
        <v>2600</v>
      </c>
      <c r="D350" s="36">
        <v>501</v>
      </c>
      <c r="E350" s="36">
        <v>2000</v>
      </c>
      <c r="F350" s="36">
        <v>5000</v>
      </c>
      <c r="G350" s="36">
        <v>20000</v>
      </c>
      <c r="H350" s="36">
        <f t="shared" si="40"/>
        <v>501</v>
      </c>
      <c r="I350" s="36">
        <f t="shared" si="41"/>
        <v>20000</v>
      </c>
      <c r="J350" s="36">
        <f t="shared" si="42"/>
        <v>4000</v>
      </c>
      <c r="K350" s="36">
        <f t="shared" si="43"/>
        <v>2600</v>
      </c>
      <c r="L350" s="36">
        <f t="shared" si="44"/>
        <v>3300</v>
      </c>
      <c r="M350" s="36">
        <f t="shared" si="45"/>
        <v>5683.5</v>
      </c>
      <c r="N350" s="36">
        <f t="shared" si="46"/>
        <v>0.15181818181818182</v>
      </c>
      <c r="O350" s="36">
        <f t="shared" si="47"/>
        <v>0.16500000000000001</v>
      </c>
    </row>
    <row r="351" spans="1:15">
      <c r="A351" s="36" t="s">
        <v>587</v>
      </c>
      <c r="B351" s="36">
        <v>4000</v>
      </c>
      <c r="C351" s="36">
        <v>2600</v>
      </c>
      <c r="D351" s="36">
        <v>501</v>
      </c>
      <c r="E351" s="36">
        <v>2000</v>
      </c>
      <c r="F351" s="36">
        <v>5000</v>
      </c>
      <c r="G351" s="36">
        <v>20000</v>
      </c>
      <c r="H351" s="36">
        <f t="shared" si="40"/>
        <v>501</v>
      </c>
      <c r="I351" s="36">
        <f t="shared" si="41"/>
        <v>20000</v>
      </c>
      <c r="J351" s="36">
        <f t="shared" si="42"/>
        <v>4000</v>
      </c>
      <c r="K351" s="36">
        <f t="shared" si="43"/>
        <v>2600</v>
      </c>
      <c r="L351" s="36">
        <f t="shared" si="44"/>
        <v>3300</v>
      </c>
      <c r="M351" s="36">
        <f t="shared" si="45"/>
        <v>5683.5</v>
      </c>
      <c r="N351" s="36">
        <f t="shared" si="46"/>
        <v>0.15181818181818182</v>
      </c>
      <c r="O351" s="36">
        <f t="shared" si="47"/>
        <v>0.16500000000000001</v>
      </c>
    </row>
    <row r="352" spans="1:15">
      <c r="A352" s="36" t="s">
        <v>588</v>
      </c>
      <c r="B352" s="36"/>
      <c r="C352" s="36">
        <v>170000</v>
      </c>
      <c r="D352" s="36">
        <v>50001</v>
      </c>
      <c r="E352" s="36">
        <v>50000</v>
      </c>
      <c r="F352" s="36">
        <v>50001</v>
      </c>
      <c r="G352" s="36">
        <v>300000</v>
      </c>
      <c r="H352" s="36">
        <f t="shared" si="40"/>
        <v>50000</v>
      </c>
      <c r="I352" s="36">
        <f t="shared" si="41"/>
        <v>300000</v>
      </c>
      <c r="J352" s="36">
        <f t="shared" si="42"/>
        <v>112500.5</v>
      </c>
      <c r="K352" s="36">
        <f t="shared" si="43"/>
        <v>170000</v>
      </c>
      <c r="L352" s="36">
        <f t="shared" si="44"/>
        <v>141250.25</v>
      </c>
      <c r="M352" s="36">
        <f t="shared" si="45"/>
        <v>124000.4</v>
      </c>
      <c r="N352" s="36">
        <f t="shared" si="46"/>
        <v>0.35398167436871791</v>
      </c>
      <c r="O352" s="36">
        <f t="shared" si="47"/>
        <v>0.47083416666666666</v>
      </c>
    </row>
    <row r="353" spans="1:15">
      <c r="A353" s="36" t="s">
        <v>589</v>
      </c>
      <c r="B353" s="36"/>
      <c r="C353" s="36">
        <v>76000</v>
      </c>
      <c r="D353" s="36">
        <v>50001</v>
      </c>
      <c r="E353" s="36">
        <v>50000</v>
      </c>
      <c r="F353" s="36">
        <v>50001</v>
      </c>
      <c r="G353" s="36">
        <v>300000</v>
      </c>
      <c r="H353" s="36">
        <f t="shared" si="40"/>
        <v>50000</v>
      </c>
      <c r="I353" s="36">
        <f t="shared" si="41"/>
        <v>300000</v>
      </c>
      <c r="J353" s="36">
        <f t="shared" si="42"/>
        <v>112500.5</v>
      </c>
      <c r="K353" s="36">
        <f t="shared" si="43"/>
        <v>76000</v>
      </c>
      <c r="L353" s="36">
        <f t="shared" si="44"/>
        <v>94250.25</v>
      </c>
      <c r="M353" s="36">
        <f t="shared" si="45"/>
        <v>105200.4</v>
      </c>
      <c r="N353" s="36">
        <f t="shared" si="46"/>
        <v>0.53050257161121583</v>
      </c>
      <c r="O353" s="36">
        <f t="shared" si="47"/>
        <v>0.31416749999999999</v>
      </c>
    </row>
    <row r="354" spans="1:15">
      <c r="A354" s="36" t="s">
        <v>590</v>
      </c>
      <c r="B354" s="36"/>
      <c r="C354" s="36">
        <v>6500</v>
      </c>
      <c r="D354" s="36">
        <v>5001</v>
      </c>
      <c r="E354" s="36">
        <v>20000</v>
      </c>
      <c r="F354" s="36">
        <v>50000</v>
      </c>
      <c r="G354" s="36">
        <v>50000</v>
      </c>
      <c r="H354" s="36">
        <f t="shared" si="40"/>
        <v>5001</v>
      </c>
      <c r="I354" s="36">
        <f t="shared" si="41"/>
        <v>50000</v>
      </c>
      <c r="J354" s="36">
        <f t="shared" si="42"/>
        <v>31250.25</v>
      </c>
      <c r="K354" s="36">
        <f t="shared" si="43"/>
        <v>6500</v>
      </c>
      <c r="L354" s="36">
        <f t="shared" si="44"/>
        <v>18875.125</v>
      </c>
      <c r="M354" s="36">
        <f t="shared" si="45"/>
        <v>26300.2</v>
      </c>
      <c r="N354" s="36">
        <f t="shared" si="46"/>
        <v>0.26495188773584283</v>
      </c>
      <c r="O354" s="36">
        <f t="shared" si="47"/>
        <v>0.37750250000000002</v>
      </c>
    </row>
    <row r="355" spans="1:15">
      <c r="A355" s="36" t="s">
        <v>591</v>
      </c>
      <c r="B355" s="36">
        <v>1500</v>
      </c>
      <c r="C355" s="36">
        <v>350</v>
      </c>
      <c r="D355" s="36">
        <v>101</v>
      </c>
      <c r="E355" s="36">
        <v>100</v>
      </c>
      <c r="F355" s="36">
        <v>500</v>
      </c>
      <c r="G355" s="36">
        <v>600</v>
      </c>
      <c r="H355" s="36">
        <f t="shared" si="40"/>
        <v>100</v>
      </c>
      <c r="I355" s="36">
        <f t="shared" si="41"/>
        <v>1500</v>
      </c>
      <c r="J355" s="36">
        <f t="shared" si="42"/>
        <v>1500</v>
      </c>
      <c r="K355" s="36">
        <f t="shared" si="43"/>
        <v>350</v>
      </c>
      <c r="L355" s="36">
        <f t="shared" si="44"/>
        <v>925</v>
      </c>
      <c r="M355" s="36">
        <f t="shared" si="45"/>
        <v>525.16666666666663</v>
      </c>
      <c r="N355" s="36">
        <f t="shared" si="46"/>
        <v>0.10810810810810811</v>
      </c>
      <c r="O355" s="36">
        <f t="shared" si="47"/>
        <v>0.6166666666666667</v>
      </c>
    </row>
    <row r="356" spans="1:15">
      <c r="A356" s="36" t="s">
        <v>592</v>
      </c>
      <c r="B356" s="36">
        <v>120</v>
      </c>
      <c r="C356" s="36">
        <v>400</v>
      </c>
      <c r="D356" s="36">
        <v>101</v>
      </c>
      <c r="E356" s="36">
        <v>100</v>
      </c>
      <c r="F356" s="36">
        <v>500</v>
      </c>
      <c r="G356" s="36">
        <v>600</v>
      </c>
      <c r="H356" s="36">
        <f t="shared" si="40"/>
        <v>100</v>
      </c>
      <c r="I356" s="36">
        <f t="shared" si="41"/>
        <v>600</v>
      </c>
      <c r="J356" s="36">
        <f t="shared" si="42"/>
        <v>120</v>
      </c>
      <c r="K356" s="36">
        <f t="shared" si="43"/>
        <v>400</v>
      </c>
      <c r="L356" s="36">
        <f t="shared" si="44"/>
        <v>260</v>
      </c>
      <c r="M356" s="36">
        <f t="shared" si="45"/>
        <v>303.5</v>
      </c>
      <c r="N356" s="36">
        <f t="shared" si="46"/>
        <v>0.38461538461538464</v>
      </c>
      <c r="O356" s="36">
        <f t="shared" si="47"/>
        <v>0.43333333333333335</v>
      </c>
    </row>
    <row r="357" spans="1:15">
      <c r="A357" s="36" t="s">
        <v>593</v>
      </c>
      <c r="B357" s="36"/>
      <c r="C357" s="36">
        <v>50</v>
      </c>
      <c r="D357" s="36">
        <v>50</v>
      </c>
      <c r="E357" s="36">
        <v>20</v>
      </c>
      <c r="F357" s="36">
        <v>100</v>
      </c>
      <c r="G357" s="36">
        <v>70</v>
      </c>
      <c r="H357" s="36">
        <f t="shared" si="40"/>
        <v>20</v>
      </c>
      <c r="I357" s="36">
        <f t="shared" si="41"/>
        <v>100</v>
      </c>
      <c r="J357" s="36">
        <f t="shared" si="42"/>
        <v>60</v>
      </c>
      <c r="K357" s="36">
        <f t="shared" si="43"/>
        <v>50</v>
      </c>
      <c r="L357" s="36">
        <f t="shared" si="44"/>
        <v>55</v>
      </c>
      <c r="M357" s="36">
        <f t="shared" si="45"/>
        <v>58</v>
      </c>
      <c r="N357" s="36">
        <f t="shared" si="46"/>
        <v>0.36363636363636365</v>
      </c>
      <c r="O357" s="36">
        <f t="shared" si="47"/>
        <v>0.55000000000000004</v>
      </c>
    </row>
    <row r="358" spans="1:15">
      <c r="A358" s="36" t="s">
        <v>594</v>
      </c>
      <c r="B358" s="36"/>
      <c r="C358" s="36">
        <v>2000</v>
      </c>
      <c r="D358" s="36">
        <v>501</v>
      </c>
      <c r="E358" s="36">
        <v>2000</v>
      </c>
      <c r="F358" s="36">
        <v>5000</v>
      </c>
      <c r="G358" s="36">
        <v>20000</v>
      </c>
      <c r="H358" s="36">
        <f t="shared" si="40"/>
        <v>501</v>
      </c>
      <c r="I358" s="36">
        <f t="shared" si="41"/>
        <v>20000</v>
      </c>
      <c r="J358" s="36">
        <f t="shared" si="42"/>
        <v>6875.25</v>
      </c>
      <c r="K358" s="36">
        <f t="shared" si="43"/>
        <v>2000</v>
      </c>
      <c r="L358" s="36">
        <f t="shared" si="44"/>
        <v>4437.625</v>
      </c>
      <c r="M358" s="36">
        <f t="shared" si="45"/>
        <v>5900.2</v>
      </c>
      <c r="N358" s="36">
        <f t="shared" si="46"/>
        <v>0.11289822821892341</v>
      </c>
      <c r="O358" s="36">
        <f t="shared" si="47"/>
        <v>0.22188125</v>
      </c>
    </row>
    <row r="359" spans="1:15">
      <c r="A359" s="36" t="s">
        <v>595</v>
      </c>
      <c r="B359" s="36"/>
      <c r="C359" s="36">
        <v>63000</v>
      </c>
      <c r="D359" s="36">
        <v>50001</v>
      </c>
      <c r="E359" s="36">
        <v>50000</v>
      </c>
      <c r="F359" s="36">
        <v>50001</v>
      </c>
      <c r="G359" s="36">
        <v>300000</v>
      </c>
      <c r="H359" s="36">
        <f t="shared" si="40"/>
        <v>50000</v>
      </c>
      <c r="I359" s="36">
        <f t="shared" si="41"/>
        <v>300000</v>
      </c>
      <c r="J359" s="36">
        <f t="shared" si="42"/>
        <v>112500.5</v>
      </c>
      <c r="K359" s="36">
        <f t="shared" si="43"/>
        <v>63000</v>
      </c>
      <c r="L359" s="36">
        <f t="shared" si="44"/>
        <v>87750.25</v>
      </c>
      <c r="M359" s="36">
        <f t="shared" si="45"/>
        <v>102600.4</v>
      </c>
      <c r="N359" s="36">
        <f t="shared" si="46"/>
        <v>0.569798946441748</v>
      </c>
      <c r="O359" s="36">
        <f t="shared" si="47"/>
        <v>0.29250083333333332</v>
      </c>
    </row>
    <row r="360" spans="1:15">
      <c r="A360" s="36" t="s">
        <v>596</v>
      </c>
      <c r="B360" s="36"/>
      <c r="C360" s="36">
        <v>21000</v>
      </c>
      <c r="D360" s="36">
        <v>5001</v>
      </c>
      <c r="E360" s="36">
        <v>20000</v>
      </c>
      <c r="F360" s="36">
        <v>50000</v>
      </c>
      <c r="G360" s="36">
        <v>50000</v>
      </c>
      <c r="H360" s="36">
        <f t="shared" si="40"/>
        <v>5001</v>
      </c>
      <c r="I360" s="36">
        <f t="shared" si="41"/>
        <v>50000</v>
      </c>
      <c r="J360" s="36">
        <f t="shared" si="42"/>
        <v>31250.25</v>
      </c>
      <c r="K360" s="36">
        <f t="shared" si="43"/>
        <v>21000</v>
      </c>
      <c r="L360" s="36">
        <f t="shared" si="44"/>
        <v>26125.125</v>
      </c>
      <c r="M360" s="36">
        <f t="shared" si="45"/>
        <v>29200.2</v>
      </c>
      <c r="N360" s="36">
        <f t="shared" si="46"/>
        <v>0.19142492141185927</v>
      </c>
      <c r="O360" s="36">
        <f t="shared" si="47"/>
        <v>0.52250249999999998</v>
      </c>
    </row>
    <row r="361" spans="1:15">
      <c r="A361" s="36" t="s">
        <v>597</v>
      </c>
      <c r="B361" s="36"/>
      <c r="C361" s="36"/>
      <c r="D361" s="36">
        <v>50</v>
      </c>
      <c r="E361" s="36">
        <v>20</v>
      </c>
      <c r="F361" s="36">
        <v>100</v>
      </c>
      <c r="G361" s="36">
        <v>70</v>
      </c>
      <c r="H361" s="36">
        <f t="shared" si="40"/>
        <v>20</v>
      </c>
      <c r="I361" s="36">
        <f t="shared" si="41"/>
        <v>100</v>
      </c>
      <c r="J361" s="36">
        <f t="shared" si="42"/>
        <v>60</v>
      </c>
      <c r="K361" s="36">
        <f t="shared" si="43"/>
        <v>60</v>
      </c>
      <c r="L361" s="36">
        <f t="shared" si="44"/>
        <v>60</v>
      </c>
      <c r="M361" s="36">
        <f t="shared" si="45"/>
        <v>60</v>
      </c>
      <c r="N361" s="36">
        <f t="shared" si="46"/>
        <v>0.33333333333333331</v>
      </c>
      <c r="O361" s="36">
        <f t="shared" si="47"/>
        <v>0.6</v>
      </c>
    </row>
    <row r="362" spans="1:15">
      <c r="A362" s="36" t="s">
        <v>597</v>
      </c>
      <c r="B362" s="36"/>
      <c r="C362" s="36"/>
      <c r="D362" s="36">
        <v>50</v>
      </c>
      <c r="E362" s="36">
        <v>20</v>
      </c>
      <c r="F362" s="36">
        <v>100</v>
      </c>
      <c r="G362" s="36">
        <v>70</v>
      </c>
      <c r="H362" s="36">
        <f t="shared" si="40"/>
        <v>20</v>
      </c>
      <c r="I362" s="36">
        <f t="shared" si="41"/>
        <v>100</v>
      </c>
      <c r="J362" s="36">
        <f t="shared" si="42"/>
        <v>60</v>
      </c>
      <c r="K362" s="36">
        <f t="shared" si="43"/>
        <v>60</v>
      </c>
      <c r="L362" s="36">
        <f t="shared" si="44"/>
        <v>60</v>
      </c>
      <c r="M362" s="36">
        <f t="shared" si="45"/>
        <v>60</v>
      </c>
      <c r="N362" s="36">
        <f t="shared" si="46"/>
        <v>0.33333333333333331</v>
      </c>
      <c r="O362" s="36">
        <f t="shared" si="47"/>
        <v>0.6</v>
      </c>
    </row>
    <row r="363" spans="1:15">
      <c r="A363" s="36" t="s">
        <v>598</v>
      </c>
      <c r="B363" s="36"/>
      <c r="C363" s="36"/>
      <c r="D363" s="36">
        <v>50</v>
      </c>
      <c r="E363" s="36">
        <v>20</v>
      </c>
      <c r="F363" s="36">
        <v>100</v>
      </c>
      <c r="G363" s="36">
        <v>70</v>
      </c>
      <c r="H363" s="36">
        <f t="shared" si="40"/>
        <v>20</v>
      </c>
      <c r="I363" s="36">
        <f t="shared" si="41"/>
        <v>100</v>
      </c>
      <c r="J363" s="36">
        <f t="shared" si="42"/>
        <v>60</v>
      </c>
      <c r="K363" s="36">
        <f t="shared" si="43"/>
        <v>60</v>
      </c>
      <c r="L363" s="36">
        <f t="shared" si="44"/>
        <v>60</v>
      </c>
      <c r="M363" s="36">
        <f t="shared" si="45"/>
        <v>60</v>
      </c>
      <c r="N363" s="36">
        <f t="shared" si="46"/>
        <v>0.33333333333333331</v>
      </c>
      <c r="O363" s="36">
        <f t="shared" si="47"/>
        <v>0.6</v>
      </c>
    </row>
    <row r="364" spans="1:15">
      <c r="A364" s="36" t="s">
        <v>598</v>
      </c>
      <c r="B364" s="36"/>
      <c r="C364" s="36"/>
      <c r="D364" s="36">
        <v>50</v>
      </c>
      <c r="E364" s="36">
        <v>20</v>
      </c>
      <c r="F364" s="36">
        <v>100</v>
      </c>
      <c r="G364" s="36">
        <v>70</v>
      </c>
      <c r="H364" s="36">
        <f t="shared" si="40"/>
        <v>20</v>
      </c>
      <c r="I364" s="36">
        <f t="shared" si="41"/>
        <v>100</v>
      </c>
      <c r="J364" s="36">
        <f t="shared" si="42"/>
        <v>60</v>
      </c>
      <c r="K364" s="36">
        <f t="shared" si="43"/>
        <v>60</v>
      </c>
      <c r="L364" s="36">
        <f t="shared" si="44"/>
        <v>60</v>
      </c>
      <c r="M364" s="36">
        <f t="shared" si="45"/>
        <v>60</v>
      </c>
      <c r="N364" s="36">
        <f t="shared" si="46"/>
        <v>0.33333333333333331</v>
      </c>
      <c r="O364" s="36">
        <f t="shared" si="47"/>
        <v>0.6</v>
      </c>
    </row>
    <row r="365" spans="1:15">
      <c r="A365" s="36" t="s">
        <v>599</v>
      </c>
      <c r="B365" s="36">
        <v>5000</v>
      </c>
      <c r="C365" s="36">
        <v>500</v>
      </c>
      <c r="D365" s="36">
        <v>101</v>
      </c>
      <c r="E365" s="36">
        <v>100</v>
      </c>
      <c r="F365" s="36">
        <v>500</v>
      </c>
      <c r="G365" s="36">
        <v>600</v>
      </c>
      <c r="H365" s="36">
        <f t="shared" si="40"/>
        <v>100</v>
      </c>
      <c r="I365" s="36">
        <f t="shared" si="41"/>
        <v>5000</v>
      </c>
      <c r="J365" s="36">
        <f t="shared" si="42"/>
        <v>5000</v>
      </c>
      <c r="K365" s="36">
        <f t="shared" si="43"/>
        <v>500</v>
      </c>
      <c r="L365" s="36">
        <f t="shared" si="44"/>
        <v>2750</v>
      </c>
      <c r="M365" s="36">
        <f t="shared" si="45"/>
        <v>1133.5</v>
      </c>
      <c r="N365" s="36">
        <f t="shared" si="46"/>
        <v>3.6363636363636362E-2</v>
      </c>
      <c r="O365" s="36">
        <f t="shared" si="47"/>
        <v>0.55000000000000004</v>
      </c>
    </row>
    <row r="366" spans="1:15">
      <c r="A366" s="36" t="s">
        <v>600</v>
      </c>
      <c r="B366" s="36"/>
      <c r="C366" s="36"/>
      <c r="D366" s="36">
        <v>50</v>
      </c>
      <c r="E366" s="36">
        <v>20</v>
      </c>
      <c r="F366" s="36">
        <v>100</v>
      </c>
      <c r="G366" s="36">
        <v>70</v>
      </c>
      <c r="H366" s="36">
        <f t="shared" si="40"/>
        <v>20</v>
      </c>
      <c r="I366" s="36">
        <f t="shared" si="41"/>
        <v>100</v>
      </c>
      <c r="J366" s="36">
        <f t="shared" si="42"/>
        <v>60</v>
      </c>
      <c r="K366" s="36">
        <f t="shared" si="43"/>
        <v>60</v>
      </c>
      <c r="L366" s="36">
        <f t="shared" si="44"/>
        <v>60</v>
      </c>
      <c r="M366" s="36">
        <f t="shared" si="45"/>
        <v>60</v>
      </c>
      <c r="N366" s="36">
        <f t="shared" si="46"/>
        <v>0.33333333333333331</v>
      </c>
      <c r="O366" s="36">
        <f t="shared" si="47"/>
        <v>0.6</v>
      </c>
    </row>
    <row r="367" spans="1:15">
      <c r="A367" s="36" t="s">
        <v>601</v>
      </c>
      <c r="B367" s="36"/>
      <c r="C367" s="36">
        <v>6500</v>
      </c>
      <c r="D367" s="36">
        <v>5001</v>
      </c>
      <c r="E367" s="36">
        <v>20000</v>
      </c>
      <c r="F367" s="36">
        <v>50000</v>
      </c>
      <c r="G367" s="36">
        <v>50000</v>
      </c>
      <c r="H367" s="36">
        <f t="shared" si="40"/>
        <v>5001</v>
      </c>
      <c r="I367" s="36">
        <f t="shared" si="41"/>
        <v>50000</v>
      </c>
      <c r="J367" s="36">
        <f t="shared" si="42"/>
        <v>31250.25</v>
      </c>
      <c r="K367" s="36">
        <f t="shared" si="43"/>
        <v>6500</v>
      </c>
      <c r="L367" s="36">
        <f t="shared" si="44"/>
        <v>18875.125</v>
      </c>
      <c r="M367" s="36">
        <f t="shared" si="45"/>
        <v>26300.2</v>
      </c>
      <c r="N367" s="36">
        <f t="shared" si="46"/>
        <v>0.26495188773584283</v>
      </c>
      <c r="O367" s="36">
        <f t="shared" si="47"/>
        <v>0.37750250000000002</v>
      </c>
    </row>
    <row r="368" spans="1:15">
      <c r="A368" s="36" t="s">
        <v>602</v>
      </c>
      <c r="B368" s="36"/>
      <c r="C368" s="36"/>
      <c r="D368" s="36">
        <v>501</v>
      </c>
      <c r="E368" s="36">
        <v>2000</v>
      </c>
      <c r="F368" s="36">
        <v>5000</v>
      </c>
      <c r="G368" s="36">
        <v>20000</v>
      </c>
      <c r="H368" s="36">
        <f t="shared" si="40"/>
        <v>501</v>
      </c>
      <c r="I368" s="36">
        <f t="shared" si="41"/>
        <v>20000</v>
      </c>
      <c r="J368" s="36">
        <f t="shared" si="42"/>
        <v>6875.25</v>
      </c>
      <c r="K368" s="36">
        <f t="shared" si="43"/>
        <v>6875.25</v>
      </c>
      <c r="L368" s="36">
        <f t="shared" si="44"/>
        <v>6875.25</v>
      </c>
      <c r="M368" s="36">
        <f t="shared" si="45"/>
        <v>6875.25</v>
      </c>
      <c r="N368" s="36">
        <f t="shared" si="46"/>
        <v>7.2870077451729035E-2</v>
      </c>
      <c r="O368" s="36">
        <f t="shared" si="47"/>
        <v>0.34376250000000003</v>
      </c>
    </row>
    <row r="369" spans="1:15">
      <c r="A369" s="36" t="s">
        <v>603</v>
      </c>
      <c r="B369" s="36"/>
      <c r="C369" s="36"/>
      <c r="D369" s="36">
        <v>501</v>
      </c>
      <c r="E369" s="36">
        <v>2000</v>
      </c>
      <c r="F369" s="36">
        <v>5000</v>
      </c>
      <c r="G369" s="36">
        <v>20000</v>
      </c>
      <c r="H369" s="36">
        <f t="shared" si="40"/>
        <v>501</v>
      </c>
      <c r="I369" s="36">
        <f t="shared" si="41"/>
        <v>20000</v>
      </c>
      <c r="J369" s="36">
        <f t="shared" si="42"/>
        <v>6875.25</v>
      </c>
      <c r="K369" s="36">
        <f t="shared" si="43"/>
        <v>6875.25</v>
      </c>
      <c r="L369" s="36">
        <f t="shared" si="44"/>
        <v>6875.25</v>
      </c>
      <c r="M369" s="36">
        <f t="shared" si="45"/>
        <v>6875.25</v>
      </c>
      <c r="N369" s="36">
        <f t="shared" si="46"/>
        <v>7.2870077451729035E-2</v>
      </c>
      <c r="O369" s="36">
        <f t="shared" si="47"/>
        <v>0.34376250000000003</v>
      </c>
    </row>
    <row r="370" spans="1:15">
      <c r="A370" s="36" t="s">
        <v>604</v>
      </c>
      <c r="B370" s="36"/>
      <c r="C370" s="36"/>
      <c r="D370" s="36">
        <v>501</v>
      </c>
      <c r="E370" s="36">
        <v>2000</v>
      </c>
      <c r="F370" s="36">
        <v>5000</v>
      </c>
      <c r="G370" s="36">
        <v>20000</v>
      </c>
      <c r="H370" s="36">
        <f t="shared" si="40"/>
        <v>501</v>
      </c>
      <c r="I370" s="36">
        <f t="shared" si="41"/>
        <v>20000</v>
      </c>
      <c r="J370" s="36">
        <f t="shared" si="42"/>
        <v>6875.25</v>
      </c>
      <c r="K370" s="36">
        <f t="shared" si="43"/>
        <v>6875.25</v>
      </c>
      <c r="L370" s="36">
        <f t="shared" si="44"/>
        <v>6875.25</v>
      </c>
      <c r="M370" s="36">
        <f t="shared" si="45"/>
        <v>6875.25</v>
      </c>
      <c r="N370" s="36">
        <f t="shared" si="46"/>
        <v>7.2870077451729035E-2</v>
      </c>
      <c r="O370" s="36">
        <f t="shared" si="47"/>
        <v>0.34376250000000003</v>
      </c>
    </row>
    <row r="371" spans="1:15">
      <c r="A371" s="36" t="s">
        <v>605</v>
      </c>
      <c r="B371" s="36"/>
      <c r="C371" s="36"/>
      <c r="D371" s="36">
        <v>101</v>
      </c>
      <c r="E371" s="36">
        <v>100</v>
      </c>
      <c r="F371" s="36">
        <v>500</v>
      </c>
      <c r="G371" s="36">
        <v>600</v>
      </c>
      <c r="H371" s="36">
        <f t="shared" si="40"/>
        <v>100</v>
      </c>
      <c r="I371" s="36">
        <f t="shared" si="41"/>
        <v>600</v>
      </c>
      <c r="J371" s="36">
        <f t="shared" si="42"/>
        <v>325.25</v>
      </c>
      <c r="K371" s="36">
        <f t="shared" si="43"/>
        <v>325.25</v>
      </c>
      <c r="L371" s="36">
        <f t="shared" si="44"/>
        <v>325.25</v>
      </c>
      <c r="M371" s="36">
        <f t="shared" si="45"/>
        <v>325.25</v>
      </c>
      <c r="N371" s="36">
        <f t="shared" si="46"/>
        <v>0.30745580322828592</v>
      </c>
      <c r="O371" s="36">
        <f t="shared" si="47"/>
        <v>0.54208333333333336</v>
      </c>
    </row>
    <row r="372" spans="1:15">
      <c r="A372" s="36" t="s">
        <v>606</v>
      </c>
      <c r="B372" s="36"/>
      <c r="C372" s="36">
        <v>9500</v>
      </c>
      <c r="D372" s="36">
        <v>5001</v>
      </c>
      <c r="E372" s="36">
        <v>20000</v>
      </c>
      <c r="F372" s="36">
        <v>50000</v>
      </c>
      <c r="G372" s="36">
        <v>50000</v>
      </c>
      <c r="H372" s="36">
        <f t="shared" si="40"/>
        <v>5001</v>
      </c>
      <c r="I372" s="36">
        <f t="shared" si="41"/>
        <v>50000</v>
      </c>
      <c r="J372" s="36">
        <f t="shared" si="42"/>
        <v>31250.25</v>
      </c>
      <c r="K372" s="36">
        <f t="shared" si="43"/>
        <v>9500</v>
      </c>
      <c r="L372" s="36">
        <f t="shared" si="44"/>
        <v>20375.125</v>
      </c>
      <c r="M372" s="36">
        <f t="shared" si="45"/>
        <v>26900.2</v>
      </c>
      <c r="N372" s="36">
        <f t="shared" si="46"/>
        <v>0.24544634695492665</v>
      </c>
      <c r="O372" s="36">
        <f t="shared" si="47"/>
        <v>0.40750249999999999</v>
      </c>
    </row>
    <row r="373" spans="1:15">
      <c r="A373" s="36" t="s">
        <v>607</v>
      </c>
      <c r="B373" s="36"/>
      <c r="C373" s="36">
        <v>500</v>
      </c>
      <c r="D373" s="36">
        <v>101</v>
      </c>
      <c r="E373" s="36">
        <v>100</v>
      </c>
      <c r="F373" s="36">
        <v>500</v>
      </c>
      <c r="G373" s="36">
        <v>600</v>
      </c>
      <c r="H373" s="36">
        <f t="shared" si="40"/>
        <v>100</v>
      </c>
      <c r="I373" s="36">
        <f t="shared" si="41"/>
        <v>600</v>
      </c>
      <c r="J373" s="36">
        <f t="shared" si="42"/>
        <v>325.25</v>
      </c>
      <c r="K373" s="36">
        <f t="shared" si="43"/>
        <v>500</v>
      </c>
      <c r="L373" s="36">
        <f t="shared" si="44"/>
        <v>412.625</v>
      </c>
      <c r="M373" s="36">
        <f t="shared" si="45"/>
        <v>360.2</v>
      </c>
      <c r="N373" s="36">
        <f t="shared" si="46"/>
        <v>0.24235080278703422</v>
      </c>
      <c r="O373" s="36">
        <f t="shared" si="47"/>
        <v>0.68770833333333337</v>
      </c>
    </row>
    <row r="374" spans="1:15">
      <c r="A374" s="36" t="s">
        <v>608</v>
      </c>
      <c r="B374" s="36"/>
      <c r="C374" s="36">
        <v>150</v>
      </c>
      <c r="D374" s="36">
        <v>501</v>
      </c>
      <c r="E374" s="36">
        <v>2000</v>
      </c>
      <c r="F374" s="36">
        <v>5000</v>
      </c>
      <c r="G374" s="36">
        <v>20000</v>
      </c>
      <c r="H374" s="36">
        <f t="shared" si="40"/>
        <v>150</v>
      </c>
      <c r="I374" s="36">
        <f t="shared" si="41"/>
        <v>20000</v>
      </c>
      <c r="J374" s="36">
        <f t="shared" si="42"/>
        <v>6875.25</v>
      </c>
      <c r="K374" s="36">
        <f t="shared" si="43"/>
        <v>150</v>
      </c>
      <c r="L374" s="36">
        <f t="shared" si="44"/>
        <v>3512.625</v>
      </c>
      <c r="M374" s="36">
        <f t="shared" si="45"/>
        <v>5530.2</v>
      </c>
      <c r="N374" s="36">
        <f t="shared" si="46"/>
        <v>4.2703106651008862E-2</v>
      </c>
      <c r="O374" s="36">
        <f t="shared" si="47"/>
        <v>0.17563124999999999</v>
      </c>
    </row>
    <row r="375" spans="1:15">
      <c r="A375" s="36" t="s">
        <v>609</v>
      </c>
      <c r="B375" s="36"/>
      <c r="C375" s="36">
        <v>50</v>
      </c>
      <c r="D375" s="36">
        <v>50</v>
      </c>
      <c r="E375" s="36">
        <v>20</v>
      </c>
      <c r="F375" s="36">
        <v>100</v>
      </c>
      <c r="G375" s="36">
        <v>70</v>
      </c>
      <c r="H375" s="36">
        <f t="shared" si="40"/>
        <v>20</v>
      </c>
      <c r="I375" s="36">
        <f t="shared" si="41"/>
        <v>100</v>
      </c>
      <c r="J375" s="36">
        <f t="shared" si="42"/>
        <v>60</v>
      </c>
      <c r="K375" s="36">
        <f t="shared" si="43"/>
        <v>50</v>
      </c>
      <c r="L375" s="36">
        <f t="shared" si="44"/>
        <v>55</v>
      </c>
      <c r="M375" s="36">
        <f t="shared" si="45"/>
        <v>58</v>
      </c>
      <c r="N375" s="36">
        <f t="shared" si="46"/>
        <v>0.36363636363636365</v>
      </c>
      <c r="O375" s="36">
        <f t="shared" si="47"/>
        <v>0.55000000000000004</v>
      </c>
    </row>
    <row r="376" spans="1:15">
      <c r="A376" s="36" t="s">
        <v>610</v>
      </c>
      <c r="B376" s="36"/>
      <c r="C376" s="36">
        <v>5000</v>
      </c>
      <c r="D376" s="36">
        <v>501</v>
      </c>
      <c r="E376" s="36">
        <v>2000</v>
      </c>
      <c r="F376" s="36">
        <v>5000</v>
      </c>
      <c r="G376" s="36">
        <v>20000</v>
      </c>
      <c r="H376" s="36">
        <f t="shared" si="40"/>
        <v>501</v>
      </c>
      <c r="I376" s="36">
        <f t="shared" si="41"/>
        <v>20000</v>
      </c>
      <c r="J376" s="36">
        <f t="shared" si="42"/>
        <v>6875.25</v>
      </c>
      <c r="K376" s="36">
        <f t="shared" si="43"/>
        <v>5000</v>
      </c>
      <c r="L376" s="36">
        <f t="shared" si="44"/>
        <v>5937.625</v>
      </c>
      <c r="M376" s="36">
        <f t="shared" si="45"/>
        <v>6500.2</v>
      </c>
      <c r="N376" s="36">
        <f t="shared" si="46"/>
        <v>8.4377171006926169E-2</v>
      </c>
      <c r="O376" s="36">
        <f t="shared" si="47"/>
        <v>0.29688124999999999</v>
      </c>
    </row>
    <row r="377" spans="1:15">
      <c r="A377" s="36" t="s">
        <v>611</v>
      </c>
      <c r="B377" s="36"/>
      <c r="C377" s="36">
        <v>23000</v>
      </c>
      <c r="D377" s="36">
        <v>50001</v>
      </c>
      <c r="E377" s="36">
        <v>50000</v>
      </c>
      <c r="F377" s="36">
        <v>50001</v>
      </c>
      <c r="G377" s="36">
        <v>300000</v>
      </c>
      <c r="H377" s="36">
        <f t="shared" si="40"/>
        <v>23000</v>
      </c>
      <c r="I377" s="36">
        <f t="shared" si="41"/>
        <v>300000</v>
      </c>
      <c r="J377" s="36">
        <f t="shared" si="42"/>
        <v>112500.5</v>
      </c>
      <c r="K377" s="36">
        <f t="shared" si="43"/>
        <v>23000</v>
      </c>
      <c r="L377" s="36">
        <f t="shared" si="44"/>
        <v>67750.25</v>
      </c>
      <c r="M377" s="36">
        <f t="shared" si="45"/>
        <v>94600.4</v>
      </c>
      <c r="N377" s="36">
        <f t="shared" si="46"/>
        <v>0.33948214213231687</v>
      </c>
      <c r="O377" s="36">
        <f t="shared" si="47"/>
        <v>0.22583416666666667</v>
      </c>
    </row>
    <row r="378" spans="1:15">
      <c r="A378" s="36" t="s">
        <v>612</v>
      </c>
      <c r="B378" s="36"/>
      <c r="C378" s="36">
        <v>100000</v>
      </c>
      <c r="D378" s="36">
        <v>50001</v>
      </c>
      <c r="E378" s="36">
        <v>50000</v>
      </c>
      <c r="F378" s="36">
        <v>50001</v>
      </c>
      <c r="G378" s="36">
        <v>300000</v>
      </c>
      <c r="H378" s="36">
        <f t="shared" si="40"/>
        <v>50000</v>
      </c>
      <c r="I378" s="36">
        <f t="shared" si="41"/>
        <v>300000</v>
      </c>
      <c r="J378" s="36">
        <f t="shared" si="42"/>
        <v>112500.5</v>
      </c>
      <c r="K378" s="36">
        <f t="shared" si="43"/>
        <v>100000</v>
      </c>
      <c r="L378" s="36">
        <f t="shared" si="44"/>
        <v>106250.25</v>
      </c>
      <c r="M378" s="36">
        <f t="shared" si="45"/>
        <v>110000.4</v>
      </c>
      <c r="N378" s="36">
        <f t="shared" si="46"/>
        <v>0.47058712803028696</v>
      </c>
      <c r="O378" s="36">
        <f t="shared" si="47"/>
        <v>0.35416750000000002</v>
      </c>
    </row>
    <row r="379" spans="1:15">
      <c r="A379" s="36" t="s">
        <v>613</v>
      </c>
      <c r="B379" s="36"/>
      <c r="C379" s="36">
        <v>35000</v>
      </c>
      <c r="D379" s="36">
        <v>50001</v>
      </c>
      <c r="E379" s="36">
        <v>50000</v>
      </c>
      <c r="F379" s="36">
        <v>50001</v>
      </c>
      <c r="G379" s="36">
        <v>300000</v>
      </c>
      <c r="H379" s="36">
        <f t="shared" si="40"/>
        <v>35000</v>
      </c>
      <c r="I379" s="36">
        <f t="shared" si="41"/>
        <v>300000</v>
      </c>
      <c r="J379" s="36">
        <f t="shared" si="42"/>
        <v>112500.5</v>
      </c>
      <c r="K379" s="36">
        <f t="shared" si="43"/>
        <v>35000</v>
      </c>
      <c r="L379" s="36">
        <f t="shared" si="44"/>
        <v>73750.25</v>
      </c>
      <c r="M379" s="36">
        <f t="shared" si="45"/>
        <v>97000.4</v>
      </c>
      <c r="N379" s="36">
        <f t="shared" si="46"/>
        <v>0.47457466245877133</v>
      </c>
      <c r="O379" s="36">
        <f t="shared" si="47"/>
        <v>0.24583416666666666</v>
      </c>
    </row>
    <row r="380" spans="1:15">
      <c r="A380" s="36" t="s">
        <v>614</v>
      </c>
      <c r="B380" s="36"/>
      <c r="C380" s="36"/>
      <c r="D380" s="36">
        <v>501</v>
      </c>
      <c r="E380" s="36">
        <v>2000</v>
      </c>
      <c r="F380" s="36">
        <v>5000</v>
      </c>
      <c r="G380" s="36">
        <v>20000</v>
      </c>
      <c r="H380" s="36">
        <f t="shared" si="40"/>
        <v>501</v>
      </c>
      <c r="I380" s="36">
        <f t="shared" si="41"/>
        <v>20000</v>
      </c>
      <c r="J380" s="36">
        <f t="shared" si="42"/>
        <v>6875.25</v>
      </c>
      <c r="K380" s="36">
        <f t="shared" si="43"/>
        <v>6875.25</v>
      </c>
      <c r="L380" s="36">
        <f t="shared" si="44"/>
        <v>6875.25</v>
      </c>
      <c r="M380" s="36">
        <f t="shared" si="45"/>
        <v>6875.25</v>
      </c>
      <c r="N380" s="36">
        <f t="shared" si="46"/>
        <v>7.2870077451729035E-2</v>
      </c>
      <c r="O380" s="36">
        <f t="shared" si="47"/>
        <v>0.34376250000000003</v>
      </c>
    </row>
    <row r="381" spans="1:15">
      <c r="A381" s="36" t="s">
        <v>615</v>
      </c>
      <c r="B381" s="36"/>
      <c r="C381" s="36"/>
      <c r="D381" s="36">
        <v>50</v>
      </c>
      <c r="E381" s="36">
        <v>20</v>
      </c>
      <c r="F381" s="36">
        <v>100</v>
      </c>
      <c r="G381" s="36">
        <v>70</v>
      </c>
      <c r="H381" s="36">
        <f t="shared" si="40"/>
        <v>20</v>
      </c>
      <c r="I381" s="36">
        <f t="shared" si="41"/>
        <v>100</v>
      </c>
      <c r="J381" s="36">
        <f t="shared" si="42"/>
        <v>60</v>
      </c>
      <c r="K381" s="36">
        <f t="shared" si="43"/>
        <v>60</v>
      </c>
      <c r="L381" s="36">
        <f t="shared" si="44"/>
        <v>60</v>
      </c>
      <c r="M381" s="36">
        <f t="shared" si="45"/>
        <v>60</v>
      </c>
      <c r="N381" s="36">
        <f t="shared" si="46"/>
        <v>0.33333333333333331</v>
      </c>
      <c r="O381" s="36">
        <f t="shared" si="47"/>
        <v>0.6</v>
      </c>
    </row>
    <row r="382" spans="1:15">
      <c r="A382" s="36" t="s">
        <v>615</v>
      </c>
      <c r="B382" s="36"/>
      <c r="C382" s="36"/>
      <c r="D382" s="36">
        <v>50</v>
      </c>
      <c r="E382" s="36">
        <v>20</v>
      </c>
      <c r="F382" s="36">
        <v>100</v>
      </c>
      <c r="G382" s="36">
        <v>70</v>
      </c>
      <c r="H382" s="36">
        <f t="shared" si="40"/>
        <v>20</v>
      </c>
      <c r="I382" s="36">
        <f t="shared" si="41"/>
        <v>100</v>
      </c>
      <c r="J382" s="36">
        <f t="shared" si="42"/>
        <v>60</v>
      </c>
      <c r="K382" s="36">
        <f t="shared" si="43"/>
        <v>60</v>
      </c>
      <c r="L382" s="36">
        <f t="shared" si="44"/>
        <v>60</v>
      </c>
      <c r="M382" s="36">
        <f t="shared" si="45"/>
        <v>60</v>
      </c>
      <c r="N382" s="36">
        <f t="shared" si="46"/>
        <v>0.33333333333333331</v>
      </c>
      <c r="O382" s="36">
        <f t="shared" si="47"/>
        <v>0.6</v>
      </c>
    </row>
    <row r="383" spans="1:15">
      <c r="A383" s="36" t="s">
        <v>616</v>
      </c>
      <c r="B383" s="36"/>
      <c r="C383" s="36"/>
      <c r="D383" s="36">
        <v>50001</v>
      </c>
      <c r="E383" s="36">
        <v>50000</v>
      </c>
      <c r="F383" s="36">
        <v>50001</v>
      </c>
      <c r="G383" s="36">
        <v>300000</v>
      </c>
      <c r="H383" s="36">
        <f t="shared" si="40"/>
        <v>50000</v>
      </c>
      <c r="I383" s="36">
        <f t="shared" si="41"/>
        <v>300000</v>
      </c>
      <c r="J383" s="36">
        <f t="shared" si="42"/>
        <v>112500.5</v>
      </c>
      <c r="K383" s="36">
        <f t="shared" si="43"/>
        <v>112500.5</v>
      </c>
      <c r="L383" s="36">
        <f t="shared" si="44"/>
        <v>112500.5</v>
      </c>
      <c r="M383" s="36">
        <f t="shared" si="45"/>
        <v>112500.5</v>
      </c>
      <c r="N383" s="36">
        <f t="shared" si="46"/>
        <v>0.44444246914458158</v>
      </c>
      <c r="O383" s="36">
        <f t="shared" si="47"/>
        <v>0.37500166666666668</v>
      </c>
    </row>
    <row r="384" spans="1:15">
      <c r="A384" s="36" t="s">
        <v>616</v>
      </c>
      <c r="B384" s="36"/>
      <c r="C384" s="36"/>
      <c r="D384" s="36">
        <v>50001</v>
      </c>
      <c r="E384" s="36">
        <v>50000</v>
      </c>
      <c r="F384" s="36">
        <v>50001</v>
      </c>
      <c r="G384" s="36">
        <v>300000</v>
      </c>
      <c r="H384" s="36">
        <f t="shared" si="40"/>
        <v>50000</v>
      </c>
      <c r="I384" s="36">
        <f t="shared" si="41"/>
        <v>300000</v>
      </c>
      <c r="J384" s="36">
        <f t="shared" si="42"/>
        <v>112500.5</v>
      </c>
      <c r="K384" s="36">
        <f t="shared" si="43"/>
        <v>112500.5</v>
      </c>
      <c r="L384" s="36">
        <f t="shared" si="44"/>
        <v>112500.5</v>
      </c>
      <c r="M384" s="36">
        <f t="shared" si="45"/>
        <v>112500.5</v>
      </c>
      <c r="N384" s="36">
        <f t="shared" si="46"/>
        <v>0.44444246914458158</v>
      </c>
      <c r="O384" s="36">
        <f t="shared" si="47"/>
        <v>0.37500166666666668</v>
      </c>
    </row>
    <row r="385" spans="1:15">
      <c r="A385" s="36" t="s">
        <v>617</v>
      </c>
      <c r="B385" s="36">
        <v>8000</v>
      </c>
      <c r="C385" s="36">
        <v>1750</v>
      </c>
      <c r="D385" s="36">
        <v>501</v>
      </c>
      <c r="E385" s="36">
        <v>2000</v>
      </c>
      <c r="F385" s="36">
        <v>5000</v>
      </c>
      <c r="G385" s="36">
        <v>20000</v>
      </c>
      <c r="H385" s="36">
        <f t="shared" si="40"/>
        <v>501</v>
      </c>
      <c r="I385" s="36">
        <f t="shared" si="41"/>
        <v>20000</v>
      </c>
      <c r="J385" s="36">
        <f t="shared" si="42"/>
        <v>8000</v>
      </c>
      <c r="K385" s="36">
        <f t="shared" si="43"/>
        <v>1750</v>
      </c>
      <c r="L385" s="36">
        <f t="shared" si="44"/>
        <v>4875</v>
      </c>
      <c r="M385" s="36">
        <f t="shared" si="45"/>
        <v>6208.5</v>
      </c>
      <c r="N385" s="36">
        <f t="shared" si="46"/>
        <v>0.10276923076923077</v>
      </c>
      <c r="O385" s="36">
        <f t="shared" si="47"/>
        <v>0.24374999999999999</v>
      </c>
    </row>
    <row r="386" spans="1:15">
      <c r="A386" s="36" t="s">
        <v>618</v>
      </c>
      <c r="B386" s="36">
        <v>7000</v>
      </c>
      <c r="C386" s="36">
        <v>2000</v>
      </c>
      <c r="D386" s="36">
        <v>501</v>
      </c>
      <c r="E386" s="36">
        <v>2000</v>
      </c>
      <c r="F386" s="36">
        <v>5000</v>
      </c>
      <c r="G386" s="36">
        <v>20000</v>
      </c>
      <c r="H386" s="36">
        <f t="shared" si="40"/>
        <v>501</v>
      </c>
      <c r="I386" s="36">
        <f t="shared" si="41"/>
        <v>20000</v>
      </c>
      <c r="J386" s="36">
        <f t="shared" si="42"/>
        <v>7000</v>
      </c>
      <c r="K386" s="36">
        <f t="shared" si="43"/>
        <v>2000</v>
      </c>
      <c r="L386" s="36">
        <f t="shared" si="44"/>
        <v>4500</v>
      </c>
      <c r="M386" s="36">
        <f t="shared" si="45"/>
        <v>6083.5</v>
      </c>
      <c r="N386" s="36">
        <f t="shared" si="46"/>
        <v>0.11133333333333334</v>
      </c>
      <c r="O386" s="36">
        <f t="shared" si="47"/>
        <v>0.22500000000000001</v>
      </c>
    </row>
    <row r="387" spans="1:15">
      <c r="A387" s="36" t="s">
        <v>619</v>
      </c>
      <c r="B387" s="36">
        <v>8000</v>
      </c>
      <c r="C387" s="36">
        <v>3500</v>
      </c>
      <c r="D387" s="36">
        <v>501</v>
      </c>
      <c r="E387" s="36">
        <v>2000</v>
      </c>
      <c r="F387" s="36">
        <v>5000</v>
      </c>
      <c r="G387" s="36">
        <v>20000</v>
      </c>
      <c r="H387" s="36">
        <f t="shared" ref="H387:H450" si="48">MIN(B387:G387)</f>
        <v>501</v>
      </c>
      <c r="I387" s="36">
        <f t="shared" ref="I387:I450" si="49">MAX(B387:G387)</f>
        <v>20000</v>
      </c>
      <c r="J387" s="36">
        <f t="shared" ref="J387:J450" si="50">IF(B387="",(F387+G387+E387+D387)/4,B387)</f>
        <v>8000</v>
      </c>
      <c r="K387" s="36">
        <f t="shared" ref="K387:K450" si="51">IF(C387="",(G387+D387+F387+E387)/4,C387)</f>
        <v>3500</v>
      </c>
      <c r="L387" s="36">
        <f t="shared" ref="L387:L450" si="52">(J387+K387)/2</f>
        <v>5750</v>
      </c>
      <c r="M387" s="36">
        <f t="shared" ref="M387:M450" si="53">AVERAGE(B387:G387)</f>
        <v>6500.166666666667</v>
      </c>
      <c r="N387" s="36">
        <f t="shared" ref="N387:N450" si="54">(H387/L387)</f>
        <v>8.7130434782608693E-2</v>
      </c>
      <c r="O387" s="36">
        <f t="shared" ref="O387:O450" si="55">L387/I387</f>
        <v>0.28749999999999998</v>
      </c>
    </row>
    <row r="388" spans="1:15">
      <c r="A388" s="36" t="s">
        <v>620</v>
      </c>
      <c r="B388" s="36">
        <v>30000</v>
      </c>
      <c r="C388" s="36">
        <v>4200</v>
      </c>
      <c r="D388" s="36">
        <v>501</v>
      </c>
      <c r="E388" s="36">
        <v>2000</v>
      </c>
      <c r="F388" s="36">
        <v>5000</v>
      </c>
      <c r="G388" s="36">
        <v>20000</v>
      </c>
      <c r="H388" s="36">
        <f t="shared" si="48"/>
        <v>501</v>
      </c>
      <c r="I388" s="36">
        <f t="shared" si="49"/>
        <v>30000</v>
      </c>
      <c r="J388" s="36">
        <f t="shared" si="50"/>
        <v>30000</v>
      </c>
      <c r="K388" s="36">
        <f t="shared" si="51"/>
        <v>4200</v>
      </c>
      <c r="L388" s="36">
        <f t="shared" si="52"/>
        <v>17100</v>
      </c>
      <c r="M388" s="36">
        <f t="shared" si="53"/>
        <v>10283.5</v>
      </c>
      <c r="N388" s="36">
        <f t="shared" si="54"/>
        <v>2.9298245614035087E-2</v>
      </c>
      <c r="O388" s="36">
        <f t="shared" si="55"/>
        <v>0.56999999999999995</v>
      </c>
    </row>
    <row r="389" spans="1:15">
      <c r="A389" s="36" t="s">
        <v>621</v>
      </c>
      <c r="B389" s="36"/>
      <c r="C389" s="36">
        <v>36000</v>
      </c>
      <c r="D389" s="36">
        <v>5001</v>
      </c>
      <c r="E389" s="36">
        <v>20000</v>
      </c>
      <c r="F389" s="36">
        <v>50000</v>
      </c>
      <c r="G389" s="36">
        <v>50000</v>
      </c>
      <c r="H389" s="36">
        <f t="shared" si="48"/>
        <v>5001</v>
      </c>
      <c r="I389" s="36">
        <f t="shared" si="49"/>
        <v>50000</v>
      </c>
      <c r="J389" s="36">
        <f t="shared" si="50"/>
        <v>31250.25</v>
      </c>
      <c r="K389" s="36">
        <f t="shared" si="51"/>
        <v>36000</v>
      </c>
      <c r="L389" s="36">
        <f t="shared" si="52"/>
        <v>33625.125</v>
      </c>
      <c r="M389" s="36">
        <f t="shared" si="53"/>
        <v>32200.2</v>
      </c>
      <c r="N389" s="36">
        <f t="shared" si="54"/>
        <v>0.14872807164285634</v>
      </c>
      <c r="O389" s="36">
        <f t="shared" si="55"/>
        <v>0.6725025</v>
      </c>
    </row>
    <row r="390" spans="1:15">
      <c r="A390" s="36" t="s">
        <v>622</v>
      </c>
      <c r="B390" s="36"/>
      <c r="C390" s="36">
        <v>36000</v>
      </c>
      <c r="D390" s="36">
        <v>5001</v>
      </c>
      <c r="E390" s="36">
        <v>20000</v>
      </c>
      <c r="F390" s="36">
        <v>50000</v>
      </c>
      <c r="G390" s="36">
        <v>50000</v>
      </c>
      <c r="H390" s="36">
        <f t="shared" si="48"/>
        <v>5001</v>
      </c>
      <c r="I390" s="36">
        <f t="shared" si="49"/>
        <v>50000</v>
      </c>
      <c r="J390" s="36">
        <f t="shared" si="50"/>
        <v>31250.25</v>
      </c>
      <c r="K390" s="36">
        <f t="shared" si="51"/>
        <v>36000</v>
      </c>
      <c r="L390" s="36">
        <f t="shared" si="52"/>
        <v>33625.125</v>
      </c>
      <c r="M390" s="36">
        <f t="shared" si="53"/>
        <v>32200.2</v>
      </c>
      <c r="N390" s="36">
        <f t="shared" si="54"/>
        <v>0.14872807164285634</v>
      </c>
      <c r="O390" s="36">
        <f t="shared" si="55"/>
        <v>0.6725025</v>
      </c>
    </row>
    <row r="391" spans="1:15">
      <c r="A391" s="36" t="s">
        <v>623</v>
      </c>
      <c r="B391" s="36"/>
      <c r="C391" s="36">
        <v>22000</v>
      </c>
      <c r="D391" s="36">
        <v>5001</v>
      </c>
      <c r="E391" s="36">
        <v>20000</v>
      </c>
      <c r="F391" s="36">
        <v>50000</v>
      </c>
      <c r="G391" s="36">
        <v>50000</v>
      </c>
      <c r="H391" s="36">
        <f t="shared" si="48"/>
        <v>5001</v>
      </c>
      <c r="I391" s="36">
        <f t="shared" si="49"/>
        <v>50000</v>
      </c>
      <c r="J391" s="36">
        <f t="shared" si="50"/>
        <v>31250.25</v>
      </c>
      <c r="K391" s="36">
        <f t="shared" si="51"/>
        <v>22000</v>
      </c>
      <c r="L391" s="36">
        <f t="shared" si="52"/>
        <v>26625.125</v>
      </c>
      <c r="M391" s="36">
        <f t="shared" si="53"/>
        <v>29400.2</v>
      </c>
      <c r="N391" s="36">
        <f t="shared" si="54"/>
        <v>0.18783010408401837</v>
      </c>
      <c r="O391" s="36">
        <f t="shared" si="55"/>
        <v>0.53250249999999999</v>
      </c>
    </row>
    <row r="392" spans="1:15">
      <c r="A392" s="36" t="s">
        <v>624</v>
      </c>
      <c r="B392" s="36"/>
      <c r="C392" s="36">
        <v>36000</v>
      </c>
      <c r="D392" s="36">
        <v>5001</v>
      </c>
      <c r="E392" s="36">
        <v>20000</v>
      </c>
      <c r="F392" s="36">
        <v>50000</v>
      </c>
      <c r="G392" s="36">
        <v>50000</v>
      </c>
      <c r="H392" s="36">
        <f t="shared" si="48"/>
        <v>5001</v>
      </c>
      <c r="I392" s="36">
        <f t="shared" si="49"/>
        <v>50000</v>
      </c>
      <c r="J392" s="36">
        <f t="shared" si="50"/>
        <v>31250.25</v>
      </c>
      <c r="K392" s="36">
        <f t="shared" si="51"/>
        <v>36000</v>
      </c>
      <c r="L392" s="36">
        <f t="shared" si="52"/>
        <v>33625.125</v>
      </c>
      <c r="M392" s="36">
        <f t="shared" si="53"/>
        <v>32200.2</v>
      </c>
      <c r="N392" s="36">
        <f t="shared" si="54"/>
        <v>0.14872807164285634</v>
      </c>
      <c r="O392" s="36">
        <f t="shared" si="55"/>
        <v>0.6725025</v>
      </c>
    </row>
    <row r="393" spans="1:15">
      <c r="A393" s="36" t="s">
        <v>625</v>
      </c>
      <c r="B393" s="36">
        <v>1500</v>
      </c>
      <c r="C393" s="36">
        <v>400</v>
      </c>
      <c r="D393" s="36">
        <v>101</v>
      </c>
      <c r="E393" s="36">
        <v>100</v>
      </c>
      <c r="F393" s="36">
        <v>500</v>
      </c>
      <c r="G393" s="36">
        <v>600</v>
      </c>
      <c r="H393" s="36">
        <f t="shared" si="48"/>
        <v>100</v>
      </c>
      <c r="I393" s="36">
        <f t="shared" si="49"/>
        <v>1500</v>
      </c>
      <c r="J393" s="36">
        <f t="shared" si="50"/>
        <v>1500</v>
      </c>
      <c r="K393" s="36">
        <f t="shared" si="51"/>
        <v>400</v>
      </c>
      <c r="L393" s="36">
        <f t="shared" si="52"/>
        <v>950</v>
      </c>
      <c r="M393" s="36">
        <f t="shared" si="53"/>
        <v>533.5</v>
      </c>
      <c r="N393" s="36">
        <f t="shared" si="54"/>
        <v>0.10526315789473684</v>
      </c>
      <c r="O393" s="36">
        <f t="shared" si="55"/>
        <v>0.6333333333333333</v>
      </c>
    </row>
    <row r="394" spans="1:15">
      <c r="A394" s="36" t="s">
        <v>626</v>
      </c>
      <c r="B394" s="36"/>
      <c r="C394" s="36">
        <v>16000</v>
      </c>
      <c r="D394" s="36">
        <v>5001</v>
      </c>
      <c r="E394" s="36">
        <v>20000</v>
      </c>
      <c r="F394" s="36">
        <v>50000</v>
      </c>
      <c r="G394" s="36">
        <v>50000</v>
      </c>
      <c r="H394" s="36">
        <f t="shared" si="48"/>
        <v>5001</v>
      </c>
      <c r="I394" s="36">
        <f t="shared" si="49"/>
        <v>50000</v>
      </c>
      <c r="J394" s="36">
        <f t="shared" si="50"/>
        <v>31250.25</v>
      </c>
      <c r="K394" s="36">
        <f t="shared" si="51"/>
        <v>16000</v>
      </c>
      <c r="L394" s="36">
        <f t="shared" si="52"/>
        <v>23625.125</v>
      </c>
      <c r="M394" s="36">
        <f t="shared" si="53"/>
        <v>28200.2</v>
      </c>
      <c r="N394" s="36">
        <f t="shared" si="54"/>
        <v>0.21168141967502818</v>
      </c>
      <c r="O394" s="36">
        <f t="shared" si="55"/>
        <v>0.47250249999999999</v>
      </c>
    </row>
    <row r="395" spans="1:15">
      <c r="A395" s="36" t="s">
        <v>627</v>
      </c>
      <c r="B395" s="36"/>
      <c r="C395" s="36">
        <v>200</v>
      </c>
      <c r="D395" s="36">
        <v>101</v>
      </c>
      <c r="E395" s="36">
        <v>100</v>
      </c>
      <c r="F395" s="36">
        <v>500</v>
      </c>
      <c r="G395" s="36">
        <v>600</v>
      </c>
      <c r="H395" s="36">
        <f t="shared" si="48"/>
        <v>100</v>
      </c>
      <c r="I395" s="36">
        <f t="shared" si="49"/>
        <v>600</v>
      </c>
      <c r="J395" s="36">
        <f t="shared" si="50"/>
        <v>325.25</v>
      </c>
      <c r="K395" s="36">
        <f t="shared" si="51"/>
        <v>200</v>
      </c>
      <c r="L395" s="36">
        <f t="shared" si="52"/>
        <v>262.625</v>
      </c>
      <c r="M395" s="36">
        <f t="shared" si="53"/>
        <v>300.2</v>
      </c>
      <c r="N395" s="36">
        <f t="shared" si="54"/>
        <v>0.38077106139933364</v>
      </c>
      <c r="O395" s="36">
        <f t="shared" si="55"/>
        <v>0.43770833333333331</v>
      </c>
    </row>
    <row r="396" spans="1:15">
      <c r="A396" s="36" t="s">
        <v>628</v>
      </c>
      <c r="B396" s="36"/>
      <c r="C396" s="36"/>
      <c r="D396" s="36">
        <v>50001</v>
      </c>
      <c r="E396" s="36">
        <v>50000</v>
      </c>
      <c r="F396" s="36">
        <v>50001</v>
      </c>
      <c r="G396" s="36">
        <v>300000</v>
      </c>
      <c r="H396" s="36">
        <f t="shared" si="48"/>
        <v>50000</v>
      </c>
      <c r="I396" s="36">
        <f t="shared" si="49"/>
        <v>300000</v>
      </c>
      <c r="J396" s="36">
        <f t="shared" si="50"/>
        <v>112500.5</v>
      </c>
      <c r="K396" s="36">
        <f t="shared" si="51"/>
        <v>112500.5</v>
      </c>
      <c r="L396" s="36">
        <f t="shared" si="52"/>
        <v>112500.5</v>
      </c>
      <c r="M396" s="36">
        <f t="shared" si="53"/>
        <v>112500.5</v>
      </c>
      <c r="N396" s="36">
        <f t="shared" si="54"/>
        <v>0.44444246914458158</v>
      </c>
      <c r="O396" s="36">
        <f t="shared" si="55"/>
        <v>0.37500166666666668</v>
      </c>
    </row>
    <row r="397" spans="1:15">
      <c r="A397" s="36" t="s">
        <v>629</v>
      </c>
      <c r="B397" s="36"/>
      <c r="C397" s="36"/>
      <c r="D397" s="36">
        <v>50</v>
      </c>
      <c r="E397" s="36">
        <v>20</v>
      </c>
      <c r="F397" s="36">
        <v>100</v>
      </c>
      <c r="G397" s="36">
        <v>70</v>
      </c>
      <c r="H397" s="36">
        <f t="shared" si="48"/>
        <v>20</v>
      </c>
      <c r="I397" s="36">
        <f t="shared" si="49"/>
        <v>100</v>
      </c>
      <c r="J397" s="36">
        <f t="shared" si="50"/>
        <v>60</v>
      </c>
      <c r="K397" s="36">
        <f t="shared" si="51"/>
        <v>60</v>
      </c>
      <c r="L397" s="36">
        <f t="shared" si="52"/>
        <v>60</v>
      </c>
      <c r="M397" s="36">
        <f t="shared" si="53"/>
        <v>60</v>
      </c>
      <c r="N397" s="36">
        <f t="shared" si="54"/>
        <v>0.33333333333333331</v>
      </c>
      <c r="O397" s="36">
        <f t="shared" si="55"/>
        <v>0.6</v>
      </c>
    </row>
    <row r="398" spans="1:15">
      <c r="A398" s="36" t="s">
        <v>630</v>
      </c>
      <c r="B398" s="36"/>
      <c r="C398" s="36"/>
      <c r="D398" s="36">
        <v>501</v>
      </c>
      <c r="E398" s="36">
        <v>2000</v>
      </c>
      <c r="F398" s="36">
        <v>5000</v>
      </c>
      <c r="G398" s="36">
        <v>20000</v>
      </c>
      <c r="H398" s="36">
        <f t="shared" si="48"/>
        <v>501</v>
      </c>
      <c r="I398" s="36">
        <f t="shared" si="49"/>
        <v>20000</v>
      </c>
      <c r="J398" s="36">
        <f t="shared" si="50"/>
        <v>6875.25</v>
      </c>
      <c r="K398" s="36">
        <f t="shared" si="51"/>
        <v>6875.25</v>
      </c>
      <c r="L398" s="36">
        <f t="shared" si="52"/>
        <v>6875.25</v>
      </c>
      <c r="M398" s="36">
        <f t="shared" si="53"/>
        <v>6875.25</v>
      </c>
      <c r="N398" s="36">
        <f t="shared" si="54"/>
        <v>7.2870077451729035E-2</v>
      </c>
      <c r="O398" s="36">
        <f t="shared" si="55"/>
        <v>0.34376250000000003</v>
      </c>
    </row>
    <row r="399" spans="1:15">
      <c r="A399" s="36" t="s">
        <v>631</v>
      </c>
      <c r="B399" s="36"/>
      <c r="C399" s="36"/>
      <c r="D399" s="36">
        <v>50001</v>
      </c>
      <c r="E399" s="36">
        <v>50000</v>
      </c>
      <c r="F399" s="36">
        <v>50001</v>
      </c>
      <c r="G399" s="36">
        <v>300000</v>
      </c>
      <c r="H399" s="36">
        <f t="shared" si="48"/>
        <v>50000</v>
      </c>
      <c r="I399" s="36">
        <f t="shared" si="49"/>
        <v>300000</v>
      </c>
      <c r="J399" s="36">
        <f t="shared" si="50"/>
        <v>112500.5</v>
      </c>
      <c r="K399" s="36">
        <f t="shared" si="51"/>
        <v>112500.5</v>
      </c>
      <c r="L399" s="36">
        <f t="shared" si="52"/>
        <v>112500.5</v>
      </c>
      <c r="M399" s="36">
        <f t="shared" si="53"/>
        <v>112500.5</v>
      </c>
      <c r="N399" s="36">
        <f t="shared" si="54"/>
        <v>0.44444246914458158</v>
      </c>
      <c r="O399" s="36">
        <f t="shared" si="55"/>
        <v>0.37500166666666668</v>
      </c>
    </row>
    <row r="400" spans="1:15">
      <c r="A400" s="36" t="s">
        <v>632</v>
      </c>
      <c r="B400" s="36"/>
      <c r="C400" s="36"/>
      <c r="D400" s="36">
        <v>50001</v>
      </c>
      <c r="E400" s="36">
        <v>50000</v>
      </c>
      <c r="F400" s="36">
        <v>50001</v>
      </c>
      <c r="G400" s="36">
        <v>300000</v>
      </c>
      <c r="H400" s="36">
        <f t="shared" si="48"/>
        <v>50000</v>
      </c>
      <c r="I400" s="36">
        <f t="shared" si="49"/>
        <v>300000</v>
      </c>
      <c r="J400" s="36">
        <f t="shared" si="50"/>
        <v>112500.5</v>
      </c>
      <c r="K400" s="36">
        <f t="shared" si="51"/>
        <v>112500.5</v>
      </c>
      <c r="L400" s="36">
        <f t="shared" si="52"/>
        <v>112500.5</v>
      </c>
      <c r="M400" s="36">
        <f t="shared" si="53"/>
        <v>112500.5</v>
      </c>
      <c r="N400" s="36">
        <f t="shared" si="54"/>
        <v>0.44444246914458158</v>
      </c>
      <c r="O400" s="36">
        <f t="shared" si="55"/>
        <v>0.37500166666666668</v>
      </c>
    </row>
    <row r="401" spans="1:15">
      <c r="A401" s="36" t="s">
        <v>633</v>
      </c>
      <c r="B401" s="36"/>
      <c r="C401" s="36">
        <v>70000</v>
      </c>
      <c r="D401" s="36">
        <v>50001</v>
      </c>
      <c r="E401" s="36">
        <v>50000</v>
      </c>
      <c r="F401" s="36">
        <v>50001</v>
      </c>
      <c r="G401" s="36">
        <v>300000</v>
      </c>
      <c r="H401" s="36">
        <f t="shared" si="48"/>
        <v>50000</v>
      </c>
      <c r="I401" s="36">
        <f t="shared" si="49"/>
        <v>300000</v>
      </c>
      <c r="J401" s="36">
        <f t="shared" si="50"/>
        <v>112500.5</v>
      </c>
      <c r="K401" s="36">
        <f t="shared" si="51"/>
        <v>70000</v>
      </c>
      <c r="L401" s="36">
        <f t="shared" si="52"/>
        <v>91250.25</v>
      </c>
      <c r="M401" s="36">
        <f t="shared" si="53"/>
        <v>104000.4</v>
      </c>
      <c r="N401" s="36">
        <f t="shared" si="54"/>
        <v>0.54794370426382388</v>
      </c>
      <c r="O401" s="36">
        <f t="shared" si="55"/>
        <v>0.30416749999999998</v>
      </c>
    </row>
    <row r="402" spans="1:15">
      <c r="A402" s="36" t="s">
        <v>634</v>
      </c>
      <c r="B402" s="36">
        <v>3000</v>
      </c>
      <c r="C402" s="36">
        <v>300</v>
      </c>
      <c r="D402" s="36">
        <v>101</v>
      </c>
      <c r="E402" s="36">
        <v>100</v>
      </c>
      <c r="F402" s="36">
        <v>500</v>
      </c>
      <c r="G402" s="36">
        <v>600</v>
      </c>
      <c r="H402" s="36">
        <f t="shared" si="48"/>
        <v>100</v>
      </c>
      <c r="I402" s="36">
        <f t="shared" si="49"/>
        <v>3000</v>
      </c>
      <c r="J402" s="36">
        <f t="shared" si="50"/>
        <v>3000</v>
      </c>
      <c r="K402" s="36">
        <f t="shared" si="51"/>
        <v>300</v>
      </c>
      <c r="L402" s="36">
        <f t="shared" si="52"/>
        <v>1650</v>
      </c>
      <c r="M402" s="36">
        <f t="shared" si="53"/>
        <v>766.83333333333337</v>
      </c>
      <c r="N402" s="36">
        <f t="shared" si="54"/>
        <v>6.0606060606060608E-2</v>
      </c>
      <c r="O402" s="36">
        <f t="shared" si="55"/>
        <v>0.55000000000000004</v>
      </c>
    </row>
    <row r="403" spans="1:15">
      <c r="A403" s="36" t="s">
        <v>635</v>
      </c>
      <c r="B403" s="36"/>
      <c r="C403" s="36"/>
      <c r="D403" s="36">
        <v>501</v>
      </c>
      <c r="E403" s="36">
        <v>2000</v>
      </c>
      <c r="F403" s="36">
        <v>5000</v>
      </c>
      <c r="G403" s="36">
        <v>20000</v>
      </c>
      <c r="H403" s="36">
        <f t="shared" si="48"/>
        <v>501</v>
      </c>
      <c r="I403" s="36">
        <f t="shared" si="49"/>
        <v>20000</v>
      </c>
      <c r="J403" s="36">
        <f t="shared" si="50"/>
        <v>6875.25</v>
      </c>
      <c r="K403" s="36">
        <f t="shared" si="51"/>
        <v>6875.25</v>
      </c>
      <c r="L403" s="36">
        <f t="shared" si="52"/>
        <v>6875.25</v>
      </c>
      <c r="M403" s="36">
        <f t="shared" si="53"/>
        <v>6875.25</v>
      </c>
      <c r="N403" s="36">
        <f t="shared" si="54"/>
        <v>7.2870077451729035E-2</v>
      </c>
      <c r="O403" s="36">
        <f t="shared" si="55"/>
        <v>0.34376250000000003</v>
      </c>
    </row>
    <row r="404" spans="1:15">
      <c r="A404" s="36" t="s">
        <v>636</v>
      </c>
      <c r="B404" s="36"/>
      <c r="C404" s="36"/>
      <c r="D404" s="36">
        <v>101</v>
      </c>
      <c r="E404" s="36">
        <v>100</v>
      </c>
      <c r="F404" s="36">
        <v>500</v>
      </c>
      <c r="G404" s="36">
        <v>600</v>
      </c>
      <c r="H404" s="36">
        <f t="shared" si="48"/>
        <v>100</v>
      </c>
      <c r="I404" s="36">
        <f t="shared" si="49"/>
        <v>600</v>
      </c>
      <c r="J404" s="36">
        <f t="shared" si="50"/>
        <v>325.25</v>
      </c>
      <c r="K404" s="36">
        <f t="shared" si="51"/>
        <v>325.25</v>
      </c>
      <c r="L404" s="36">
        <f t="shared" si="52"/>
        <v>325.25</v>
      </c>
      <c r="M404" s="36">
        <f t="shared" si="53"/>
        <v>325.25</v>
      </c>
      <c r="N404" s="36">
        <f t="shared" si="54"/>
        <v>0.30745580322828592</v>
      </c>
      <c r="O404" s="36">
        <f t="shared" si="55"/>
        <v>0.54208333333333336</v>
      </c>
    </row>
    <row r="405" spans="1:15">
      <c r="A405" s="36" t="s">
        <v>637</v>
      </c>
      <c r="B405" s="36"/>
      <c r="C405" s="36"/>
      <c r="D405" s="36">
        <v>501</v>
      </c>
      <c r="E405" s="36">
        <v>2000</v>
      </c>
      <c r="F405" s="36">
        <v>5000</v>
      </c>
      <c r="G405" s="36">
        <v>20000</v>
      </c>
      <c r="H405" s="36">
        <f t="shared" si="48"/>
        <v>501</v>
      </c>
      <c r="I405" s="36">
        <f t="shared" si="49"/>
        <v>20000</v>
      </c>
      <c r="J405" s="36">
        <f t="shared" si="50"/>
        <v>6875.25</v>
      </c>
      <c r="K405" s="36">
        <f t="shared" si="51"/>
        <v>6875.25</v>
      </c>
      <c r="L405" s="36">
        <f t="shared" si="52"/>
        <v>6875.25</v>
      </c>
      <c r="M405" s="36">
        <f t="shared" si="53"/>
        <v>6875.25</v>
      </c>
      <c r="N405" s="36">
        <f t="shared" si="54"/>
        <v>7.2870077451729035E-2</v>
      </c>
      <c r="O405" s="36">
        <f t="shared" si="55"/>
        <v>0.34376250000000003</v>
      </c>
    </row>
    <row r="406" spans="1:15">
      <c r="A406" s="36" t="s">
        <v>638</v>
      </c>
      <c r="B406" s="36">
        <v>18000</v>
      </c>
      <c r="C406" s="36">
        <v>50000</v>
      </c>
      <c r="D406" s="36">
        <v>5001</v>
      </c>
      <c r="E406" s="36">
        <v>20000</v>
      </c>
      <c r="F406" s="36">
        <v>50000</v>
      </c>
      <c r="G406" s="36">
        <v>50000</v>
      </c>
      <c r="H406" s="36">
        <f t="shared" si="48"/>
        <v>5001</v>
      </c>
      <c r="I406" s="36">
        <f t="shared" si="49"/>
        <v>50000</v>
      </c>
      <c r="J406" s="36">
        <f t="shared" si="50"/>
        <v>18000</v>
      </c>
      <c r="K406" s="36">
        <f t="shared" si="51"/>
        <v>50000</v>
      </c>
      <c r="L406" s="36">
        <f t="shared" si="52"/>
        <v>34000</v>
      </c>
      <c r="M406" s="36">
        <f t="shared" si="53"/>
        <v>32166.833333333332</v>
      </c>
      <c r="N406" s="36">
        <f t="shared" si="54"/>
        <v>0.14708823529411766</v>
      </c>
      <c r="O406" s="36">
        <f t="shared" si="55"/>
        <v>0.68</v>
      </c>
    </row>
    <row r="407" spans="1:15">
      <c r="A407" s="36" t="s">
        <v>639</v>
      </c>
      <c r="B407" s="36"/>
      <c r="C407" s="36">
        <v>3800</v>
      </c>
      <c r="D407" s="36">
        <v>501</v>
      </c>
      <c r="E407" s="36">
        <v>2000</v>
      </c>
      <c r="F407" s="36">
        <v>5000</v>
      </c>
      <c r="G407" s="36">
        <v>20000</v>
      </c>
      <c r="H407" s="36">
        <f t="shared" si="48"/>
        <v>501</v>
      </c>
      <c r="I407" s="36">
        <f t="shared" si="49"/>
        <v>20000</v>
      </c>
      <c r="J407" s="36">
        <f t="shared" si="50"/>
        <v>6875.25</v>
      </c>
      <c r="K407" s="36">
        <f t="shared" si="51"/>
        <v>3800</v>
      </c>
      <c r="L407" s="36">
        <f t="shared" si="52"/>
        <v>5337.625</v>
      </c>
      <c r="M407" s="36">
        <f t="shared" si="53"/>
        <v>6260.2</v>
      </c>
      <c r="N407" s="36">
        <f t="shared" si="54"/>
        <v>9.3861970445657014E-2</v>
      </c>
      <c r="O407" s="36">
        <f t="shared" si="55"/>
        <v>0.26688125000000001</v>
      </c>
    </row>
    <row r="408" spans="1:15">
      <c r="A408" s="36" t="s">
        <v>640</v>
      </c>
      <c r="B408" s="36">
        <v>800</v>
      </c>
      <c r="C408" s="36">
        <v>450</v>
      </c>
      <c r="D408" s="36">
        <v>101</v>
      </c>
      <c r="E408" s="36">
        <v>100</v>
      </c>
      <c r="F408" s="36">
        <v>500</v>
      </c>
      <c r="G408" s="36">
        <v>600</v>
      </c>
      <c r="H408" s="36">
        <f t="shared" si="48"/>
        <v>100</v>
      </c>
      <c r="I408" s="36">
        <f t="shared" si="49"/>
        <v>800</v>
      </c>
      <c r="J408" s="36">
        <f t="shared" si="50"/>
        <v>800</v>
      </c>
      <c r="K408" s="36">
        <f t="shared" si="51"/>
        <v>450</v>
      </c>
      <c r="L408" s="36">
        <f t="shared" si="52"/>
        <v>625</v>
      </c>
      <c r="M408" s="36">
        <f t="shared" si="53"/>
        <v>425.16666666666669</v>
      </c>
      <c r="N408" s="36">
        <f t="shared" si="54"/>
        <v>0.16</v>
      </c>
      <c r="O408" s="36">
        <f t="shared" si="55"/>
        <v>0.78125</v>
      </c>
    </row>
    <row r="409" spans="1:15">
      <c r="A409" s="36" t="s">
        <v>641</v>
      </c>
      <c r="B409" s="36"/>
      <c r="C409" s="36"/>
      <c r="D409" s="36">
        <v>501</v>
      </c>
      <c r="E409" s="36">
        <v>2000</v>
      </c>
      <c r="F409" s="36">
        <v>5000</v>
      </c>
      <c r="G409" s="36">
        <v>20000</v>
      </c>
      <c r="H409" s="36">
        <f t="shared" si="48"/>
        <v>501</v>
      </c>
      <c r="I409" s="36">
        <f t="shared" si="49"/>
        <v>20000</v>
      </c>
      <c r="J409" s="36">
        <f t="shared" si="50"/>
        <v>6875.25</v>
      </c>
      <c r="K409" s="36">
        <f t="shared" si="51"/>
        <v>6875.25</v>
      </c>
      <c r="L409" s="36">
        <f t="shared" si="52"/>
        <v>6875.25</v>
      </c>
      <c r="M409" s="36">
        <f t="shared" si="53"/>
        <v>6875.25</v>
      </c>
      <c r="N409" s="36">
        <f t="shared" si="54"/>
        <v>7.2870077451729035E-2</v>
      </c>
      <c r="O409" s="36">
        <f t="shared" si="55"/>
        <v>0.34376250000000003</v>
      </c>
    </row>
    <row r="410" spans="1:15">
      <c r="A410" s="36" t="s">
        <v>642</v>
      </c>
      <c r="B410" s="36"/>
      <c r="C410" s="36">
        <v>500</v>
      </c>
      <c r="D410" s="36">
        <v>101</v>
      </c>
      <c r="E410" s="36">
        <v>100</v>
      </c>
      <c r="F410" s="36">
        <v>500</v>
      </c>
      <c r="G410" s="36">
        <v>600</v>
      </c>
      <c r="H410" s="36">
        <f t="shared" si="48"/>
        <v>100</v>
      </c>
      <c r="I410" s="36">
        <f t="shared" si="49"/>
        <v>600</v>
      </c>
      <c r="J410" s="36">
        <f t="shared" si="50"/>
        <v>325.25</v>
      </c>
      <c r="K410" s="36">
        <f t="shared" si="51"/>
        <v>500</v>
      </c>
      <c r="L410" s="36">
        <f t="shared" si="52"/>
        <v>412.625</v>
      </c>
      <c r="M410" s="36">
        <f t="shared" si="53"/>
        <v>360.2</v>
      </c>
      <c r="N410" s="36">
        <f t="shared" si="54"/>
        <v>0.24235080278703422</v>
      </c>
      <c r="O410" s="36">
        <f t="shared" si="55"/>
        <v>0.68770833333333337</v>
      </c>
    </row>
    <row r="411" spans="1:15">
      <c r="A411" s="36" t="s">
        <v>643</v>
      </c>
      <c r="B411" s="36"/>
      <c r="C411" s="36">
        <v>1500</v>
      </c>
      <c r="D411" s="36">
        <v>501</v>
      </c>
      <c r="E411" s="36">
        <v>2000</v>
      </c>
      <c r="F411" s="36">
        <v>5000</v>
      </c>
      <c r="G411" s="36">
        <v>20000</v>
      </c>
      <c r="H411" s="36">
        <f t="shared" si="48"/>
        <v>501</v>
      </c>
      <c r="I411" s="36">
        <f t="shared" si="49"/>
        <v>20000</v>
      </c>
      <c r="J411" s="36">
        <f t="shared" si="50"/>
        <v>6875.25</v>
      </c>
      <c r="K411" s="36">
        <f t="shared" si="51"/>
        <v>1500</v>
      </c>
      <c r="L411" s="36">
        <f t="shared" si="52"/>
        <v>4187.625</v>
      </c>
      <c r="M411" s="36">
        <f t="shared" si="53"/>
        <v>5800.2</v>
      </c>
      <c r="N411" s="36">
        <f t="shared" si="54"/>
        <v>0.11963821975463419</v>
      </c>
      <c r="O411" s="36">
        <f t="shared" si="55"/>
        <v>0.20938124999999999</v>
      </c>
    </row>
    <row r="412" spans="1:15">
      <c r="A412" s="36" t="s">
        <v>644</v>
      </c>
      <c r="B412" s="36"/>
      <c r="C412" s="36">
        <v>2100</v>
      </c>
      <c r="D412" s="36">
        <v>501</v>
      </c>
      <c r="E412" s="36">
        <v>2000</v>
      </c>
      <c r="F412" s="36">
        <v>5000</v>
      </c>
      <c r="G412" s="36">
        <v>20000</v>
      </c>
      <c r="H412" s="36">
        <f t="shared" si="48"/>
        <v>501</v>
      </c>
      <c r="I412" s="36">
        <f t="shared" si="49"/>
        <v>20000</v>
      </c>
      <c r="J412" s="36">
        <f t="shared" si="50"/>
        <v>6875.25</v>
      </c>
      <c r="K412" s="36">
        <f t="shared" si="51"/>
        <v>2100</v>
      </c>
      <c r="L412" s="36">
        <f t="shared" si="52"/>
        <v>4487.625</v>
      </c>
      <c r="M412" s="36">
        <f t="shared" si="53"/>
        <v>5920.2</v>
      </c>
      <c r="N412" s="36">
        <f t="shared" si="54"/>
        <v>0.11164034428010362</v>
      </c>
      <c r="O412" s="36">
        <f t="shared" si="55"/>
        <v>0.22438125</v>
      </c>
    </row>
    <row r="413" spans="1:15">
      <c r="A413" s="36" t="s">
        <v>645</v>
      </c>
      <c r="B413" s="36"/>
      <c r="C413" s="36">
        <v>1300</v>
      </c>
      <c r="D413" s="36">
        <v>501</v>
      </c>
      <c r="E413" s="36">
        <v>2000</v>
      </c>
      <c r="F413" s="36">
        <v>5000</v>
      </c>
      <c r="G413" s="36">
        <v>20000</v>
      </c>
      <c r="H413" s="36">
        <f t="shared" si="48"/>
        <v>501</v>
      </c>
      <c r="I413" s="36">
        <f t="shared" si="49"/>
        <v>20000</v>
      </c>
      <c r="J413" s="36">
        <f t="shared" si="50"/>
        <v>6875.25</v>
      </c>
      <c r="K413" s="36">
        <f t="shared" si="51"/>
        <v>1300</v>
      </c>
      <c r="L413" s="36">
        <f t="shared" si="52"/>
        <v>4087.625</v>
      </c>
      <c r="M413" s="36">
        <f t="shared" si="53"/>
        <v>5760.2</v>
      </c>
      <c r="N413" s="36">
        <f t="shared" si="54"/>
        <v>0.12256505917250236</v>
      </c>
      <c r="O413" s="36">
        <f t="shared" si="55"/>
        <v>0.20438124999999999</v>
      </c>
    </row>
    <row r="414" spans="1:15">
      <c r="A414" s="36" t="s">
        <v>646</v>
      </c>
      <c r="B414" s="36"/>
      <c r="C414" s="36">
        <v>50</v>
      </c>
      <c r="D414" s="36">
        <v>50</v>
      </c>
      <c r="E414" s="36">
        <v>20</v>
      </c>
      <c r="F414" s="36">
        <v>100</v>
      </c>
      <c r="G414" s="36">
        <v>70</v>
      </c>
      <c r="H414" s="36">
        <f t="shared" si="48"/>
        <v>20</v>
      </c>
      <c r="I414" s="36">
        <f t="shared" si="49"/>
        <v>100</v>
      </c>
      <c r="J414" s="36">
        <f t="shared" si="50"/>
        <v>60</v>
      </c>
      <c r="K414" s="36">
        <f t="shared" si="51"/>
        <v>50</v>
      </c>
      <c r="L414" s="36">
        <f t="shared" si="52"/>
        <v>55</v>
      </c>
      <c r="M414" s="36">
        <f t="shared" si="53"/>
        <v>58</v>
      </c>
      <c r="N414" s="36">
        <f t="shared" si="54"/>
        <v>0.36363636363636365</v>
      </c>
      <c r="O414" s="36">
        <f t="shared" si="55"/>
        <v>0.55000000000000004</v>
      </c>
    </row>
    <row r="415" spans="1:15">
      <c r="A415" s="36" t="s">
        <v>647</v>
      </c>
      <c r="B415" s="36"/>
      <c r="C415" s="36">
        <v>75</v>
      </c>
      <c r="D415" s="36">
        <v>50</v>
      </c>
      <c r="E415" s="36">
        <v>20</v>
      </c>
      <c r="F415" s="36">
        <v>100</v>
      </c>
      <c r="G415" s="36">
        <v>70</v>
      </c>
      <c r="H415" s="36">
        <f t="shared" si="48"/>
        <v>20</v>
      </c>
      <c r="I415" s="36">
        <f t="shared" si="49"/>
        <v>100</v>
      </c>
      <c r="J415" s="36">
        <f t="shared" si="50"/>
        <v>60</v>
      </c>
      <c r="K415" s="36">
        <f t="shared" si="51"/>
        <v>75</v>
      </c>
      <c r="L415" s="36">
        <f t="shared" si="52"/>
        <v>67.5</v>
      </c>
      <c r="M415" s="36">
        <f t="shared" si="53"/>
        <v>63</v>
      </c>
      <c r="N415" s="36">
        <f t="shared" si="54"/>
        <v>0.29629629629629628</v>
      </c>
      <c r="O415" s="36">
        <f t="shared" si="55"/>
        <v>0.67500000000000004</v>
      </c>
    </row>
    <row r="416" spans="1:15">
      <c r="A416" s="36" t="s">
        <v>648</v>
      </c>
      <c r="B416" s="36"/>
      <c r="C416" s="36"/>
      <c r="D416" s="36">
        <v>50001</v>
      </c>
      <c r="E416" s="36">
        <v>50000</v>
      </c>
      <c r="F416" s="36">
        <v>50001</v>
      </c>
      <c r="G416" s="36">
        <v>300000</v>
      </c>
      <c r="H416" s="36">
        <f t="shared" si="48"/>
        <v>50000</v>
      </c>
      <c r="I416" s="36">
        <f t="shared" si="49"/>
        <v>300000</v>
      </c>
      <c r="J416" s="36">
        <f t="shared" si="50"/>
        <v>112500.5</v>
      </c>
      <c r="K416" s="36">
        <f t="shared" si="51"/>
        <v>112500.5</v>
      </c>
      <c r="L416" s="36">
        <f t="shared" si="52"/>
        <v>112500.5</v>
      </c>
      <c r="M416" s="36">
        <f t="shared" si="53"/>
        <v>112500.5</v>
      </c>
      <c r="N416" s="36">
        <f t="shared" si="54"/>
        <v>0.44444246914458158</v>
      </c>
      <c r="O416" s="36">
        <f t="shared" si="55"/>
        <v>0.37500166666666668</v>
      </c>
    </row>
    <row r="417" spans="1:15">
      <c r="A417" s="36" t="s">
        <v>649</v>
      </c>
      <c r="B417" s="36"/>
      <c r="C417" s="36">
        <v>50</v>
      </c>
      <c r="D417" s="36">
        <v>50</v>
      </c>
      <c r="E417" s="36">
        <v>20</v>
      </c>
      <c r="F417" s="36">
        <v>100</v>
      </c>
      <c r="G417" s="36">
        <v>70</v>
      </c>
      <c r="H417" s="36">
        <f t="shared" si="48"/>
        <v>20</v>
      </c>
      <c r="I417" s="36">
        <f t="shared" si="49"/>
        <v>100</v>
      </c>
      <c r="J417" s="36">
        <f t="shared" si="50"/>
        <v>60</v>
      </c>
      <c r="K417" s="36">
        <f t="shared" si="51"/>
        <v>50</v>
      </c>
      <c r="L417" s="36">
        <f t="shared" si="52"/>
        <v>55</v>
      </c>
      <c r="M417" s="36">
        <f t="shared" si="53"/>
        <v>58</v>
      </c>
      <c r="N417" s="36">
        <f t="shared" si="54"/>
        <v>0.36363636363636365</v>
      </c>
      <c r="O417" s="36">
        <f t="shared" si="55"/>
        <v>0.55000000000000004</v>
      </c>
    </row>
    <row r="418" spans="1:15">
      <c r="A418" s="36" t="s">
        <v>650</v>
      </c>
      <c r="B418" s="36"/>
      <c r="C418" s="36"/>
      <c r="D418" s="36">
        <v>101</v>
      </c>
      <c r="E418" s="36">
        <v>100</v>
      </c>
      <c r="F418" s="36">
        <v>500</v>
      </c>
      <c r="G418" s="36">
        <v>600</v>
      </c>
      <c r="H418" s="36">
        <f t="shared" si="48"/>
        <v>100</v>
      </c>
      <c r="I418" s="36">
        <f t="shared" si="49"/>
        <v>600</v>
      </c>
      <c r="J418" s="36">
        <f t="shared" si="50"/>
        <v>325.25</v>
      </c>
      <c r="K418" s="36">
        <f t="shared" si="51"/>
        <v>325.25</v>
      </c>
      <c r="L418" s="36">
        <f t="shared" si="52"/>
        <v>325.25</v>
      </c>
      <c r="M418" s="36">
        <f t="shared" si="53"/>
        <v>325.25</v>
      </c>
      <c r="N418" s="36">
        <f t="shared" si="54"/>
        <v>0.30745580322828592</v>
      </c>
      <c r="O418" s="36">
        <f t="shared" si="55"/>
        <v>0.54208333333333336</v>
      </c>
    </row>
    <row r="419" spans="1:15">
      <c r="A419" s="36" t="s">
        <v>651</v>
      </c>
      <c r="B419" s="36"/>
      <c r="C419" s="36">
        <v>27000</v>
      </c>
      <c r="D419" s="36">
        <v>5001</v>
      </c>
      <c r="E419" s="36">
        <v>20000</v>
      </c>
      <c r="F419" s="36">
        <v>50000</v>
      </c>
      <c r="G419" s="36">
        <v>50000</v>
      </c>
      <c r="H419" s="36">
        <f t="shared" si="48"/>
        <v>5001</v>
      </c>
      <c r="I419" s="36">
        <f t="shared" si="49"/>
        <v>50000</v>
      </c>
      <c r="J419" s="36">
        <f t="shared" si="50"/>
        <v>31250.25</v>
      </c>
      <c r="K419" s="36">
        <f t="shared" si="51"/>
        <v>27000</v>
      </c>
      <c r="L419" s="36">
        <f t="shared" si="52"/>
        <v>29125.125</v>
      </c>
      <c r="M419" s="36">
        <f t="shared" si="53"/>
        <v>30400.2</v>
      </c>
      <c r="N419" s="36">
        <f t="shared" si="54"/>
        <v>0.17170741756473148</v>
      </c>
      <c r="O419" s="36">
        <f t="shared" si="55"/>
        <v>0.58250250000000003</v>
      </c>
    </row>
    <row r="420" spans="1:15">
      <c r="A420" s="36" t="s">
        <v>652</v>
      </c>
      <c r="B420" s="36">
        <v>1500</v>
      </c>
      <c r="C420" s="36">
        <v>450</v>
      </c>
      <c r="D420" s="36">
        <v>101</v>
      </c>
      <c r="E420" s="36">
        <v>100</v>
      </c>
      <c r="F420" s="36">
        <v>500</v>
      </c>
      <c r="G420" s="36">
        <v>600</v>
      </c>
      <c r="H420" s="36">
        <f t="shared" si="48"/>
        <v>100</v>
      </c>
      <c r="I420" s="36">
        <f t="shared" si="49"/>
        <v>1500</v>
      </c>
      <c r="J420" s="36">
        <f t="shared" si="50"/>
        <v>1500</v>
      </c>
      <c r="K420" s="36">
        <f t="shared" si="51"/>
        <v>450</v>
      </c>
      <c r="L420" s="36">
        <f t="shared" si="52"/>
        <v>975</v>
      </c>
      <c r="M420" s="36">
        <f t="shared" si="53"/>
        <v>541.83333333333337</v>
      </c>
      <c r="N420" s="36">
        <f t="shared" si="54"/>
        <v>0.10256410256410256</v>
      </c>
      <c r="O420" s="36">
        <f t="shared" si="55"/>
        <v>0.65</v>
      </c>
    </row>
    <row r="421" spans="1:15">
      <c r="A421" s="36" t="s">
        <v>653</v>
      </c>
      <c r="B421" s="36">
        <v>300</v>
      </c>
      <c r="C421" s="36">
        <v>725</v>
      </c>
      <c r="D421" s="36">
        <v>501</v>
      </c>
      <c r="E421" s="36">
        <v>2000</v>
      </c>
      <c r="F421" s="36">
        <v>5000</v>
      </c>
      <c r="G421" s="36">
        <v>20000</v>
      </c>
      <c r="H421" s="36">
        <f t="shared" si="48"/>
        <v>300</v>
      </c>
      <c r="I421" s="36">
        <f t="shared" si="49"/>
        <v>20000</v>
      </c>
      <c r="J421" s="36">
        <f t="shared" si="50"/>
        <v>300</v>
      </c>
      <c r="K421" s="36">
        <f t="shared" si="51"/>
        <v>725</v>
      </c>
      <c r="L421" s="36">
        <f t="shared" si="52"/>
        <v>512.5</v>
      </c>
      <c r="M421" s="36">
        <f t="shared" si="53"/>
        <v>4754.333333333333</v>
      </c>
      <c r="N421" s="36">
        <f t="shared" si="54"/>
        <v>0.58536585365853655</v>
      </c>
      <c r="O421" s="36">
        <f t="shared" si="55"/>
        <v>2.5624999999999998E-2</v>
      </c>
    </row>
    <row r="422" spans="1:15">
      <c r="A422" s="36" t="s">
        <v>654</v>
      </c>
      <c r="B422" s="36">
        <v>480</v>
      </c>
      <c r="C422" s="36">
        <v>1450</v>
      </c>
      <c r="D422" s="36">
        <v>501</v>
      </c>
      <c r="E422" s="36">
        <v>2000</v>
      </c>
      <c r="F422" s="36">
        <v>5000</v>
      </c>
      <c r="G422" s="36">
        <v>20000</v>
      </c>
      <c r="H422" s="36">
        <f t="shared" si="48"/>
        <v>480</v>
      </c>
      <c r="I422" s="36">
        <f t="shared" si="49"/>
        <v>20000</v>
      </c>
      <c r="J422" s="36">
        <f t="shared" si="50"/>
        <v>480</v>
      </c>
      <c r="K422" s="36">
        <f t="shared" si="51"/>
        <v>1450</v>
      </c>
      <c r="L422" s="36">
        <f t="shared" si="52"/>
        <v>965</v>
      </c>
      <c r="M422" s="36">
        <f t="shared" si="53"/>
        <v>4905.166666666667</v>
      </c>
      <c r="N422" s="36">
        <f t="shared" si="54"/>
        <v>0.49740932642487046</v>
      </c>
      <c r="O422" s="36">
        <f t="shared" si="55"/>
        <v>4.8250000000000001E-2</v>
      </c>
    </row>
    <row r="423" spans="1:15">
      <c r="A423" s="36" t="s">
        <v>655</v>
      </c>
      <c r="B423" s="36">
        <v>960</v>
      </c>
      <c r="C423" s="36">
        <v>2175</v>
      </c>
      <c r="D423" s="36">
        <v>501</v>
      </c>
      <c r="E423" s="36">
        <v>2000</v>
      </c>
      <c r="F423" s="36">
        <v>5000</v>
      </c>
      <c r="G423" s="36">
        <v>20000</v>
      </c>
      <c r="H423" s="36">
        <f t="shared" si="48"/>
        <v>501</v>
      </c>
      <c r="I423" s="36">
        <f t="shared" si="49"/>
        <v>20000</v>
      </c>
      <c r="J423" s="36">
        <f t="shared" si="50"/>
        <v>960</v>
      </c>
      <c r="K423" s="36">
        <f t="shared" si="51"/>
        <v>2175</v>
      </c>
      <c r="L423" s="36">
        <f t="shared" si="52"/>
        <v>1567.5</v>
      </c>
      <c r="M423" s="36">
        <f t="shared" si="53"/>
        <v>5106</v>
      </c>
      <c r="N423" s="36">
        <f t="shared" si="54"/>
        <v>0.3196172248803828</v>
      </c>
      <c r="O423" s="36">
        <f t="shared" si="55"/>
        <v>7.8375E-2</v>
      </c>
    </row>
    <row r="424" spans="1:15">
      <c r="A424" s="36" t="s">
        <v>656</v>
      </c>
      <c r="B424" s="36">
        <v>1600</v>
      </c>
      <c r="C424" s="36">
        <v>2900</v>
      </c>
      <c r="D424" s="36">
        <v>501</v>
      </c>
      <c r="E424" s="36">
        <v>2000</v>
      </c>
      <c r="F424" s="36">
        <v>5000</v>
      </c>
      <c r="G424" s="36">
        <v>20000</v>
      </c>
      <c r="H424" s="36">
        <f t="shared" si="48"/>
        <v>501</v>
      </c>
      <c r="I424" s="36">
        <f t="shared" si="49"/>
        <v>20000</v>
      </c>
      <c r="J424" s="36">
        <f t="shared" si="50"/>
        <v>1600</v>
      </c>
      <c r="K424" s="36">
        <f t="shared" si="51"/>
        <v>2900</v>
      </c>
      <c r="L424" s="36">
        <f t="shared" si="52"/>
        <v>2250</v>
      </c>
      <c r="M424" s="36">
        <f t="shared" si="53"/>
        <v>5333.5</v>
      </c>
      <c r="N424" s="36">
        <f t="shared" si="54"/>
        <v>0.22266666666666668</v>
      </c>
      <c r="O424" s="36">
        <f t="shared" si="55"/>
        <v>0.1125</v>
      </c>
    </row>
    <row r="425" spans="1:15">
      <c r="A425" s="36" t="s">
        <v>657</v>
      </c>
      <c r="B425" s="36">
        <v>3840</v>
      </c>
      <c r="C425" s="36">
        <v>3625</v>
      </c>
      <c r="D425" s="36">
        <v>501</v>
      </c>
      <c r="E425" s="36">
        <v>2000</v>
      </c>
      <c r="F425" s="36">
        <v>5000</v>
      </c>
      <c r="G425" s="36">
        <v>20000</v>
      </c>
      <c r="H425" s="36">
        <f t="shared" si="48"/>
        <v>501</v>
      </c>
      <c r="I425" s="36">
        <f t="shared" si="49"/>
        <v>20000</v>
      </c>
      <c r="J425" s="36">
        <f t="shared" si="50"/>
        <v>3840</v>
      </c>
      <c r="K425" s="36">
        <f t="shared" si="51"/>
        <v>3625</v>
      </c>
      <c r="L425" s="36">
        <f t="shared" si="52"/>
        <v>3732.5</v>
      </c>
      <c r="M425" s="36">
        <f t="shared" si="53"/>
        <v>5827.666666666667</v>
      </c>
      <c r="N425" s="36">
        <f t="shared" si="54"/>
        <v>0.13422638981915605</v>
      </c>
      <c r="O425" s="36">
        <f t="shared" si="55"/>
        <v>0.18662500000000001</v>
      </c>
    </row>
    <row r="426" spans="1:15">
      <c r="A426" s="36" t="s">
        <v>658</v>
      </c>
      <c r="B426" s="36">
        <v>7680</v>
      </c>
      <c r="C426" s="36">
        <v>4350</v>
      </c>
      <c r="D426" s="36">
        <v>501</v>
      </c>
      <c r="E426" s="36">
        <v>2000</v>
      </c>
      <c r="F426" s="36">
        <v>5000</v>
      </c>
      <c r="G426" s="36">
        <v>20000</v>
      </c>
      <c r="H426" s="36">
        <f t="shared" si="48"/>
        <v>501</v>
      </c>
      <c r="I426" s="36">
        <f t="shared" si="49"/>
        <v>20000</v>
      </c>
      <c r="J426" s="36">
        <f t="shared" si="50"/>
        <v>7680</v>
      </c>
      <c r="K426" s="36">
        <f t="shared" si="51"/>
        <v>4350</v>
      </c>
      <c r="L426" s="36">
        <f t="shared" si="52"/>
        <v>6015</v>
      </c>
      <c r="M426" s="36">
        <f t="shared" si="53"/>
        <v>6588.5</v>
      </c>
      <c r="N426" s="36">
        <f t="shared" si="54"/>
        <v>8.3291770573566085E-2</v>
      </c>
      <c r="O426" s="36">
        <f t="shared" si="55"/>
        <v>0.30075000000000002</v>
      </c>
    </row>
    <row r="427" spans="1:15">
      <c r="A427" s="36" t="s">
        <v>659</v>
      </c>
      <c r="B427" s="36">
        <v>2000</v>
      </c>
      <c r="C427" s="36">
        <v>5000</v>
      </c>
      <c r="D427" s="36">
        <v>501</v>
      </c>
      <c r="E427" s="36">
        <v>2000</v>
      </c>
      <c r="F427" s="36">
        <v>5000</v>
      </c>
      <c r="G427" s="36">
        <v>20000</v>
      </c>
      <c r="H427" s="36">
        <f t="shared" si="48"/>
        <v>501</v>
      </c>
      <c r="I427" s="36">
        <f t="shared" si="49"/>
        <v>20000</v>
      </c>
      <c r="J427" s="36">
        <f t="shared" si="50"/>
        <v>2000</v>
      </c>
      <c r="K427" s="36">
        <f t="shared" si="51"/>
        <v>5000</v>
      </c>
      <c r="L427" s="36">
        <f t="shared" si="52"/>
        <v>3500</v>
      </c>
      <c r="M427" s="36">
        <f t="shared" si="53"/>
        <v>5750.166666666667</v>
      </c>
      <c r="N427" s="36">
        <f t="shared" si="54"/>
        <v>0.14314285714285716</v>
      </c>
      <c r="O427" s="36">
        <f t="shared" si="55"/>
        <v>0.17499999999999999</v>
      </c>
    </row>
    <row r="428" spans="1:15">
      <c r="A428" s="36" t="s">
        <v>660</v>
      </c>
      <c r="B428" s="36">
        <v>4000</v>
      </c>
      <c r="C428" s="36">
        <v>5000</v>
      </c>
      <c r="D428" s="36">
        <v>501</v>
      </c>
      <c r="E428" s="36">
        <v>2000</v>
      </c>
      <c r="F428" s="36">
        <v>5000</v>
      </c>
      <c r="G428" s="36">
        <v>20000</v>
      </c>
      <c r="H428" s="36">
        <f t="shared" si="48"/>
        <v>501</v>
      </c>
      <c r="I428" s="36">
        <f t="shared" si="49"/>
        <v>20000</v>
      </c>
      <c r="J428" s="36">
        <f t="shared" si="50"/>
        <v>4000</v>
      </c>
      <c r="K428" s="36">
        <f t="shared" si="51"/>
        <v>5000</v>
      </c>
      <c r="L428" s="36">
        <f t="shared" si="52"/>
        <v>4500</v>
      </c>
      <c r="M428" s="36">
        <f t="shared" si="53"/>
        <v>6083.5</v>
      </c>
      <c r="N428" s="36">
        <f t="shared" si="54"/>
        <v>0.11133333333333334</v>
      </c>
      <c r="O428" s="36">
        <f t="shared" si="55"/>
        <v>0.22500000000000001</v>
      </c>
    </row>
    <row r="429" spans="1:15">
      <c r="A429" s="36" t="s">
        <v>661</v>
      </c>
      <c r="B429" s="36">
        <v>32000</v>
      </c>
      <c r="C429" s="36">
        <v>5000</v>
      </c>
      <c r="D429" s="36">
        <v>501</v>
      </c>
      <c r="E429" s="36">
        <v>2000</v>
      </c>
      <c r="F429" s="36">
        <v>5000</v>
      </c>
      <c r="G429" s="36">
        <v>20000</v>
      </c>
      <c r="H429" s="36">
        <f t="shared" si="48"/>
        <v>501</v>
      </c>
      <c r="I429" s="36">
        <f t="shared" si="49"/>
        <v>32000</v>
      </c>
      <c r="J429" s="36">
        <f t="shared" si="50"/>
        <v>32000</v>
      </c>
      <c r="K429" s="36">
        <f t="shared" si="51"/>
        <v>5000</v>
      </c>
      <c r="L429" s="36">
        <f t="shared" si="52"/>
        <v>18500</v>
      </c>
      <c r="M429" s="36">
        <f t="shared" si="53"/>
        <v>10750.166666666666</v>
      </c>
      <c r="N429" s="36">
        <f t="shared" si="54"/>
        <v>2.7081081081081083E-2</v>
      </c>
      <c r="O429" s="36">
        <f t="shared" si="55"/>
        <v>0.578125</v>
      </c>
    </row>
    <row r="430" spans="1:15">
      <c r="A430" s="36" t="s">
        <v>662</v>
      </c>
      <c r="B430" s="36">
        <v>1500</v>
      </c>
      <c r="C430" s="36">
        <v>5000</v>
      </c>
      <c r="D430" s="36">
        <v>501</v>
      </c>
      <c r="E430" s="36">
        <v>2000</v>
      </c>
      <c r="F430" s="36">
        <v>5000</v>
      </c>
      <c r="G430" s="36">
        <v>20000</v>
      </c>
      <c r="H430" s="36">
        <f t="shared" si="48"/>
        <v>501</v>
      </c>
      <c r="I430" s="36">
        <f t="shared" si="49"/>
        <v>20000</v>
      </c>
      <c r="J430" s="36">
        <f t="shared" si="50"/>
        <v>1500</v>
      </c>
      <c r="K430" s="36">
        <f t="shared" si="51"/>
        <v>5000</v>
      </c>
      <c r="L430" s="36">
        <f t="shared" si="52"/>
        <v>3250</v>
      </c>
      <c r="M430" s="36">
        <f t="shared" si="53"/>
        <v>5666.833333333333</v>
      </c>
      <c r="N430" s="36">
        <f t="shared" si="54"/>
        <v>0.15415384615384614</v>
      </c>
      <c r="O430" s="36">
        <f t="shared" si="55"/>
        <v>0.16250000000000001</v>
      </c>
    </row>
    <row r="431" spans="1:15">
      <c r="A431" s="36" t="s">
        <v>663</v>
      </c>
      <c r="B431" s="36">
        <v>128000</v>
      </c>
      <c r="C431" s="36">
        <v>5000</v>
      </c>
      <c r="D431" s="36">
        <v>501</v>
      </c>
      <c r="E431" s="36">
        <v>2000</v>
      </c>
      <c r="F431" s="36">
        <v>5000</v>
      </c>
      <c r="G431" s="36">
        <v>20000</v>
      </c>
      <c r="H431" s="36">
        <f t="shared" si="48"/>
        <v>501</v>
      </c>
      <c r="I431" s="36">
        <f t="shared" si="49"/>
        <v>128000</v>
      </c>
      <c r="J431" s="36">
        <f t="shared" si="50"/>
        <v>128000</v>
      </c>
      <c r="K431" s="36">
        <f t="shared" si="51"/>
        <v>5000</v>
      </c>
      <c r="L431" s="36">
        <f t="shared" si="52"/>
        <v>66500</v>
      </c>
      <c r="M431" s="36">
        <f t="shared" si="53"/>
        <v>26750.166666666668</v>
      </c>
      <c r="N431" s="36">
        <f t="shared" si="54"/>
        <v>7.5338345864661652E-3</v>
      </c>
      <c r="O431" s="36">
        <f t="shared" si="55"/>
        <v>0.51953125</v>
      </c>
    </row>
    <row r="432" spans="1:15">
      <c r="A432" s="36" t="s">
        <v>664</v>
      </c>
      <c r="B432" s="36">
        <v>96000</v>
      </c>
      <c r="C432" s="36">
        <v>5000</v>
      </c>
      <c r="D432" s="36">
        <v>501</v>
      </c>
      <c r="E432" s="36">
        <v>2000</v>
      </c>
      <c r="F432" s="36">
        <v>5000</v>
      </c>
      <c r="G432" s="36">
        <v>20000</v>
      </c>
      <c r="H432" s="36">
        <f t="shared" si="48"/>
        <v>501</v>
      </c>
      <c r="I432" s="36">
        <f t="shared" si="49"/>
        <v>96000</v>
      </c>
      <c r="J432" s="36">
        <f t="shared" si="50"/>
        <v>96000</v>
      </c>
      <c r="K432" s="36">
        <f t="shared" si="51"/>
        <v>5000</v>
      </c>
      <c r="L432" s="36">
        <f t="shared" si="52"/>
        <v>50500</v>
      </c>
      <c r="M432" s="36">
        <f t="shared" si="53"/>
        <v>21416.833333333332</v>
      </c>
      <c r="N432" s="36">
        <f t="shared" si="54"/>
        <v>9.9207920792079209E-3</v>
      </c>
      <c r="O432" s="36">
        <f t="shared" si="55"/>
        <v>0.52604166666666663</v>
      </c>
    </row>
    <row r="433" spans="1:15">
      <c r="A433" s="36" t="s">
        <v>665</v>
      </c>
      <c r="B433" s="36"/>
      <c r="C433" s="36">
        <v>1400</v>
      </c>
      <c r="D433" s="36">
        <v>501</v>
      </c>
      <c r="E433" s="36">
        <v>2000</v>
      </c>
      <c r="F433" s="36">
        <v>5000</v>
      </c>
      <c r="G433" s="36">
        <v>20000</v>
      </c>
      <c r="H433" s="36">
        <f t="shared" si="48"/>
        <v>501</v>
      </c>
      <c r="I433" s="36">
        <f t="shared" si="49"/>
        <v>20000</v>
      </c>
      <c r="J433" s="36">
        <f t="shared" si="50"/>
        <v>6875.25</v>
      </c>
      <c r="K433" s="36">
        <f t="shared" si="51"/>
        <v>1400</v>
      </c>
      <c r="L433" s="36">
        <f t="shared" si="52"/>
        <v>4137.625</v>
      </c>
      <c r="M433" s="36">
        <f t="shared" si="53"/>
        <v>5780.2</v>
      </c>
      <c r="N433" s="36">
        <f t="shared" si="54"/>
        <v>0.1210839551675176</v>
      </c>
      <c r="O433" s="36">
        <f t="shared" si="55"/>
        <v>0.20688124999999999</v>
      </c>
    </row>
    <row r="434" spans="1:15">
      <c r="A434" s="36" t="s">
        <v>666</v>
      </c>
      <c r="B434" s="36"/>
      <c r="C434" s="36">
        <v>350</v>
      </c>
      <c r="D434" s="36">
        <v>101</v>
      </c>
      <c r="E434" s="36">
        <v>100</v>
      </c>
      <c r="F434" s="36">
        <v>500</v>
      </c>
      <c r="G434" s="36">
        <v>600</v>
      </c>
      <c r="H434" s="36">
        <f t="shared" si="48"/>
        <v>100</v>
      </c>
      <c r="I434" s="36">
        <f t="shared" si="49"/>
        <v>600</v>
      </c>
      <c r="J434" s="36">
        <f t="shared" si="50"/>
        <v>325.25</v>
      </c>
      <c r="K434" s="36">
        <f t="shared" si="51"/>
        <v>350</v>
      </c>
      <c r="L434" s="36">
        <f t="shared" si="52"/>
        <v>337.625</v>
      </c>
      <c r="M434" s="36">
        <f t="shared" si="53"/>
        <v>330.2</v>
      </c>
      <c r="N434" s="36">
        <f t="shared" si="54"/>
        <v>0.2961865975564606</v>
      </c>
      <c r="O434" s="36">
        <f t="shared" si="55"/>
        <v>0.56270833333333337</v>
      </c>
    </row>
    <row r="435" spans="1:15">
      <c r="A435" s="36" t="s">
        <v>667</v>
      </c>
      <c r="B435" s="36"/>
      <c r="C435" s="36">
        <v>51000</v>
      </c>
      <c r="D435" s="36">
        <v>50001</v>
      </c>
      <c r="E435" s="36">
        <v>50000</v>
      </c>
      <c r="F435" s="36">
        <v>50001</v>
      </c>
      <c r="G435" s="36">
        <v>300000</v>
      </c>
      <c r="H435" s="36">
        <f t="shared" si="48"/>
        <v>50000</v>
      </c>
      <c r="I435" s="36">
        <f t="shared" si="49"/>
        <v>300000</v>
      </c>
      <c r="J435" s="36">
        <f t="shared" si="50"/>
        <v>112500.5</v>
      </c>
      <c r="K435" s="36">
        <f t="shared" si="51"/>
        <v>51000</v>
      </c>
      <c r="L435" s="36">
        <f t="shared" si="52"/>
        <v>81750.25</v>
      </c>
      <c r="M435" s="36">
        <f t="shared" si="53"/>
        <v>100200.4</v>
      </c>
      <c r="N435" s="36">
        <f t="shared" si="54"/>
        <v>0.61161892471276846</v>
      </c>
      <c r="O435" s="36">
        <f t="shared" si="55"/>
        <v>0.27250083333333336</v>
      </c>
    </row>
    <row r="436" spans="1:15">
      <c r="A436" s="36" t="s">
        <v>668</v>
      </c>
      <c r="B436" s="36">
        <v>8000</v>
      </c>
      <c r="C436" s="36">
        <v>36000</v>
      </c>
      <c r="D436" s="36">
        <v>5001</v>
      </c>
      <c r="E436" s="36">
        <v>20000</v>
      </c>
      <c r="F436" s="36">
        <v>50000</v>
      </c>
      <c r="G436" s="36">
        <v>50000</v>
      </c>
      <c r="H436" s="36">
        <f t="shared" si="48"/>
        <v>5001</v>
      </c>
      <c r="I436" s="36">
        <f t="shared" si="49"/>
        <v>50000</v>
      </c>
      <c r="J436" s="36">
        <f t="shared" si="50"/>
        <v>8000</v>
      </c>
      <c r="K436" s="36">
        <f t="shared" si="51"/>
        <v>36000</v>
      </c>
      <c r="L436" s="36">
        <f t="shared" si="52"/>
        <v>22000</v>
      </c>
      <c r="M436" s="36">
        <f t="shared" si="53"/>
        <v>28166.833333333332</v>
      </c>
      <c r="N436" s="36">
        <f t="shared" si="54"/>
        <v>0.22731818181818181</v>
      </c>
      <c r="O436" s="36">
        <f t="shared" si="55"/>
        <v>0.44</v>
      </c>
    </row>
    <row r="437" spans="1:15">
      <c r="A437" s="36" t="s">
        <v>669</v>
      </c>
      <c r="B437" s="36">
        <v>200</v>
      </c>
      <c r="C437" s="36">
        <v>16000</v>
      </c>
      <c r="D437" s="36">
        <v>5001</v>
      </c>
      <c r="E437" s="36">
        <v>20000</v>
      </c>
      <c r="F437" s="36">
        <v>50000</v>
      </c>
      <c r="G437" s="36">
        <v>50000</v>
      </c>
      <c r="H437" s="36">
        <f t="shared" si="48"/>
        <v>200</v>
      </c>
      <c r="I437" s="36">
        <f t="shared" si="49"/>
        <v>50000</v>
      </c>
      <c r="J437" s="36">
        <f t="shared" si="50"/>
        <v>200</v>
      </c>
      <c r="K437" s="36">
        <f t="shared" si="51"/>
        <v>16000</v>
      </c>
      <c r="L437" s="36">
        <f t="shared" si="52"/>
        <v>8100</v>
      </c>
      <c r="M437" s="36">
        <f t="shared" si="53"/>
        <v>23533.5</v>
      </c>
      <c r="N437" s="36">
        <f t="shared" si="54"/>
        <v>2.4691358024691357E-2</v>
      </c>
      <c r="O437" s="36">
        <f t="shared" si="55"/>
        <v>0.16200000000000001</v>
      </c>
    </row>
    <row r="438" spans="1:15">
      <c r="A438" s="36" t="s">
        <v>670</v>
      </c>
      <c r="B438" s="36">
        <v>3500</v>
      </c>
      <c r="C438" s="36">
        <v>13000</v>
      </c>
      <c r="D438" s="36">
        <v>5001</v>
      </c>
      <c r="E438" s="36">
        <v>20000</v>
      </c>
      <c r="F438" s="36">
        <v>50000</v>
      </c>
      <c r="G438" s="36">
        <v>50000</v>
      </c>
      <c r="H438" s="36">
        <f t="shared" si="48"/>
        <v>3500</v>
      </c>
      <c r="I438" s="36">
        <f t="shared" si="49"/>
        <v>50000</v>
      </c>
      <c r="J438" s="36">
        <f t="shared" si="50"/>
        <v>3500</v>
      </c>
      <c r="K438" s="36">
        <f t="shared" si="51"/>
        <v>13000</v>
      </c>
      <c r="L438" s="36">
        <f t="shared" si="52"/>
        <v>8250</v>
      </c>
      <c r="M438" s="36">
        <f t="shared" si="53"/>
        <v>23583.5</v>
      </c>
      <c r="N438" s="36">
        <f t="shared" si="54"/>
        <v>0.42424242424242425</v>
      </c>
      <c r="O438" s="36">
        <f t="shared" si="55"/>
        <v>0.16500000000000001</v>
      </c>
    </row>
    <row r="439" spans="1:15">
      <c r="A439" s="36" t="s">
        <v>671</v>
      </c>
      <c r="B439" s="36"/>
      <c r="C439" s="36">
        <v>27000</v>
      </c>
      <c r="D439" s="36">
        <v>50001</v>
      </c>
      <c r="E439" s="36">
        <v>50000</v>
      </c>
      <c r="F439" s="36">
        <v>50001</v>
      </c>
      <c r="G439" s="36">
        <v>300000</v>
      </c>
      <c r="H439" s="36">
        <f t="shared" si="48"/>
        <v>27000</v>
      </c>
      <c r="I439" s="36">
        <f t="shared" si="49"/>
        <v>300000</v>
      </c>
      <c r="J439" s="36">
        <f t="shared" si="50"/>
        <v>112500.5</v>
      </c>
      <c r="K439" s="36">
        <f t="shared" si="51"/>
        <v>27000</v>
      </c>
      <c r="L439" s="36">
        <f t="shared" si="52"/>
        <v>69750.25</v>
      </c>
      <c r="M439" s="36">
        <f t="shared" si="53"/>
        <v>95400.4</v>
      </c>
      <c r="N439" s="36">
        <f t="shared" si="54"/>
        <v>0.38709538675488619</v>
      </c>
      <c r="O439" s="36">
        <f t="shared" si="55"/>
        <v>0.23250083333333332</v>
      </c>
    </row>
    <row r="440" spans="1:15">
      <c r="A440" s="36" t="s">
        <v>672</v>
      </c>
      <c r="B440" s="36">
        <v>1920</v>
      </c>
      <c r="C440" s="36">
        <v>2000</v>
      </c>
      <c r="D440" s="36">
        <v>501</v>
      </c>
      <c r="E440" s="36">
        <v>2000</v>
      </c>
      <c r="F440" s="36">
        <v>5000</v>
      </c>
      <c r="G440" s="36">
        <v>20000</v>
      </c>
      <c r="H440" s="36">
        <f t="shared" si="48"/>
        <v>501</v>
      </c>
      <c r="I440" s="36">
        <f t="shared" si="49"/>
        <v>20000</v>
      </c>
      <c r="J440" s="36">
        <f t="shared" si="50"/>
        <v>1920</v>
      </c>
      <c r="K440" s="36">
        <f t="shared" si="51"/>
        <v>2000</v>
      </c>
      <c r="L440" s="36">
        <f t="shared" si="52"/>
        <v>1960</v>
      </c>
      <c r="M440" s="36">
        <f t="shared" si="53"/>
        <v>5236.833333333333</v>
      </c>
      <c r="N440" s="36">
        <f t="shared" si="54"/>
        <v>0.2556122448979592</v>
      </c>
      <c r="O440" s="36">
        <f t="shared" si="55"/>
        <v>9.8000000000000004E-2</v>
      </c>
    </row>
    <row r="441" spans="1:15">
      <c r="A441" s="36" t="s">
        <v>673</v>
      </c>
      <c r="B441" s="36">
        <v>3200</v>
      </c>
      <c r="C441" s="36">
        <v>2200</v>
      </c>
      <c r="D441" s="36">
        <v>5001</v>
      </c>
      <c r="E441" s="36">
        <v>20000</v>
      </c>
      <c r="F441" s="36">
        <v>50000</v>
      </c>
      <c r="G441" s="36">
        <v>50000</v>
      </c>
      <c r="H441" s="36">
        <f t="shared" si="48"/>
        <v>2200</v>
      </c>
      <c r="I441" s="36">
        <f t="shared" si="49"/>
        <v>50000</v>
      </c>
      <c r="J441" s="36">
        <f t="shared" si="50"/>
        <v>3200</v>
      </c>
      <c r="K441" s="36">
        <f t="shared" si="51"/>
        <v>2200</v>
      </c>
      <c r="L441" s="36">
        <f t="shared" si="52"/>
        <v>2700</v>
      </c>
      <c r="M441" s="36">
        <f t="shared" si="53"/>
        <v>21733.5</v>
      </c>
      <c r="N441" s="36">
        <f t="shared" si="54"/>
        <v>0.81481481481481477</v>
      </c>
      <c r="O441" s="36">
        <f t="shared" si="55"/>
        <v>5.3999999999999999E-2</v>
      </c>
    </row>
    <row r="442" spans="1:15">
      <c r="A442" s="36" t="s">
        <v>674</v>
      </c>
      <c r="B442" s="36">
        <v>480</v>
      </c>
      <c r="C442" s="36">
        <v>250</v>
      </c>
      <c r="D442" s="36">
        <v>101</v>
      </c>
      <c r="E442" s="36">
        <v>100</v>
      </c>
      <c r="F442" s="36">
        <v>500</v>
      </c>
      <c r="G442" s="36">
        <v>600</v>
      </c>
      <c r="H442" s="36">
        <f t="shared" si="48"/>
        <v>100</v>
      </c>
      <c r="I442" s="36">
        <f t="shared" si="49"/>
        <v>600</v>
      </c>
      <c r="J442" s="36">
        <f t="shared" si="50"/>
        <v>480</v>
      </c>
      <c r="K442" s="36">
        <f t="shared" si="51"/>
        <v>250</v>
      </c>
      <c r="L442" s="36">
        <f t="shared" si="52"/>
        <v>365</v>
      </c>
      <c r="M442" s="36">
        <f t="shared" si="53"/>
        <v>338.5</v>
      </c>
      <c r="N442" s="36">
        <f t="shared" si="54"/>
        <v>0.27397260273972601</v>
      </c>
      <c r="O442" s="36">
        <f t="shared" si="55"/>
        <v>0.60833333333333328</v>
      </c>
    </row>
    <row r="443" spans="1:15">
      <c r="A443" s="36" t="s">
        <v>675</v>
      </c>
      <c r="B443" s="36"/>
      <c r="C443" s="36">
        <v>3500</v>
      </c>
      <c r="D443" s="36">
        <v>501</v>
      </c>
      <c r="E443" s="36">
        <v>2000</v>
      </c>
      <c r="F443" s="36">
        <v>5000</v>
      </c>
      <c r="G443" s="36">
        <v>20000</v>
      </c>
      <c r="H443" s="36">
        <f t="shared" si="48"/>
        <v>501</v>
      </c>
      <c r="I443" s="36">
        <f t="shared" si="49"/>
        <v>20000</v>
      </c>
      <c r="J443" s="36">
        <f t="shared" si="50"/>
        <v>6875.25</v>
      </c>
      <c r="K443" s="36">
        <f t="shared" si="51"/>
        <v>3500</v>
      </c>
      <c r="L443" s="36">
        <f t="shared" si="52"/>
        <v>5187.625</v>
      </c>
      <c r="M443" s="36">
        <f t="shared" si="53"/>
        <v>6200.2</v>
      </c>
      <c r="N443" s="36">
        <f t="shared" si="54"/>
        <v>9.6575986120816359E-2</v>
      </c>
      <c r="O443" s="36">
        <f t="shared" si="55"/>
        <v>0.25938125000000001</v>
      </c>
    </row>
    <row r="444" spans="1:15">
      <c r="A444" s="36" t="s">
        <v>676</v>
      </c>
      <c r="B444" s="36"/>
      <c r="C444" s="36">
        <v>50</v>
      </c>
      <c r="D444" s="36">
        <v>50</v>
      </c>
      <c r="E444" s="36">
        <v>20</v>
      </c>
      <c r="F444" s="36">
        <v>100</v>
      </c>
      <c r="G444" s="36">
        <v>70</v>
      </c>
      <c r="H444" s="36">
        <f t="shared" si="48"/>
        <v>20</v>
      </c>
      <c r="I444" s="36">
        <f t="shared" si="49"/>
        <v>100</v>
      </c>
      <c r="J444" s="36">
        <f t="shared" si="50"/>
        <v>60</v>
      </c>
      <c r="K444" s="36">
        <f t="shared" si="51"/>
        <v>50</v>
      </c>
      <c r="L444" s="36">
        <f t="shared" si="52"/>
        <v>55</v>
      </c>
      <c r="M444" s="36">
        <f t="shared" si="53"/>
        <v>58</v>
      </c>
      <c r="N444" s="36">
        <f t="shared" si="54"/>
        <v>0.36363636363636365</v>
      </c>
      <c r="O444" s="36">
        <f t="shared" si="55"/>
        <v>0.55000000000000004</v>
      </c>
    </row>
    <row r="445" spans="1:15">
      <c r="A445" s="36" t="s">
        <v>677</v>
      </c>
      <c r="B445" s="36"/>
      <c r="C445" s="36"/>
      <c r="D445" s="36">
        <v>50</v>
      </c>
      <c r="E445" s="36">
        <v>20</v>
      </c>
      <c r="F445" s="36">
        <v>100</v>
      </c>
      <c r="G445" s="36">
        <v>70</v>
      </c>
      <c r="H445" s="36">
        <f t="shared" si="48"/>
        <v>20</v>
      </c>
      <c r="I445" s="36">
        <f t="shared" si="49"/>
        <v>100</v>
      </c>
      <c r="J445" s="36">
        <f t="shared" si="50"/>
        <v>60</v>
      </c>
      <c r="K445" s="36">
        <f t="shared" si="51"/>
        <v>60</v>
      </c>
      <c r="L445" s="36">
        <f t="shared" si="52"/>
        <v>60</v>
      </c>
      <c r="M445" s="36">
        <f t="shared" si="53"/>
        <v>60</v>
      </c>
      <c r="N445" s="36">
        <f t="shared" si="54"/>
        <v>0.33333333333333331</v>
      </c>
      <c r="O445" s="36">
        <f t="shared" si="55"/>
        <v>0.6</v>
      </c>
    </row>
    <row r="446" spans="1:15">
      <c r="A446" s="36" t="s">
        <v>678</v>
      </c>
      <c r="B446" s="36"/>
      <c r="C446" s="36">
        <v>80</v>
      </c>
      <c r="D446" s="36">
        <v>50</v>
      </c>
      <c r="E446" s="36">
        <v>20</v>
      </c>
      <c r="F446" s="36">
        <v>100</v>
      </c>
      <c r="G446" s="36">
        <v>70</v>
      </c>
      <c r="H446" s="36">
        <f t="shared" si="48"/>
        <v>20</v>
      </c>
      <c r="I446" s="36">
        <f t="shared" si="49"/>
        <v>100</v>
      </c>
      <c r="J446" s="36">
        <f t="shared" si="50"/>
        <v>60</v>
      </c>
      <c r="K446" s="36">
        <f t="shared" si="51"/>
        <v>80</v>
      </c>
      <c r="L446" s="36">
        <f t="shared" si="52"/>
        <v>70</v>
      </c>
      <c r="M446" s="36">
        <f t="shared" si="53"/>
        <v>64</v>
      </c>
      <c r="N446" s="36">
        <f t="shared" si="54"/>
        <v>0.2857142857142857</v>
      </c>
      <c r="O446" s="36">
        <f t="shared" si="55"/>
        <v>0.7</v>
      </c>
    </row>
    <row r="447" spans="1:15">
      <c r="A447" s="36" t="s">
        <v>678</v>
      </c>
      <c r="B447" s="36"/>
      <c r="C447" s="36">
        <v>80</v>
      </c>
      <c r="D447" s="36">
        <v>50</v>
      </c>
      <c r="E447" s="36">
        <v>20</v>
      </c>
      <c r="F447" s="36">
        <v>100</v>
      </c>
      <c r="G447" s="36">
        <v>70</v>
      </c>
      <c r="H447" s="36">
        <f t="shared" si="48"/>
        <v>20</v>
      </c>
      <c r="I447" s="36">
        <f t="shared" si="49"/>
        <v>100</v>
      </c>
      <c r="J447" s="36">
        <f t="shared" si="50"/>
        <v>60</v>
      </c>
      <c r="K447" s="36">
        <f t="shared" si="51"/>
        <v>80</v>
      </c>
      <c r="L447" s="36">
        <f t="shared" si="52"/>
        <v>70</v>
      </c>
      <c r="M447" s="36">
        <f t="shared" si="53"/>
        <v>64</v>
      </c>
      <c r="N447" s="36">
        <f t="shared" si="54"/>
        <v>0.2857142857142857</v>
      </c>
      <c r="O447" s="36">
        <f t="shared" si="55"/>
        <v>0.7</v>
      </c>
    </row>
    <row r="448" spans="1:15">
      <c r="A448" s="36" t="s">
        <v>679</v>
      </c>
      <c r="B448" s="36"/>
      <c r="C448" s="36">
        <v>2700</v>
      </c>
      <c r="D448" s="36">
        <v>501</v>
      </c>
      <c r="E448" s="36">
        <v>2000</v>
      </c>
      <c r="F448" s="36">
        <v>5000</v>
      </c>
      <c r="G448" s="36">
        <v>20000</v>
      </c>
      <c r="H448" s="36">
        <f t="shared" si="48"/>
        <v>501</v>
      </c>
      <c r="I448" s="36">
        <f t="shared" si="49"/>
        <v>20000</v>
      </c>
      <c r="J448" s="36">
        <f t="shared" si="50"/>
        <v>6875.25</v>
      </c>
      <c r="K448" s="36">
        <f t="shared" si="51"/>
        <v>2700</v>
      </c>
      <c r="L448" s="36">
        <f t="shared" si="52"/>
        <v>4787.625</v>
      </c>
      <c r="M448" s="36">
        <f t="shared" si="53"/>
        <v>6040.2</v>
      </c>
      <c r="N448" s="36">
        <f t="shared" si="54"/>
        <v>0.10464478734236704</v>
      </c>
      <c r="O448" s="36">
        <f t="shared" si="55"/>
        <v>0.23938124999999999</v>
      </c>
    </row>
    <row r="449" spans="1:15">
      <c r="A449" s="36" t="s">
        <v>680</v>
      </c>
      <c r="B449" s="36"/>
      <c r="C449" s="36">
        <v>31000</v>
      </c>
      <c r="D449" s="36">
        <v>5001</v>
      </c>
      <c r="E449" s="36">
        <v>20000</v>
      </c>
      <c r="F449" s="36">
        <v>50000</v>
      </c>
      <c r="G449" s="36">
        <v>50000</v>
      </c>
      <c r="H449" s="36">
        <f t="shared" si="48"/>
        <v>5001</v>
      </c>
      <c r="I449" s="36">
        <f t="shared" si="49"/>
        <v>50000</v>
      </c>
      <c r="J449" s="36">
        <f t="shared" si="50"/>
        <v>31250.25</v>
      </c>
      <c r="K449" s="36">
        <f t="shared" si="51"/>
        <v>31000</v>
      </c>
      <c r="L449" s="36">
        <f t="shared" si="52"/>
        <v>31125.125</v>
      </c>
      <c r="M449" s="36">
        <f t="shared" si="53"/>
        <v>31200.2</v>
      </c>
      <c r="N449" s="36">
        <f t="shared" si="54"/>
        <v>0.16067405351785735</v>
      </c>
      <c r="O449" s="36">
        <f t="shared" si="55"/>
        <v>0.62250249999999996</v>
      </c>
    </row>
    <row r="450" spans="1:15">
      <c r="A450" s="36" t="s">
        <v>681</v>
      </c>
      <c r="B450" s="36"/>
      <c r="C450" s="36">
        <v>50</v>
      </c>
      <c r="D450" s="36">
        <v>50</v>
      </c>
      <c r="E450" s="36">
        <v>20</v>
      </c>
      <c r="F450" s="36">
        <v>100</v>
      </c>
      <c r="G450" s="36">
        <v>70</v>
      </c>
      <c r="H450" s="36">
        <f t="shared" si="48"/>
        <v>20</v>
      </c>
      <c r="I450" s="36">
        <f t="shared" si="49"/>
        <v>100</v>
      </c>
      <c r="J450" s="36">
        <f t="shared" si="50"/>
        <v>60</v>
      </c>
      <c r="K450" s="36">
        <f t="shared" si="51"/>
        <v>50</v>
      </c>
      <c r="L450" s="36">
        <f t="shared" si="52"/>
        <v>55</v>
      </c>
      <c r="M450" s="36">
        <f t="shared" si="53"/>
        <v>58</v>
      </c>
      <c r="N450" s="36">
        <f t="shared" si="54"/>
        <v>0.36363636363636365</v>
      </c>
      <c r="O450" s="36">
        <f t="shared" si="55"/>
        <v>0.55000000000000004</v>
      </c>
    </row>
    <row r="451" spans="1:15">
      <c r="A451" s="36" t="s">
        <v>682</v>
      </c>
      <c r="B451" s="36"/>
      <c r="C451" s="36">
        <v>60000</v>
      </c>
      <c r="D451" s="36">
        <v>50001</v>
      </c>
      <c r="E451" s="36">
        <v>50000</v>
      </c>
      <c r="F451" s="36">
        <v>50001</v>
      </c>
      <c r="G451" s="36">
        <v>300000</v>
      </c>
      <c r="H451" s="36">
        <f t="shared" ref="H451:H514" si="56">MIN(B451:G451)</f>
        <v>50000</v>
      </c>
      <c r="I451" s="36">
        <f t="shared" ref="I451:I514" si="57">MAX(B451:G451)</f>
        <v>300000</v>
      </c>
      <c r="J451" s="36">
        <f t="shared" ref="J451:J514" si="58">IF(B451="",(F451+G451+E451+D451)/4,B451)</f>
        <v>112500.5</v>
      </c>
      <c r="K451" s="36">
        <f t="shared" ref="K451:K514" si="59">IF(C451="",(G451+D451+F451+E451)/4,C451)</f>
        <v>60000</v>
      </c>
      <c r="L451" s="36">
        <f t="shared" ref="L451:L514" si="60">(J451+K451)/2</f>
        <v>86250.25</v>
      </c>
      <c r="M451" s="36">
        <f t="shared" ref="M451:M514" si="61">AVERAGE(B451:G451)</f>
        <v>102000.4</v>
      </c>
      <c r="N451" s="36">
        <f t="shared" ref="N451:N514" si="62">(H451/L451)</f>
        <v>0.57970846461314607</v>
      </c>
      <c r="O451" s="36">
        <f t="shared" ref="O451:O514" si="63">L451/I451</f>
        <v>0.28750083333333332</v>
      </c>
    </row>
    <row r="452" spans="1:15">
      <c r="A452" s="36" t="s">
        <v>683</v>
      </c>
      <c r="B452" s="36"/>
      <c r="C452" s="36"/>
      <c r="D452" s="36">
        <v>501</v>
      </c>
      <c r="E452" s="36">
        <v>2000</v>
      </c>
      <c r="F452" s="36">
        <v>5000</v>
      </c>
      <c r="G452" s="36">
        <v>20000</v>
      </c>
      <c r="H452" s="36">
        <f t="shared" si="56"/>
        <v>501</v>
      </c>
      <c r="I452" s="36">
        <f t="shared" si="57"/>
        <v>20000</v>
      </c>
      <c r="J452" s="36">
        <f t="shared" si="58"/>
        <v>6875.25</v>
      </c>
      <c r="K452" s="36">
        <f t="shared" si="59"/>
        <v>6875.25</v>
      </c>
      <c r="L452" s="36">
        <f t="shared" si="60"/>
        <v>6875.25</v>
      </c>
      <c r="M452" s="36">
        <f t="shared" si="61"/>
        <v>6875.25</v>
      </c>
      <c r="N452" s="36">
        <f t="shared" si="62"/>
        <v>7.2870077451729035E-2</v>
      </c>
      <c r="O452" s="36">
        <f t="shared" si="63"/>
        <v>0.34376250000000003</v>
      </c>
    </row>
    <row r="453" spans="1:15">
      <c r="A453" s="36" t="s">
        <v>684</v>
      </c>
      <c r="B453" s="36"/>
      <c r="C453" s="36">
        <v>350</v>
      </c>
      <c r="D453" s="36">
        <v>101</v>
      </c>
      <c r="E453" s="36">
        <v>100</v>
      </c>
      <c r="F453" s="36">
        <v>500</v>
      </c>
      <c r="G453" s="36">
        <v>600</v>
      </c>
      <c r="H453" s="36">
        <f t="shared" si="56"/>
        <v>100</v>
      </c>
      <c r="I453" s="36">
        <f t="shared" si="57"/>
        <v>600</v>
      </c>
      <c r="J453" s="36">
        <f t="shared" si="58"/>
        <v>325.25</v>
      </c>
      <c r="K453" s="36">
        <f t="shared" si="59"/>
        <v>350</v>
      </c>
      <c r="L453" s="36">
        <f t="shared" si="60"/>
        <v>337.625</v>
      </c>
      <c r="M453" s="36">
        <f t="shared" si="61"/>
        <v>330.2</v>
      </c>
      <c r="N453" s="36">
        <f t="shared" si="62"/>
        <v>0.2961865975564606</v>
      </c>
      <c r="O453" s="36">
        <f t="shared" si="63"/>
        <v>0.56270833333333337</v>
      </c>
    </row>
    <row r="454" spans="1:15">
      <c r="A454" s="36" t="s">
        <v>685</v>
      </c>
      <c r="B454" s="36"/>
      <c r="C454" s="36">
        <v>1500</v>
      </c>
      <c r="D454" s="36">
        <v>501</v>
      </c>
      <c r="E454" s="36">
        <v>2000</v>
      </c>
      <c r="F454" s="36">
        <v>5000</v>
      </c>
      <c r="G454" s="36">
        <v>20000</v>
      </c>
      <c r="H454" s="36">
        <f t="shared" si="56"/>
        <v>501</v>
      </c>
      <c r="I454" s="36">
        <f t="shared" si="57"/>
        <v>20000</v>
      </c>
      <c r="J454" s="36">
        <f t="shared" si="58"/>
        <v>6875.25</v>
      </c>
      <c r="K454" s="36">
        <f t="shared" si="59"/>
        <v>1500</v>
      </c>
      <c r="L454" s="36">
        <f t="shared" si="60"/>
        <v>4187.625</v>
      </c>
      <c r="M454" s="36">
        <f t="shared" si="61"/>
        <v>5800.2</v>
      </c>
      <c r="N454" s="36">
        <f t="shared" si="62"/>
        <v>0.11963821975463419</v>
      </c>
      <c r="O454" s="36">
        <f t="shared" si="63"/>
        <v>0.20938124999999999</v>
      </c>
    </row>
    <row r="455" spans="1:15">
      <c r="A455" s="36" t="s">
        <v>686</v>
      </c>
      <c r="B455" s="36">
        <v>6000</v>
      </c>
      <c r="C455" s="36">
        <v>400</v>
      </c>
      <c r="D455" s="36">
        <v>101</v>
      </c>
      <c r="E455" s="36">
        <v>100</v>
      </c>
      <c r="F455" s="36">
        <v>500</v>
      </c>
      <c r="G455" s="36">
        <v>600</v>
      </c>
      <c r="H455" s="36">
        <f t="shared" si="56"/>
        <v>100</v>
      </c>
      <c r="I455" s="36">
        <f t="shared" si="57"/>
        <v>6000</v>
      </c>
      <c r="J455" s="36">
        <f t="shared" si="58"/>
        <v>6000</v>
      </c>
      <c r="K455" s="36">
        <f t="shared" si="59"/>
        <v>400</v>
      </c>
      <c r="L455" s="36">
        <f t="shared" si="60"/>
        <v>3200</v>
      </c>
      <c r="M455" s="36">
        <f t="shared" si="61"/>
        <v>1283.5</v>
      </c>
      <c r="N455" s="36">
        <f t="shared" si="62"/>
        <v>3.125E-2</v>
      </c>
      <c r="O455" s="36">
        <f t="shared" si="63"/>
        <v>0.53333333333333333</v>
      </c>
    </row>
    <row r="456" spans="1:15">
      <c r="A456" s="36" t="s">
        <v>687</v>
      </c>
      <c r="B456" s="36"/>
      <c r="C456" s="36">
        <v>13000</v>
      </c>
      <c r="D456" s="36">
        <v>5001</v>
      </c>
      <c r="E456" s="36">
        <v>20000</v>
      </c>
      <c r="F456" s="36">
        <v>50000</v>
      </c>
      <c r="G456" s="36">
        <v>50000</v>
      </c>
      <c r="H456" s="36">
        <f t="shared" si="56"/>
        <v>5001</v>
      </c>
      <c r="I456" s="36">
        <f t="shared" si="57"/>
        <v>50000</v>
      </c>
      <c r="J456" s="36">
        <f t="shared" si="58"/>
        <v>31250.25</v>
      </c>
      <c r="K456" s="36">
        <f t="shared" si="59"/>
        <v>13000</v>
      </c>
      <c r="L456" s="36">
        <f t="shared" si="60"/>
        <v>22125.125</v>
      </c>
      <c r="M456" s="36">
        <f t="shared" si="61"/>
        <v>27600.2</v>
      </c>
      <c r="N456" s="36">
        <f t="shared" si="62"/>
        <v>0.22603262128462551</v>
      </c>
      <c r="O456" s="36">
        <f t="shared" si="63"/>
        <v>0.44250250000000002</v>
      </c>
    </row>
    <row r="457" spans="1:15">
      <c r="A457" s="36" t="s">
        <v>688</v>
      </c>
      <c r="B457" s="36"/>
      <c r="C457" s="36">
        <v>6000</v>
      </c>
      <c r="D457" s="36">
        <v>5001</v>
      </c>
      <c r="E457" s="36">
        <v>20000</v>
      </c>
      <c r="F457" s="36">
        <v>50000</v>
      </c>
      <c r="G457" s="36">
        <v>50000</v>
      </c>
      <c r="H457" s="36">
        <f t="shared" si="56"/>
        <v>5001</v>
      </c>
      <c r="I457" s="36">
        <f t="shared" si="57"/>
        <v>50000</v>
      </c>
      <c r="J457" s="36">
        <f t="shared" si="58"/>
        <v>31250.25</v>
      </c>
      <c r="K457" s="36">
        <f t="shared" si="59"/>
        <v>6000</v>
      </c>
      <c r="L457" s="36">
        <f t="shared" si="60"/>
        <v>18625.125</v>
      </c>
      <c r="M457" s="36">
        <f t="shared" si="61"/>
        <v>26200.2</v>
      </c>
      <c r="N457" s="36">
        <f t="shared" si="62"/>
        <v>0.26850826504520103</v>
      </c>
      <c r="O457" s="36">
        <f t="shared" si="63"/>
        <v>0.37250250000000001</v>
      </c>
    </row>
    <row r="458" spans="1:15">
      <c r="A458" s="36" t="s">
        <v>689</v>
      </c>
      <c r="B458" s="36"/>
      <c r="C458" s="36">
        <v>75</v>
      </c>
      <c r="D458" s="36">
        <v>50</v>
      </c>
      <c r="E458" s="36">
        <v>20</v>
      </c>
      <c r="F458" s="36">
        <v>100</v>
      </c>
      <c r="G458" s="36">
        <v>70</v>
      </c>
      <c r="H458" s="36">
        <f t="shared" si="56"/>
        <v>20</v>
      </c>
      <c r="I458" s="36">
        <f t="shared" si="57"/>
        <v>100</v>
      </c>
      <c r="J458" s="36">
        <f t="shared" si="58"/>
        <v>60</v>
      </c>
      <c r="K458" s="36">
        <f t="shared" si="59"/>
        <v>75</v>
      </c>
      <c r="L458" s="36">
        <f t="shared" si="60"/>
        <v>67.5</v>
      </c>
      <c r="M458" s="36">
        <f t="shared" si="61"/>
        <v>63</v>
      </c>
      <c r="N458" s="36">
        <f t="shared" si="62"/>
        <v>0.29629629629629628</v>
      </c>
      <c r="O458" s="36">
        <f t="shared" si="63"/>
        <v>0.67500000000000004</v>
      </c>
    </row>
    <row r="459" spans="1:15">
      <c r="A459" s="36" t="s">
        <v>690</v>
      </c>
      <c r="B459" s="36">
        <v>5000</v>
      </c>
      <c r="C459" s="36">
        <v>250</v>
      </c>
      <c r="D459" s="36">
        <v>101</v>
      </c>
      <c r="E459" s="36">
        <v>100</v>
      </c>
      <c r="F459" s="36">
        <v>500</v>
      </c>
      <c r="G459" s="36">
        <v>600</v>
      </c>
      <c r="H459" s="36">
        <f t="shared" si="56"/>
        <v>100</v>
      </c>
      <c r="I459" s="36">
        <f t="shared" si="57"/>
        <v>5000</v>
      </c>
      <c r="J459" s="36">
        <f t="shared" si="58"/>
        <v>5000</v>
      </c>
      <c r="K459" s="36">
        <f t="shared" si="59"/>
        <v>250</v>
      </c>
      <c r="L459" s="36">
        <f t="shared" si="60"/>
        <v>2625</v>
      </c>
      <c r="M459" s="36">
        <f t="shared" si="61"/>
        <v>1091.8333333333333</v>
      </c>
      <c r="N459" s="36">
        <f t="shared" si="62"/>
        <v>3.8095238095238099E-2</v>
      </c>
      <c r="O459" s="36">
        <f t="shared" si="63"/>
        <v>0.52500000000000002</v>
      </c>
    </row>
    <row r="460" spans="1:15">
      <c r="A460" s="36" t="s">
        <v>691</v>
      </c>
      <c r="B460" s="36">
        <v>5000</v>
      </c>
      <c r="C460" s="36">
        <v>4700</v>
      </c>
      <c r="D460" s="36">
        <v>501</v>
      </c>
      <c r="E460" s="36">
        <v>2000</v>
      </c>
      <c r="F460" s="36">
        <v>5000</v>
      </c>
      <c r="G460" s="36">
        <v>20000</v>
      </c>
      <c r="H460" s="36">
        <f t="shared" si="56"/>
        <v>501</v>
      </c>
      <c r="I460" s="36">
        <f t="shared" si="57"/>
        <v>20000</v>
      </c>
      <c r="J460" s="36">
        <f t="shared" si="58"/>
        <v>5000</v>
      </c>
      <c r="K460" s="36">
        <f t="shared" si="59"/>
        <v>4700</v>
      </c>
      <c r="L460" s="36">
        <f t="shared" si="60"/>
        <v>4850</v>
      </c>
      <c r="M460" s="36">
        <f t="shared" si="61"/>
        <v>6200.166666666667</v>
      </c>
      <c r="N460" s="36">
        <f t="shared" si="62"/>
        <v>0.10329896907216495</v>
      </c>
      <c r="O460" s="36">
        <f t="shared" si="63"/>
        <v>0.24249999999999999</v>
      </c>
    </row>
    <row r="461" spans="1:15">
      <c r="A461" s="36" t="s">
        <v>692</v>
      </c>
      <c r="B461" s="36">
        <v>5000</v>
      </c>
      <c r="C461" s="36">
        <v>375</v>
      </c>
      <c r="D461" s="36">
        <v>101</v>
      </c>
      <c r="E461" s="36">
        <v>100</v>
      </c>
      <c r="F461" s="36">
        <v>500</v>
      </c>
      <c r="G461" s="36">
        <v>600</v>
      </c>
      <c r="H461" s="36">
        <f t="shared" si="56"/>
        <v>100</v>
      </c>
      <c r="I461" s="36">
        <f t="shared" si="57"/>
        <v>5000</v>
      </c>
      <c r="J461" s="36">
        <f t="shared" si="58"/>
        <v>5000</v>
      </c>
      <c r="K461" s="36">
        <f t="shared" si="59"/>
        <v>375</v>
      </c>
      <c r="L461" s="36">
        <f t="shared" si="60"/>
        <v>2687.5</v>
      </c>
      <c r="M461" s="36">
        <f t="shared" si="61"/>
        <v>1112.6666666666667</v>
      </c>
      <c r="N461" s="36">
        <f t="shared" si="62"/>
        <v>3.7209302325581395E-2</v>
      </c>
      <c r="O461" s="36">
        <f t="shared" si="63"/>
        <v>0.53749999999999998</v>
      </c>
    </row>
    <row r="462" spans="1:15">
      <c r="A462" s="36" t="s">
        <v>693</v>
      </c>
      <c r="B462" s="36">
        <v>90</v>
      </c>
      <c r="C462" s="36">
        <v>150</v>
      </c>
      <c r="D462" s="36">
        <v>101</v>
      </c>
      <c r="E462" s="36">
        <v>100</v>
      </c>
      <c r="F462" s="36">
        <v>500</v>
      </c>
      <c r="G462" s="36">
        <v>600</v>
      </c>
      <c r="H462" s="36">
        <f t="shared" si="56"/>
        <v>90</v>
      </c>
      <c r="I462" s="36">
        <f t="shared" si="57"/>
        <v>600</v>
      </c>
      <c r="J462" s="36">
        <f t="shared" si="58"/>
        <v>90</v>
      </c>
      <c r="K462" s="36">
        <f t="shared" si="59"/>
        <v>150</v>
      </c>
      <c r="L462" s="36">
        <f t="shared" si="60"/>
        <v>120</v>
      </c>
      <c r="M462" s="36">
        <f t="shared" si="61"/>
        <v>256.83333333333331</v>
      </c>
      <c r="N462" s="36">
        <f t="shared" si="62"/>
        <v>0.75</v>
      </c>
      <c r="O462" s="36">
        <f t="shared" si="63"/>
        <v>0.2</v>
      </c>
    </row>
    <row r="463" spans="1:15">
      <c r="A463" s="36" t="s">
        <v>694</v>
      </c>
      <c r="B463" s="36"/>
      <c r="C463" s="36"/>
      <c r="D463" s="36">
        <v>501</v>
      </c>
      <c r="E463" s="36">
        <v>2000</v>
      </c>
      <c r="F463" s="36">
        <v>5000</v>
      </c>
      <c r="G463" s="36">
        <v>20000</v>
      </c>
      <c r="H463" s="36">
        <f t="shared" si="56"/>
        <v>501</v>
      </c>
      <c r="I463" s="36">
        <f t="shared" si="57"/>
        <v>20000</v>
      </c>
      <c r="J463" s="36">
        <f t="shared" si="58"/>
        <v>6875.25</v>
      </c>
      <c r="K463" s="36">
        <f t="shared" si="59"/>
        <v>6875.25</v>
      </c>
      <c r="L463" s="36">
        <f t="shared" si="60"/>
        <v>6875.25</v>
      </c>
      <c r="M463" s="36">
        <f t="shared" si="61"/>
        <v>6875.25</v>
      </c>
      <c r="N463" s="36">
        <f t="shared" si="62"/>
        <v>7.2870077451729035E-2</v>
      </c>
      <c r="O463" s="36">
        <f t="shared" si="63"/>
        <v>0.34376250000000003</v>
      </c>
    </row>
    <row r="464" spans="1:15">
      <c r="A464" s="36" t="s">
        <v>695</v>
      </c>
      <c r="B464" s="36"/>
      <c r="C464" s="36">
        <v>50</v>
      </c>
      <c r="D464" s="36">
        <v>50</v>
      </c>
      <c r="E464" s="36">
        <v>20</v>
      </c>
      <c r="F464" s="36">
        <v>100</v>
      </c>
      <c r="G464" s="36">
        <v>70</v>
      </c>
      <c r="H464" s="36">
        <f t="shared" si="56"/>
        <v>20</v>
      </c>
      <c r="I464" s="36">
        <f t="shared" si="57"/>
        <v>100</v>
      </c>
      <c r="J464" s="36">
        <f t="shared" si="58"/>
        <v>60</v>
      </c>
      <c r="K464" s="36">
        <f t="shared" si="59"/>
        <v>50</v>
      </c>
      <c r="L464" s="36">
        <f t="shared" si="60"/>
        <v>55</v>
      </c>
      <c r="M464" s="36">
        <f t="shared" si="61"/>
        <v>58</v>
      </c>
      <c r="N464" s="36">
        <f t="shared" si="62"/>
        <v>0.36363636363636365</v>
      </c>
      <c r="O464" s="36">
        <f t="shared" si="63"/>
        <v>0.55000000000000004</v>
      </c>
    </row>
    <row r="465" spans="1:15">
      <c r="A465" s="36" t="s">
        <v>696</v>
      </c>
      <c r="B465" s="36"/>
      <c r="C465" s="36">
        <v>50</v>
      </c>
      <c r="D465" s="36">
        <v>50</v>
      </c>
      <c r="E465" s="36">
        <v>20</v>
      </c>
      <c r="F465" s="36">
        <v>100</v>
      </c>
      <c r="G465" s="36">
        <v>70</v>
      </c>
      <c r="H465" s="36">
        <f t="shared" si="56"/>
        <v>20</v>
      </c>
      <c r="I465" s="36">
        <f t="shared" si="57"/>
        <v>100</v>
      </c>
      <c r="J465" s="36">
        <f t="shared" si="58"/>
        <v>60</v>
      </c>
      <c r="K465" s="36">
        <f t="shared" si="59"/>
        <v>50</v>
      </c>
      <c r="L465" s="36">
        <f t="shared" si="60"/>
        <v>55</v>
      </c>
      <c r="M465" s="36">
        <f t="shared" si="61"/>
        <v>58</v>
      </c>
      <c r="N465" s="36">
        <f t="shared" si="62"/>
        <v>0.36363636363636365</v>
      </c>
      <c r="O465" s="36">
        <f t="shared" si="63"/>
        <v>0.55000000000000004</v>
      </c>
    </row>
    <row r="466" spans="1:15">
      <c r="A466" s="36" t="s">
        <v>697</v>
      </c>
      <c r="B466" s="36">
        <v>6000</v>
      </c>
      <c r="C466" s="36">
        <v>300</v>
      </c>
      <c r="D466" s="36">
        <v>101</v>
      </c>
      <c r="E466" s="36">
        <v>100</v>
      </c>
      <c r="F466" s="36">
        <v>500</v>
      </c>
      <c r="G466" s="36">
        <v>600</v>
      </c>
      <c r="H466" s="36">
        <f t="shared" si="56"/>
        <v>100</v>
      </c>
      <c r="I466" s="36">
        <f t="shared" si="57"/>
        <v>6000</v>
      </c>
      <c r="J466" s="36">
        <f t="shared" si="58"/>
        <v>6000</v>
      </c>
      <c r="K466" s="36">
        <f t="shared" si="59"/>
        <v>300</v>
      </c>
      <c r="L466" s="36">
        <f t="shared" si="60"/>
        <v>3150</v>
      </c>
      <c r="M466" s="36">
        <f t="shared" si="61"/>
        <v>1266.8333333333333</v>
      </c>
      <c r="N466" s="36">
        <f t="shared" si="62"/>
        <v>3.1746031746031744E-2</v>
      </c>
      <c r="O466" s="36">
        <f t="shared" si="63"/>
        <v>0.52500000000000002</v>
      </c>
    </row>
    <row r="467" spans="1:15">
      <c r="A467" s="36" t="s">
        <v>698</v>
      </c>
      <c r="B467" s="36">
        <v>2000</v>
      </c>
      <c r="C467" s="36">
        <v>150</v>
      </c>
      <c r="D467" s="36">
        <v>101</v>
      </c>
      <c r="E467" s="36">
        <v>100</v>
      </c>
      <c r="F467" s="36">
        <v>500</v>
      </c>
      <c r="G467" s="36">
        <v>600</v>
      </c>
      <c r="H467" s="36">
        <f t="shared" si="56"/>
        <v>100</v>
      </c>
      <c r="I467" s="36">
        <f t="shared" si="57"/>
        <v>2000</v>
      </c>
      <c r="J467" s="36">
        <f t="shared" si="58"/>
        <v>2000</v>
      </c>
      <c r="K467" s="36">
        <f t="shared" si="59"/>
        <v>150</v>
      </c>
      <c r="L467" s="36">
        <f t="shared" si="60"/>
        <v>1075</v>
      </c>
      <c r="M467" s="36">
        <f t="shared" si="61"/>
        <v>575.16666666666663</v>
      </c>
      <c r="N467" s="36">
        <f t="shared" si="62"/>
        <v>9.3023255813953487E-2</v>
      </c>
      <c r="O467" s="36">
        <f t="shared" si="63"/>
        <v>0.53749999999999998</v>
      </c>
    </row>
    <row r="468" spans="1:15">
      <c r="A468" s="36" t="s">
        <v>699</v>
      </c>
      <c r="B468" s="36"/>
      <c r="C468" s="36">
        <v>200</v>
      </c>
      <c r="D468" s="36">
        <v>101</v>
      </c>
      <c r="E468" s="36">
        <v>100</v>
      </c>
      <c r="F468" s="36">
        <v>500</v>
      </c>
      <c r="G468" s="36">
        <v>600</v>
      </c>
      <c r="H468" s="36">
        <f t="shared" si="56"/>
        <v>100</v>
      </c>
      <c r="I468" s="36">
        <f t="shared" si="57"/>
        <v>600</v>
      </c>
      <c r="J468" s="36">
        <f t="shared" si="58"/>
        <v>325.25</v>
      </c>
      <c r="K468" s="36">
        <f t="shared" si="59"/>
        <v>200</v>
      </c>
      <c r="L468" s="36">
        <f t="shared" si="60"/>
        <v>262.625</v>
      </c>
      <c r="M468" s="36">
        <f t="shared" si="61"/>
        <v>300.2</v>
      </c>
      <c r="N468" s="36">
        <f t="shared" si="62"/>
        <v>0.38077106139933364</v>
      </c>
      <c r="O468" s="36">
        <f t="shared" si="63"/>
        <v>0.43770833333333331</v>
      </c>
    </row>
    <row r="469" spans="1:15">
      <c r="A469" s="36" t="s">
        <v>700</v>
      </c>
      <c r="B469" s="36"/>
      <c r="C469" s="36">
        <v>1400</v>
      </c>
      <c r="D469" s="36">
        <v>501</v>
      </c>
      <c r="E469" s="36">
        <v>2000</v>
      </c>
      <c r="F469" s="36">
        <v>5000</v>
      </c>
      <c r="G469" s="36">
        <v>20000</v>
      </c>
      <c r="H469" s="36">
        <f t="shared" si="56"/>
        <v>501</v>
      </c>
      <c r="I469" s="36">
        <f t="shared" si="57"/>
        <v>20000</v>
      </c>
      <c r="J469" s="36">
        <f t="shared" si="58"/>
        <v>6875.25</v>
      </c>
      <c r="K469" s="36">
        <f t="shared" si="59"/>
        <v>1400</v>
      </c>
      <c r="L469" s="36">
        <f t="shared" si="60"/>
        <v>4137.625</v>
      </c>
      <c r="M469" s="36">
        <f t="shared" si="61"/>
        <v>5780.2</v>
      </c>
      <c r="N469" s="36">
        <f t="shared" si="62"/>
        <v>0.1210839551675176</v>
      </c>
      <c r="O469" s="36">
        <f t="shared" si="63"/>
        <v>0.20688124999999999</v>
      </c>
    </row>
    <row r="470" spans="1:15">
      <c r="A470" s="36" t="s">
        <v>701</v>
      </c>
      <c r="B470" s="36"/>
      <c r="C470" s="36"/>
      <c r="D470" s="36">
        <v>501</v>
      </c>
      <c r="E470" s="36">
        <v>2000</v>
      </c>
      <c r="F470" s="36">
        <v>5000</v>
      </c>
      <c r="G470" s="36">
        <v>20000</v>
      </c>
      <c r="H470" s="36">
        <f t="shared" si="56"/>
        <v>501</v>
      </c>
      <c r="I470" s="36">
        <f t="shared" si="57"/>
        <v>20000</v>
      </c>
      <c r="J470" s="36">
        <f t="shared" si="58"/>
        <v>6875.25</v>
      </c>
      <c r="K470" s="36">
        <f t="shared" si="59"/>
        <v>6875.25</v>
      </c>
      <c r="L470" s="36">
        <f t="shared" si="60"/>
        <v>6875.25</v>
      </c>
      <c r="M470" s="36">
        <f t="shared" si="61"/>
        <v>6875.25</v>
      </c>
      <c r="N470" s="36">
        <f t="shared" si="62"/>
        <v>7.2870077451729035E-2</v>
      </c>
      <c r="O470" s="36">
        <f t="shared" si="63"/>
        <v>0.34376250000000003</v>
      </c>
    </row>
    <row r="471" spans="1:15">
      <c r="A471" s="36" t="s">
        <v>702</v>
      </c>
      <c r="B471" s="36">
        <v>48000</v>
      </c>
      <c r="C471" s="36">
        <v>60000</v>
      </c>
      <c r="D471" s="36">
        <v>50001</v>
      </c>
      <c r="E471" s="36">
        <v>50000</v>
      </c>
      <c r="F471" s="36">
        <v>50001</v>
      </c>
      <c r="G471" s="36">
        <v>300000</v>
      </c>
      <c r="H471" s="36">
        <f t="shared" si="56"/>
        <v>48000</v>
      </c>
      <c r="I471" s="36">
        <f t="shared" si="57"/>
        <v>300000</v>
      </c>
      <c r="J471" s="36">
        <f t="shared" si="58"/>
        <v>48000</v>
      </c>
      <c r="K471" s="36">
        <f t="shared" si="59"/>
        <v>60000</v>
      </c>
      <c r="L471" s="36">
        <f t="shared" si="60"/>
        <v>54000</v>
      </c>
      <c r="M471" s="36">
        <f t="shared" si="61"/>
        <v>93000.333333333328</v>
      </c>
      <c r="N471" s="36">
        <f t="shared" si="62"/>
        <v>0.88888888888888884</v>
      </c>
      <c r="O471" s="36">
        <f t="shared" si="63"/>
        <v>0.18</v>
      </c>
    </row>
    <row r="472" spans="1:15">
      <c r="A472" s="36" t="s">
        <v>703</v>
      </c>
      <c r="B472" s="36"/>
      <c r="C472" s="36">
        <v>50</v>
      </c>
      <c r="D472" s="36">
        <v>50</v>
      </c>
      <c r="E472" s="36">
        <v>20</v>
      </c>
      <c r="F472" s="36">
        <v>100</v>
      </c>
      <c r="G472" s="36">
        <v>70</v>
      </c>
      <c r="H472" s="36">
        <f t="shared" si="56"/>
        <v>20</v>
      </c>
      <c r="I472" s="36">
        <f t="shared" si="57"/>
        <v>100</v>
      </c>
      <c r="J472" s="36">
        <f t="shared" si="58"/>
        <v>60</v>
      </c>
      <c r="K472" s="36">
        <f t="shared" si="59"/>
        <v>50</v>
      </c>
      <c r="L472" s="36">
        <f t="shared" si="60"/>
        <v>55</v>
      </c>
      <c r="M472" s="36">
        <f t="shared" si="61"/>
        <v>58</v>
      </c>
      <c r="N472" s="36">
        <f t="shared" si="62"/>
        <v>0.36363636363636365</v>
      </c>
      <c r="O472" s="36">
        <f t="shared" si="63"/>
        <v>0.55000000000000004</v>
      </c>
    </row>
    <row r="473" spans="1:15">
      <c r="A473" s="36" t="s">
        <v>704</v>
      </c>
      <c r="B473" s="36"/>
      <c r="C473" s="36">
        <v>55</v>
      </c>
      <c r="D473" s="36">
        <v>50</v>
      </c>
      <c r="E473" s="36">
        <v>20</v>
      </c>
      <c r="F473" s="36">
        <v>100</v>
      </c>
      <c r="G473" s="36">
        <v>70</v>
      </c>
      <c r="H473" s="36">
        <f t="shared" si="56"/>
        <v>20</v>
      </c>
      <c r="I473" s="36">
        <f t="shared" si="57"/>
        <v>100</v>
      </c>
      <c r="J473" s="36">
        <f t="shared" si="58"/>
        <v>60</v>
      </c>
      <c r="K473" s="36">
        <f t="shared" si="59"/>
        <v>55</v>
      </c>
      <c r="L473" s="36">
        <f t="shared" si="60"/>
        <v>57.5</v>
      </c>
      <c r="M473" s="36">
        <f t="shared" si="61"/>
        <v>59</v>
      </c>
      <c r="N473" s="36">
        <f t="shared" si="62"/>
        <v>0.34782608695652173</v>
      </c>
      <c r="O473" s="36">
        <f t="shared" si="63"/>
        <v>0.57499999999999996</v>
      </c>
    </row>
    <row r="474" spans="1:15">
      <c r="A474" s="36" t="s">
        <v>705</v>
      </c>
      <c r="B474" s="36"/>
      <c r="C474" s="36"/>
      <c r="D474" s="36">
        <v>5001</v>
      </c>
      <c r="E474" s="36">
        <v>20000</v>
      </c>
      <c r="F474" s="36">
        <v>50000</v>
      </c>
      <c r="G474" s="36">
        <v>50000</v>
      </c>
      <c r="H474" s="36">
        <f t="shared" si="56"/>
        <v>5001</v>
      </c>
      <c r="I474" s="36">
        <f t="shared" si="57"/>
        <v>50000</v>
      </c>
      <c r="J474" s="36">
        <f t="shared" si="58"/>
        <v>31250.25</v>
      </c>
      <c r="K474" s="36">
        <f t="shared" si="59"/>
        <v>31250.25</v>
      </c>
      <c r="L474" s="36">
        <f t="shared" si="60"/>
        <v>31250.25</v>
      </c>
      <c r="M474" s="36">
        <f t="shared" si="61"/>
        <v>31250.25</v>
      </c>
      <c r="N474" s="36">
        <f t="shared" si="62"/>
        <v>0.16003071975424196</v>
      </c>
      <c r="O474" s="36">
        <f t="shared" si="63"/>
        <v>0.62500500000000003</v>
      </c>
    </row>
    <row r="475" spans="1:15">
      <c r="A475" s="36" t="s">
        <v>706</v>
      </c>
      <c r="B475" s="36">
        <v>8000</v>
      </c>
      <c r="C475" s="36">
        <v>5000</v>
      </c>
      <c r="D475" s="36">
        <v>501</v>
      </c>
      <c r="E475" s="36">
        <v>2000</v>
      </c>
      <c r="F475" s="36">
        <v>5000</v>
      </c>
      <c r="G475" s="36">
        <v>20000</v>
      </c>
      <c r="H475" s="36">
        <f t="shared" si="56"/>
        <v>501</v>
      </c>
      <c r="I475" s="36">
        <f t="shared" si="57"/>
        <v>20000</v>
      </c>
      <c r="J475" s="36">
        <f t="shared" si="58"/>
        <v>8000</v>
      </c>
      <c r="K475" s="36">
        <f t="shared" si="59"/>
        <v>5000</v>
      </c>
      <c r="L475" s="36">
        <f t="shared" si="60"/>
        <v>6500</v>
      </c>
      <c r="M475" s="36">
        <f t="shared" si="61"/>
        <v>6750.166666666667</v>
      </c>
      <c r="N475" s="36">
        <f t="shared" si="62"/>
        <v>7.7076923076923071E-2</v>
      </c>
      <c r="O475" s="36">
        <f t="shared" si="63"/>
        <v>0.32500000000000001</v>
      </c>
    </row>
    <row r="476" spans="1:15">
      <c r="A476" s="36" t="s">
        <v>707</v>
      </c>
      <c r="B476" s="36"/>
      <c r="C476" s="36">
        <v>85</v>
      </c>
      <c r="D476" s="36">
        <v>50</v>
      </c>
      <c r="E476" s="36">
        <v>20</v>
      </c>
      <c r="F476" s="36">
        <v>100</v>
      </c>
      <c r="G476" s="36">
        <v>70</v>
      </c>
      <c r="H476" s="36">
        <f t="shared" si="56"/>
        <v>20</v>
      </c>
      <c r="I476" s="36">
        <f t="shared" si="57"/>
        <v>100</v>
      </c>
      <c r="J476" s="36">
        <f t="shared" si="58"/>
        <v>60</v>
      </c>
      <c r="K476" s="36">
        <f t="shared" si="59"/>
        <v>85</v>
      </c>
      <c r="L476" s="36">
        <f t="shared" si="60"/>
        <v>72.5</v>
      </c>
      <c r="M476" s="36">
        <f t="shared" si="61"/>
        <v>65</v>
      </c>
      <c r="N476" s="36">
        <f t="shared" si="62"/>
        <v>0.27586206896551724</v>
      </c>
      <c r="O476" s="36">
        <f t="shared" si="63"/>
        <v>0.72499999999999998</v>
      </c>
    </row>
    <row r="477" spans="1:15">
      <c r="A477" s="36" t="s">
        <v>708</v>
      </c>
      <c r="B477" s="36">
        <v>200</v>
      </c>
      <c r="C477" s="36">
        <v>200</v>
      </c>
      <c r="D477" s="36">
        <v>101</v>
      </c>
      <c r="E477" s="36">
        <v>100</v>
      </c>
      <c r="F477" s="36">
        <v>500</v>
      </c>
      <c r="G477" s="36">
        <v>600</v>
      </c>
      <c r="H477" s="36">
        <f t="shared" si="56"/>
        <v>100</v>
      </c>
      <c r="I477" s="36">
        <f t="shared" si="57"/>
        <v>600</v>
      </c>
      <c r="J477" s="36">
        <f t="shared" si="58"/>
        <v>200</v>
      </c>
      <c r="K477" s="36">
        <f t="shared" si="59"/>
        <v>200</v>
      </c>
      <c r="L477" s="36">
        <f t="shared" si="60"/>
        <v>200</v>
      </c>
      <c r="M477" s="36">
        <f t="shared" si="61"/>
        <v>283.5</v>
      </c>
      <c r="N477" s="36">
        <f t="shared" si="62"/>
        <v>0.5</v>
      </c>
      <c r="O477" s="36">
        <f t="shared" si="63"/>
        <v>0.33333333333333331</v>
      </c>
    </row>
    <row r="478" spans="1:15">
      <c r="A478" s="36" t="s">
        <v>709</v>
      </c>
      <c r="B478" s="36"/>
      <c r="C478" s="36">
        <v>1000</v>
      </c>
      <c r="D478" s="36">
        <v>501</v>
      </c>
      <c r="E478" s="36">
        <v>2000</v>
      </c>
      <c r="F478" s="36">
        <v>5000</v>
      </c>
      <c r="G478" s="36">
        <v>20000</v>
      </c>
      <c r="H478" s="36">
        <f t="shared" si="56"/>
        <v>501</v>
      </c>
      <c r="I478" s="36">
        <f t="shared" si="57"/>
        <v>20000</v>
      </c>
      <c r="J478" s="36">
        <f t="shared" si="58"/>
        <v>6875.25</v>
      </c>
      <c r="K478" s="36">
        <f t="shared" si="59"/>
        <v>1000</v>
      </c>
      <c r="L478" s="36">
        <f t="shared" si="60"/>
        <v>3937.625</v>
      </c>
      <c r="M478" s="36">
        <f t="shared" si="61"/>
        <v>5700.2</v>
      </c>
      <c r="N478" s="36">
        <f t="shared" si="62"/>
        <v>0.12723405606171231</v>
      </c>
      <c r="O478" s="36">
        <f t="shared" si="63"/>
        <v>0.19688125000000001</v>
      </c>
    </row>
    <row r="479" spans="1:15">
      <c r="A479" s="36" t="s">
        <v>710</v>
      </c>
      <c r="B479" s="36">
        <v>960</v>
      </c>
      <c r="C479" s="36">
        <v>900</v>
      </c>
      <c r="D479" s="36">
        <v>501</v>
      </c>
      <c r="E479" s="36">
        <v>2000</v>
      </c>
      <c r="F479" s="36">
        <v>5000</v>
      </c>
      <c r="G479" s="36">
        <v>20000</v>
      </c>
      <c r="H479" s="36">
        <f t="shared" si="56"/>
        <v>501</v>
      </c>
      <c r="I479" s="36">
        <f t="shared" si="57"/>
        <v>20000</v>
      </c>
      <c r="J479" s="36">
        <f t="shared" si="58"/>
        <v>960</v>
      </c>
      <c r="K479" s="36">
        <f t="shared" si="59"/>
        <v>900</v>
      </c>
      <c r="L479" s="36">
        <f t="shared" si="60"/>
        <v>930</v>
      </c>
      <c r="M479" s="36">
        <f t="shared" si="61"/>
        <v>4893.5</v>
      </c>
      <c r="N479" s="36">
        <f t="shared" si="62"/>
        <v>0.53870967741935483</v>
      </c>
      <c r="O479" s="36">
        <f t="shared" si="63"/>
        <v>4.65E-2</v>
      </c>
    </row>
    <row r="480" spans="1:15">
      <c r="A480" s="36" t="s">
        <v>711</v>
      </c>
      <c r="B480" s="36">
        <v>180</v>
      </c>
      <c r="C480" s="36">
        <v>30</v>
      </c>
      <c r="D480" s="36">
        <v>50</v>
      </c>
      <c r="E480" s="36">
        <v>20</v>
      </c>
      <c r="F480" s="36">
        <v>100</v>
      </c>
      <c r="G480" s="36">
        <v>70</v>
      </c>
      <c r="H480" s="36">
        <f t="shared" si="56"/>
        <v>20</v>
      </c>
      <c r="I480" s="36">
        <f t="shared" si="57"/>
        <v>180</v>
      </c>
      <c r="J480" s="36">
        <f t="shared" si="58"/>
        <v>180</v>
      </c>
      <c r="K480" s="36">
        <f t="shared" si="59"/>
        <v>30</v>
      </c>
      <c r="L480" s="36">
        <f t="shared" si="60"/>
        <v>105</v>
      </c>
      <c r="M480" s="36">
        <f t="shared" si="61"/>
        <v>75</v>
      </c>
      <c r="N480" s="36">
        <f t="shared" si="62"/>
        <v>0.19047619047619047</v>
      </c>
      <c r="O480" s="36">
        <f t="shared" si="63"/>
        <v>0.58333333333333337</v>
      </c>
    </row>
    <row r="481" spans="1:15">
      <c r="A481" s="36" t="s">
        <v>712</v>
      </c>
      <c r="B481" s="36"/>
      <c r="C481" s="36"/>
      <c r="D481" s="36">
        <v>50</v>
      </c>
      <c r="E481" s="36">
        <v>20</v>
      </c>
      <c r="F481" s="36">
        <v>100</v>
      </c>
      <c r="G481" s="36">
        <v>70</v>
      </c>
      <c r="H481" s="36">
        <f t="shared" si="56"/>
        <v>20</v>
      </c>
      <c r="I481" s="36">
        <f t="shared" si="57"/>
        <v>100</v>
      </c>
      <c r="J481" s="36">
        <f t="shared" si="58"/>
        <v>60</v>
      </c>
      <c r="K481" s="36">
        <f t="shared" si="59"/>
        <v>60</v>
      </c>
      <c r="L481" s="36">
        <f t="shared" si="60"/>
        <v>60</v>
      </c>
      <c r="M481" s="36">
        <f t="shared" si="61"/>
        <v>60</v>
      </c>
      <c r="N481" s="36">
        <f t="shared" si="62"/>
        <v>0.33333333333333331</v>
      </c>
      <c r="O481" s="36">
        <f t="shared" si="63"/>
        <v>0.6</v>
      </c>
    </row>
    <row r="482" spans="1:15">
      <c r="A482" s="36" t="s">
        <v>713</v>
      </c>
      <c r="B482" s="36">
        <v>270</v>
      </c>
      <c r="C482" s="36">
        <v>500</v>
      </c>
      <c r="D482" s="36">
        <v>501</v>
      </c>
      <c r="E482" s="36">
        <v>2000</v>
      </c>
      <c r="F482" s="36">
        <v>5000</v>
      </c>
      <c r="G482" s="36">
        <v>20000</v>
      </c>
      <c r="H482" s="36">
        <f t="shared" si="56"/>
        <v>270</v>
      </c>
      <c r="I482" s="36">
        <f t="shared" si="57"/>
        <v>20000</v>
      </c>
      <c r="J482" s="36">
        <f t="shared" si="58"/>
        <v>270</v>
      </c>
      <c r="K482" s="36">
        <f t="shared" si="59"/>
        <v>500</v>
      </c>
      <c r="L482" s="36">
        <f t="shared" si="60"/>
        <v>385</v>
      </c>
      <c r="M482" s="36">
        <f t="shared" si="61"/>
        <v>4711.833333333333</v>
      </c>
      <c r="N482" s="36">
        <f t="shared" si="62"/>
        <v>0.70129870129870131</v>
      </c>
      <c r="O482" s="36">
        <f t="shared" si="63"/>
        <v>1.925E-2</v>
      </c>
    </row>
    <row r="483" spans="1:15">
      <c r="A483" s="36" t="s">
        <v>714</v>
      </c>
      <c r="B483" s="36">
        <v>150</v>
      </c>
      <c r="C483" s="36">
        <v>350</v>
      </c>
      <c r="D483" s="36">
        <v>101</v>
      </c>
      <c r="E483" s="36">
        <v>100</v>
      </c>
      <c r="F483" s="36">
        <v>500</v>
      </c>
      <c r="G483" s="36">
        <v>600</v>
      </c>
      <c r="H483" s="36">
        <f t="shared" si="56"/>
        <v>100</v>
      </c>
      <c r="I483" s="36">
        <f t="shared" si="57"/>
        <v>600</v>
      </c>
      <c r="J483" s="36">
        <f t="shared" si="58"/>
        <v>150</v>
      </c>
      <c r="K483" s="36">
        <f t="shared" si="59"/>
        <v>350</v>
      </c>
      <c r="L483" s="36">
        <f t="shared" si="60"/>
        <v>250</v>
      </c>
      <c r="M483" s="36">
        <f t="shared" si="61"/>
        <v>300.16666666666669</v>
      </c>
      <c r="N483" s="36">
        <f t="shared" si="62"/>
        <v>0.4</v>
      </c>
      <c r="O483" s="36">
        <f t="shared" si="63"/>
        <v>0.41666666666666669</v>
      </c>
    </row>
    <row r="484" spans="1:15">
      <c r="A484" s="36" t="s">
        <v>715</v>
      </c>
      <c r="B484" s="36">
        <v>500</v>
      </c>
      <c r="C484" s="36">
        <v>2500</v>
      </c>
      <c r="D484" s="36">
        <v>5001</v>
      </c>
      <c r="E484" s="36">
        <v>20000</v>
      </c>
      <c r="F484" s="36">
        <v>50000</v>
      </c>
      <c r="G484" s="36">
        <v>50000</v>
      </c>
      <c r="H484" s="36">
        <f t="shared" si="56"/>
        <v>500</v>
      </c>
      <c r="I484" s="36">
        <f t="shared" si="57"/>
        <v>50000</v>
      </c>
      <c r="J484" s="36">
        <f t="shared" si="58"/>
        <v>500</v>
      </c>
      <c r="K484" s="36">
        <f t="shared" si="59"/>
        <v>2500</v>
      </c>
      <c r="L484" s="36">
        <f t="shared" si="60"/>
        <v>1500</v>
      </c>
      <c r="M484" s="36">
        <f t="shared" si="61"/>
        <v>21333.5</v>
      </c>
      <c r="N484" s="36">
        <f t="shared" si="62"/>
        <v>0.33333333333333331</v>
      </c>
      <c r="O484" s="36">
        <f t="shared" si="63"/>
        <v>0.03</v>
      </c>
    </row>
    <row r="485" spans="1:15">
      <c r="A485" s="36" t="s">
        <v>716</v>
      </c>
      <c r="B485" s="36">
        <v>300</v>
      </c>
      <c r="C485" s="36">
        <v>1500</v>
      </c>
      <c r="D485" s="36">
        <v>501</v>
      </c>
      <c r="E485" s="36">
        <v>2000</v>
      </c>
      <c r="F485" s="36">
        <v>5000</v>
      </c>
      <c r="G485" s="36">
        <v>20000</v>
      </c>
      <c r="H485" s="36">
        <f t="shared" si="56"/>
        <v>300</v>
      </c>
      <c r="I485" s="36">
        <f t="shared" si="57"/>
        <v>20000</v>
      </c>
      <c r="J485" s="36">
        <f t="shared" si="58"/>
        <v>300</v>
      </c>
      <c r="K485" s="36">
        <f t="shared" si="59"/>
        <v>1500</v>
      </c>
      <c r="L485" s="36">
        <f t="shared" si="60"/>
        <v>900</v>
      </c>
      <c r="M485" s="36">
        <f t="shared" si="61"/>
        <v>4883.5</v>
      </c>
      <c r="N485" s="36">
        <f t="shared" si="62"/>
        <v>0.33333333333333331</v>
      </c>
      <c r="O485" s="36">
        <f t="shared" si="63"/>
        <v>4.4999999999999998E-2</v>
      </c>
    </row>
    <row r="486" spans="1:15">
      <c r="A486" s="36" t="s">
        <v>717</v>
      </c>
      <c r="B486" s="36"/>
      <c r="C486" s="36">
        <v>11000</v>
      </c>
      <c r="D486" s="36">
        <v>50001</v>
      </c>
      <c r="E486" s="36">
        <v>50000</v>
      </c>
      <c r="F486" s="36">
        <v>50001</v>
      </c>
      <c r="G486" s="36">
        <v>300000</v>
      </c>
      <c r="H486" s="36">
        <f t="shared" si="56"/>
        <v>11000</v>
      </c>
      <c r="I486" s="36">
        <f t="shared" si="57"/>
        <v>300000</v>
      </c>
      <c r="J486" s="36">
        <f t="shared" si="58"/>
        <v>112500.5</v>
      </c>
      <c r="K486" s="36">
        <f t="shared" si="59"/>
        <v>11000</v>
      </c>
      <c r="L486" s="36">
        <f t="shared" si="60"/>
        <v>61750.25</v>
      </c>
      <c r="M486" s="36">
        <f t="shared" si="61"/>
        <v>92200.4</v>
      </c>
      <c r="N486" s="36">
        <f t="shared" si="62"/>
        <v>0.17813693061971408</v>
      </c>
      <c r="O486" s="36">
        <f t="shared" si="63"/>
        <v>0.20583416666666668</v>
      </c>
    </row>
    <row r="487" spans="1:15">
      <c r="A487" s="36" t="s">
        <v>718</v>
      </c>
      <c r="B487" s="36"/>
      <c r="C487" s="36">
        <v>1800</v>
      </c>
      <c r="D487" s="36">
        <v>5001</v>
      </c>
      <c r="E487" s="36">
        <v>20000</v>
      </c>
      <c r="F487" s="36">
        <v>50000</v>
      </c>
      <c r="G487" s="36">
        <v>50000</v>
      </c>
      <c r="H487" s="36">
        <f t="shared" si="56"/>
        <v>1800</v>
      </c>
      <c r="I487" s="36">
        <f t="shared" si="57"/>
        <v>50000</v>
      </c>
      <c r="J487" s="36">
        <f t="shared" si="58"/>
        <v>31250.25</v>
      </c>
      <c r="K487" s="36">
        <f t="shared" si="59"/>
        <v>1800</v>
      </c>
      <c r="L487" s="36">
        <f t="shared" si="60"/>
        <v>16525.125</v>
      </c>
      <c r="M487" s="36">
        <f t="shared" si="61"/>
        <v>25360.2</v>
      </c>
      <c r="N487" s="36">
        <f t="shared" si="62"/>
        <v>0.10892504595275376</v>
      </c>
      <c r="O487" s="36">
        <f t="shared" si="63"/>
        <v>0.33050249999999998</v>
      </c>
    </row>
    <row r="488" spans="1:15">
      <c r="A488" s="36" t="s">
        <v>719</v>
      </c>
      <c r="B488" s="36"/>
      <c r="C488" s="36">
        <v>1200</v>
      </c>
      <c r="D488" s="36">
        <v>501</v>
      </c>
      <c r="E488" s="36">
        <v>2000</v>
      </c>
      <c r="F488" s="36">
        <v>5000</v>
      </c>
      <c r="G488" s="36">
        <v>20000</v>
      </c>
      <c r="H488" s="36">
        <f t="shared" si="56"/>
        <v>501</v>
      </c>
      <c r="I488" s="36">
        <f t="shared" si="57"/>
        <v>20000</v>
      </c>
      <c r="J488" s="36">
        <f t="shared" si="58"/>
        <v>6875.25</v>
      </c>
      <c r="K488" s="36">
        <f t="shared" si="59"/>
        <v>1200</v>
      </c>
      <c r="L488" s="36">
        <f t="shared" si="60"/>
        <v>4037.625</v>
      </c>
      <c r="M488" s="36">
        <f t="shared" si="61"/>
        <v>5740.2</v>
      </c>
      <c r="N488" s="36">
        <f t="shared" si="62"/>
        <v>0.12408284573233026</v>
      </c>
      <c r="O488" s="36">
        <f t="shared" si="63"/>
        <v>0.20188125000000001</v>
      </c>
    </row>
    <row r="489" spans="1:15">
      <c r="A489" s="36" t="s">
        <v>720</v>
      </c>
      <c r="B489" s="36"/>
      <c r="C489" s="36">
        <v>650</v>
      </c>
      <c r="D489" s="36">
        <v>501</v>
      </c>
      <c r="E489" s="36">
        <v>2000</v>
      </c>
      <c r="F489" s="36">
        <v>5000</v>
      </c>
      <c r="G489" s="36">
        <v>20000</v>
      </c>
      <c r="H489" s="36">
        <f t="shared" si="56"/>
        <v>501</v>
      </c>
      <c r="I489" s="36">
        <f t="shared" si="57"/>
        <v>20000</v>
      </c>
      <c r="J489" s="36">
        <f t="shared" si="58"/>
        <v>6875.25</v>
      </c>
      <c r="K489" s="36">
        <f t="shared" si="59"/>
        <v>650</v>
      </c>
      <c r="L489" s="36">
        <f t="shared" si="60"/>
        <v>3762.625</v>
      </c>
      <c r="M489" s="36">
        <f t="shared" si="61"/>
        <v>5630.2</v>
      </c>
      <c r="N489" s="36">
        <f t="shared" si="62"/>
        <v>0.13315172253413507</v>
      </c>
      <c r="O489" s="36">
        <f t="shared" si="63"/>
        <v>0.18813125</v>
      </c>
    </row>
    <row r="490" spans="1:15">
      <c r="A490" s="36" t="s">
        <v>721</v>
      </c>
      <c r="B490" s="36"/>
      <c r="C490" s="36">
        <v>125</v>
      </c>
      <c r="D490" s="36">
        <v>101</v>
      </c>
      <c r="E490" s="36">
        <v>100</v>
      </c>
      <c r="F490" s="36">
        <v>500</v>
      </c>
      <c r="G490" s="36">
        <v>600</v>
      </c>
      <c r="H490" s="36">
        <f t="shared" si="56"/>
        <v>100</v>
      </c>
      <c r="I490" s="36">
        <f t="shared" si="57"/>
        <v>600</v>
      </c>
      <c r="J490" s="36">
        <f t="shared" si="58"/>
        <v>325.25</v>
      </c>
      <c r="K490" s="36">
        <f t="shared" si="59"/>
        <v>125</v>
      </c>
      <c r="L490" s="36">
        <f t="shared" si="60"/>
        <v>225.125</v>
      </c>
      <c r="M490" s="36">
        <f t="shared" si="61"/>
        <v>285.2</v>
      </c>
      <c r="N490" s="36">
        <f t="shared" si="62"/>
        <v>0.44419766796224319</v>
      </c>
      <c r="O490" s="36">
        <f t="shared" si="63"/>
        <v>0.37520833333333331</v>
      </c>
    </row>
    <row r="491" spans="1:15">
      <c r="A491" s="36" t="s">
        <v>722</v>
      </c>
      <c r="B491" s="36"/>
      <c r="C491" s="36">
        <v>8000</v>
      </c>
      <c r="D491" s="36">
        <v>50001</v>
      </c>
      <c r="E491" s="36">
        <v>50000</v>
      </c>
      <c r="F491" s="36">
        <v>50001</v>
      </c>
      <c r="G491" s="36">
        <v>300000</v>
      </c>
      <c r="H491" s="36">
        <f t="shared" si="56"/>
        <v>8000</v>
      </c>
      <c r="I491" s="36">
        <f t="shared" si="57"/>
        <v>300000</v>
      </c>
      <c r="J491" s="36">
        <f t="shared" si="58"/>
        <v>112500.5</v>
      </c>
      <c r="K491" s="36">
        <f t="shared" si="59"/>
        <v>8000</v>
      </c>
      <c r="L491" s="36">
        <f t="shared" si="60"/>
        <v>60250.25</v>
      </c>
      <c r="M491" s="36">
        <f t="shared" si="61"/>
        <v>91600.4</v>
      </c>
      <c r="N491" s="36">
        <f t="shared" si="62"/>
        <v>0.13277953203513679</v>
      </c>
      <c r="O491" s="36">
        <f t="shared" si="63"/>
        <v>0.20083416666666667</v>
      </c>
    </row>
    <row r="492" spans="1:15">
      <c r="A492" s="36" t="s">
        <v>723</v>
      </c>
      <c r="B492" s="36">
        <v>270</v>
      </c>
      <c r="C492" s="36">
        <v>300</v>
      </c>
      <c r="D492" s="36">
        <v>101</v>
      </c>
      <c r="E492" s="36">
        <v>100</v>
      </c>
      <c r="F492" s="36">
        <v>500</v>
      </c>
      <c r="G492" s="36">
        <v>600</v>
      </c>
      <c r="H492" s="36">
        <f t="shared" si="56"/>
        <v>100</v>
      </c>
      <c r="I492" s="36">
        <f t="shared" si="57"/>
        <v>600</v>
      </c>
      <c r="J492" s="36">
        <f t="shared" si="58"/>
        <v>270</v>
      </c>
      <c r="K492" s="36">
        <f t="shared" si="59"/>
        <v>300</v>
      </c>
      <c r="L492" s="36">
        <f t="shared" si="60"/>
        <v>285</v>
      </c>
      <c r="M492" s="36">
        <f t="shared" si="61"/>
        <v>311.83333333333331</v>
      </c>
      <c r="N492" s="36">
        <f t="shared" si="62"/>
        <v>0.35087719298245612</v>
      </c>
      <c r="O492" s="36">
        <f t="shared" si="63"/>
        <v>0.47499999999999998</v>
      </c>
    </row>
    <row r="493" spans="1:15">
      <c r="A493" s="36" t="s">
        <v>724</v>
      </c>
      <c r="B493" s="36">
        <v>50</v>
      </c>
      <c r="C493" s="36">
        <v>50</v>
      </c>
      <c r="D493" s="36">
        <v>50</v>
      </c>
      <c r="E493" s="36">
        <v>20</v>
      </c>
      <c r="F493" s="36">
        <v>100</v>
      </c>
      <c r="G493" s="36">
        <v>70</v>
      </c>
      <c r="H493" s="36">
        <f t="shared" si="56"/>
        <v>20</v>
      </c>
      <c r="I493" s="36">
        <f t="shared" si="57"/>
        <v>100</v>
      </c>
      <c r="J493" s="36">
        <f t="shared" si="58"/>
        <v>50</v>
      </c>
      <c r="K493" s="36">
        <f t="shared" si="59"/>
        <v>50</v>
      </c>
      <c r="L493" s="36">
        <f t="shared" si="60"/>
        <v>50</v>
      </c>
      <c r="M493" s="36">
        <f t="shared" si="61"/>
        <v>56.666666666666664</v>
      </c>
      <c r="N493" s="36">
        <f t="shared" si="62"/>
        <v>0.4</v>
      </c>
      <c r="O493" s="36">
        <f t="shared" si="63"/>
        <v>0.5</v>
      </c>
    </row>
    <row r="494" spans="1:15">
      <c r="A494" s="36" t="s">
        <v>725</v>
      </c>
      <c r="B494" s="36">
        <v>150</v>
      </c>
      <c r="C494" s="36">
        <v>300</v>
      </c>
      <c r="D494" s="36">
        <v>101</v>
      </c>
      <c r="E494" s="36">
        <v>100</v>
      </c>
      <c r="F494" s="36">
        <v>500</v>
      </c>
      <c r="G494" s="36">
        <v>600</v>
      </c>
      <c r="H494" s="36">
        <f t="shared" si="56"/>
        <v>100</v>
      </c>
      <c r="I494" s="36">
        <f t="shared" si="57"/>
        <v>600</v>
      </c>
      <c r="J494" s="36">
        <f t="shared" si="58"/>
        <v>150</v>
      </c>
      <c r="K494" s="36">
        <f t="shared" si="59"/>
        <v>300</v>
      </c>
      <c r="L494" s="36">
        <f t="shared" si="60"/>
        <v>225</v>
      </c>
      <c r="M494" s="36">
        <f t="shared" si="61"/>
        <v>291.83333333333331</v>
      </c>
      <c r="N494" s="36">
        <f t="shared" si="62"/>
        <v>0.44444444444444442</v>
      </c>
      <c r="O494" s="36">
        <f t="shared" si="63"/>
        <v>0.375</v>
      </c>
    </row>
    <row r="495" spans="1:15">
      <c r="A495" s="36" t="s">
        <v>726</v>
      </c>
      <c r="B495" s="36">
        <v>450</v>
      </c>
      <c r="C495" s="36">
        <v>750</v>
      </c>
      <c r="D495" s="36">
        <v>5001</v>
      </c>
      <c r="E495" s="36">
        <v>20000</v>
      </c>
      <c r="F495" s="36">
        <v>50000</v>
      </c>
      <c r="G495" s="36">
        <v>50000</v>
      </c>
      <c r="H495" s="36">
        <f t="shared" si="56"/>
        <v>450</v>
      </c>
      <c r="I495" s="36">
        <f t="shared" si="57"/>
        <v>50000</v>
      </c>
      <c r="J495" s="36">
        <f t="shared" si="58"/>
        <v>450</v>
      </c>
      <c r="K495" s="36">
        <f t="shared" si="59"/>
        <v>750</v>
      </c>
      <c r="L495" s="36">
        <f t="shared" si="60"/>
        <v>600</v>
      </c>
      <c r="M495" s="36">
        <f t="shared" si="61"/>
        <v>21033.5</v>
      </c>
      <c r="N495" s="36">
        <f t="shared" si="62"/>
        <v>0.75</v>
      </c>
      <c r="O495" s="36">
        <f t="shared" si="63"/>
        <v>1.2E-2</v>
      </c>
    </row>
    <row r="496" spans="1:15">
      <c r="A496" s="36" t="s">
        <v>727</v>
      </c>
      <c r="B496" s="36">
        <v>1350</v>
      </c>
      <c r="C496" s="36">
        <v>1500</v>
      </c>
      <c r="D496" s="36">
        <v>5001</v>
      </c>
      <c r="E496" s="36">
        <v>20000</v>
      </c>
      <c r="F496" s="36">
        <v>50000</v>
      </c>
      <c r="G496" s="36">
        <v>50000</v>
      </c>
      <c r="H496" s="36">
        <f t="shared" si="56"/>
        <v>1350</v>
      </c>
      <c r="I496" s="36">
        <f t="shared" si="57"/>
        <v>50000</v>
      </c>
      <c r="J496" s="36">
        <f t="shared" si="58"/>
        <v>1350</v>
      </c>
      <c r="K496" s="36">
        <f t="shared" si="59"/>
        <v>1500</v>
      </c>
      <c r="L496" s="36">
        <f t="shared" si="60"/>
        <v>1425</v>
      </c>
      <c r="M496" s="36">
        <f t="shared" si="61"/>
        <v>21308.5</v>
      </c>
      <c r="N496" s="36">
        <f t="shared" si="62"/>
        <v>0.94736842105263153</v>
      </c>
      <c r="O496" s="36">
        <f t="shared" si="63"/>
        <v>2.8500000000000001E-2</v>
      </c>
    </row>
    <row r="497" spans="1:15">
      <c r="A497" s="36" t="s">
        <v>728</v>
      </c>
      <c r="B497" s="36">
        <v>180</v>
      </c>
      <c r="C497" s="36">
        <v>800</v>
      </c>
      <c r="D497" s="36">
        <v>501</v>
      </c>
      <c r="E497" s="36">
        <v>2000</v>
      </c>
      <c r="F497" s="36">
        <v>5000</v>
      </c>
      <c r="G497" s="36">
        <v>20000</v>
      </c>
      <c r="H497" s="36">
        <f t="shared" si="56"/>
        <v>180</v>
      </c>
      <c r="I497" s="36">
        <f t="shared" si="57"/>
        <v>20000</v>
      </c>
      <c r="J497" s="36">
        <f t="shared" si="58"/>
        <v>180</v>
      </c>
      <c r="K497" s="36">
        <f t="shared" si="59"/>
        <v>800</v>
      </c>
      <c r="L497" s="36">
        <f t="shared" si="60"/>
        <v>490</v>
      </c>
      <c r="M497" s="36">
        <f t="shared" si="61"/>
        <v>4746.833333333333</v>
      </c>
      <c r="N497" s="36">
        <f t="shared" si="62"/>
        <v>0.36734693877551022</v>
      </c>
      <c r="O497" s="36">
        <f t="shared" si="63"/>
        <v>2.4500000000000001E-2</v>
      </c>
    </row>
    <row r="498" spans="1:15">
      <c r="A498" s="36" t="s">
        <v>729</v>
      </c>
      <c r="B498" s="36">
        <v>180</v>
      </c>
      <c r="C498" s="36">
        <v>2000</v>
      </c>
      <c r="D498" s="36">
        <v>5001</v>
      </c>
      <c r="E498" s="36">
        <v>20000</v>
      </c>
      <c r="F498" s="36">
        <v>50000</v>
      </c>
      <c r="G498" s="36">
        <v>50000</v>
      </c>
      <c r="H498" s="36">
        <f t="shared" si="56"/>
        <v>180</v>
      </c>
      <c r="I498" s="36">
        <f t="shared" si="57"/>
        <v>50000</v>
      </c>
      <c r="J498" s="36">
        <f t="shared" si="58"/>
        <v>180</v>
      </c>
      <c r="K498" s="36">
        <f t="shared" si="59"/>
        <v>2000</v>
      </c>
      <c r="L498" s="36">
        <f t="shared" si="60"/>
        <v>1090</v>
      </c>
      <c r="M498" s="36">
        <f t="shared" si="61"/>
        <v>21196.833333333332</v>
      </c>
      <c r="N498" s="36">
        <f t="shared" si="62"/>
        <v>0.16513761467889909</v>
      </c>
      <c r="O498" s="36">
        <f t="shared" si="63"/>
        <v>2.18E-2</v>
      </c>
    </row>
    <row r="499" spans="1:15">
      <c r="A499" s="36" t="s">
        <v>730</v>
      </c>
      <c r="B499" s="36">
        <v>3840</v>
      </c>
      <c r="C499" s="36">
        <v>1500</v>
      </c>
      <c r="D499" s="36">
        <v>501</v>
      </c>
      <c r="E499" s="36">
        <v>2000</v>
      </c>
      <c r="F499" s="36">
        <v>5000</v>
      </c>
      <c r="G499" s="36">
        <v>20000</v>
      </c>
      <c r="H499" s="36">
        <f t="shared" si="56"/>
        <v>501</v>
      </c>
      <c r="I499" s="36">
        <f t="shared" si="57"/>
        <v>20000</v>
      </c>
      <c r="J499" s="36">
        <f t="shared" si="58"/>
        <v>3840</v>
      </c>
      <c r="K499" s="36">
        <f t="shared" si="59"/>
        <v>1500</v>
      </c>
      <c r="L499" s="36">
        <f t="shared" si="60"/>
        <v>2670</v>
      </c>
      <c r="M499" s="36">
        <f t="shared" si="61"/>
        <v>5473.5</v>
      </c>
      <c r="N499" s="36">
        <f t="shared" si="62"/>
        <v>0.18764044943820224</v>
      </c>
      <c r="O499" s="36">
        <f t="shared" si="63"/>
        <v>0.13350000000000001</v>
      </c>
    </row>
    <row r="500" spans="1:15">
      <c r="A500" s="36" t="s">
        <v>731</v>
      </c>
      <c r="B500" s="36">
        <v>9000</v>
      </c>
      <c r="C500" s="36">
        <v>3000</v>
      </c>
      <c r="D500" s="36">
        <v>5001</v>
      </c>
      <c r="E500" s="36">
        <v>20000</v>
      </c>
      <c r="F500" s="36">
        <v>50000</v>
      </c>
      <c r="G500" s="36">
        <v>50000</v>
      </c>
      <c r="H500" s="36">
        <f t="shared" si="56"/>
        <v>3000</v>
      </c>
      <c r="I500" s="36">
        <f t="shared" si="57"/>
        <v>50000</v>
      </c>
      <c r="J500" s="36">
        <f t="shared" si="58"/>
        <v>9000</v>
      </c>
      <c r="K500" s="36">
        <f t="shared" si="59"/>
        <v>3000</v>
      </c>
      <c r="L500" s="36">
        <f t="shared" si="60"/>
        <v>6000</v>
      </c>
      <c r="M500" s="36">
        <f t="shared" si="61"/>
        <v>22833.5</v>
      </c>
      <c r="N500" s="36">
        <f t="shared" si="62"/>
        <v>0.5</v>
      </c>
      <c r="O500" s="36">
        <f t="shared" si="63"/>
        <v>0.12</v>
      </c>
    </row>
    <row r="501" spans="1:15">
      <c r="A501" s="36" t="s">
        <v>732</v>
      </c>
      <c r="B501" s="36"/>
      <c r="C501" s="36">
        <v>2000</v>
      </c>
      <c r="D501" s="36">
        <v>501</v>
      </c>
      <c r="E501" s="36">
        <v>2000</v>
      </c>
      <c r="F501" s="36">
        <v>5000</v>
      </c>
      <c r="G501" s="36">
        <v>20000</v>
      </c>
      <c r="H501" s="36">
        <f t="shared" si="56"/>
        <v>501</v>
      </c>
      <c r="I501" s="36">
        <f t="shared" si="57"/>
        <v>20000</v>
      </c>
      <c r="J501" s="36">
        <f t="shared" si="58"/>
        <v>6875.25</v>
      </c>
      <c r="K501" s="36">
        <f t="shared" si="59"/>
        <v>2000</v>
      </c>
      <c r="L501" s="36">
        <f t="shared" si="60"/>
        <v>4437.625</v>
      </c>
      <c r="M501" s="36">
        <f t="shared" si="61"/>
        <v>5900.2</v>
      </c>
      <c r="N501" s="36">
        <f t="shared" si="62"/>
        <v>0.11289822821892341</v>
      </c>
      <c r="O501" s="36">
        <f t="shared" si="63"/>
        <v>0.22188125</v>
      </c>
    </row>
    <row r="502" spans="1:15">
      <c r="A502" s="36" t="s">
        <v>733</v>
      </c>
      <c r="B502" s="36"/>
      <c r="C502" s="36">
        <v>1600</v>
      </c>
      <c r="D502" s="36">
        <v>501</v>
      </c>
      <c r="E502" s="36">
        <v>2000</v>
      </c>
      <c r="F502" s="36">
        <v>5000</v>
      </c>
      <c r="G502" s="36">
        <v>20000</v>
      </c>
      <c r="H502" s="36">
        <f t="shared" si="56"/>
        <v>501</v>
      </c>
      <c r="I502" s="36">
        <f t="shared" si="57"/>
        <v>20000</v>
      </c>
      <c r="J502" s="36">
        <f t="shared" si="58"/>
        <v>6875.25</v>
      </c>
      <c r="K502" s="36">
        <f t="shared" si="59"/>
        <v>1600</v>
      </c>
      <c r="L502" s="36">
        <f t="shared" si="60"/>
        <v>4237.625</v>
      </c>
      <c r="M502" s="36">
        <f t="shared" si="61"/>
        <v>5820.2</v>
      </c>
      <c r="N502" s="36">
        <f t="shared" si="62"/>
        <v>0.11822660098522167</v>
      </c>
      <c r="O502" s="36">
        <f t="shared" si="63"/>
        <v>0.21188124999999999</v>
      </c>
    </row>
    <row r="503" spans="1:15">
      <c r="A503" s="36" t="s">
        <v>734</v>
      </c>
      <c r="B503" s="36"/>
      <c r="C503" s="36">
        <v>2500</v>
      </c>
      <c r="D503" s="36">
        <v>501</v>
      </c>
      <c r="E503" s="36">
        <v>2000</v>
      </c>
      <c r="F503" s="36">
        <v>5000</v>
      </c>
      <c r="G503" s="36">
        <v>20000</v>
      </c>
      <c r="H503" s="36">
        <f t="shared" si="56"/>
        <v>501</v>
      </c>
      <c r="I503" s="36">
        <f t="shared" si="57"/>
        <v>20000</v>
      </c>
      <c r="J503" s="36">
        <f t="shared" si="58"/>
        <v>6875.25</v>
      </c>
      <c r="K503" s="36">
        <f t="shared" si="59"/>
        <v>2500</v>
      </c>
      <c r="L503" s="36">
        <f t="shared" si="60"/>
        <v>4687.625</v>
      </c>
      <c r="M503" s="36">
        <f t="shared" si="61"/>
        <v>6000.2</v>
      </c>
      <c r="N503" s="36">
        <f t="shared" si="62"/>
        <v>0.1068771499426682</v>
      </c>
      <c r="O503" s="36">
        <f t="shared" si="63"/>
        <v>0.23438125000000001</v>
      </c>
    </row>
    <row r="504" spans="1:15">
      <c r="A504" s="36" t="s">
        <v>735</v>
      </c>
      <c r="B504" s="36"/>
      <c r="C504" s="36">
        <v>6000</v>
      </c>
      <c r="D504" s="36">
        <v>5001</v>
      </c>
      <c r="E504" s="36">
        <v>20000</v>
      </c>
      <c r="F504" s="36">
        <v>50000</v>
      </c>
      <c r="G504" s="36">
        <v>50000</v>
      </c>
      <c r="H504" s="36">
        <f t="shared" si="56"/>
        <v>5001</v>
      </c>
      <c r="I504" s="36">
        <f t="shared" si="57"/>
        <v>50000</v>
      </c>
      <c r="J504" s="36">
        <f t="shared" si="58"/>
        <v>31250.25</v>
      </c>
      <c r="K504" s="36">
        <f t="shared" si="59"/>
        <v>6000</v>
      </c>
      <c r="L504" s="36">
        <f t="shared" si="60"/>
        <v>18625.125</v>
      </c>
      <c r="M504" s="36">
        <f t="shared" si="61"/>
        <v>26200.2</v>
      </c>
      <c r="N504" s="36">
        <f t="shared" si="62"/>
        <v>0.26850826504520103</v>
      </c>
      <c r="O504" s="36">
        <f t="shared" si="63"/>
        <v>0.37250250000000001</v>
      </c>
    </row>
    <row r="505" spans="1:15">
      <c r="A505" s="36" t="s">
        <v>736</v>
      </c>
      <c r="B505" s="36">
        <v>180</v>
      </c>
      <c r="C505" s="36">
        <v>1100</v>
      </c>
      <c r="D505" s="36">
        <v>501</v>
      </c>
      <c r="E505" s="36">
        <v>2000</v>
      </c>
      <c r="F505" s="36">
        <v>5000</v>
      </c>
      <c r="G505" s="36">
        <v>20000</v>
      </c>
      <c r="H505" s="36">
        <f t="shared" si="56"/>
        <v>180</v>
      </c>
      <c r="I505" s="36">
        <f t="shared" si="57"/>
        <v>20000</v>
      </c>
      <c r="J505" s="36">
        <f t="shared" si="58"/>
        <v>180</v>
      </c>
      <c r="K505" s="36">
        <f t="shared" si="59"/>
        <v>1100</v>
      </c>
      <c r="L505" s="36">
        <f t="shared" si="60"/>
        <v>640</v>
      </c>
      <c r="M505" s="36">
        <f t="shared" si="61"/>
        <v>4796.833333333333</v>
      </c>
      <c r="N505" s="36">
        <f t="shared" si="62"/>
        <v>0.28125</v>
      </c>
      <c r="O505" s="36">
        <f t="shared" si="63"/>
        <v>3.2000000000000001E-2</v>
      </c>
    </row>
    <row r="506" spans="1:15">
      <c r="A506" s="36" t="s">
        <v>737</v>
      </c>
      <c r="B506" s="36">
        <v>100</v>
      </c>
      <c r="C506" s="36">
        <v>500</v>
      </c>
      <c r="D506" s="36">
        <v>101</v>
      </c>
      <c r="E506" s="36">
        <v>100</v>
      </c>
      <c r="F506" s="36">
        <v>500</v>
      </c>
      <c r="G506" s="36">
        <v>600</v>
      </c>
      <c r="H506" s="36">
        <f t="shared" si="56"/>
        <v>100</v>
      </c>
      <c r="I506" s="36">
        <f t="shared" si="57"/>
        <v>600</v>
      </c>
      <c r="J506" s="36">
        <f t="shared" si="58"/>
        <v>100</v>
      </c>
      <c r="K506" s="36">
        <f t="shared" si="59"/>
        <v>500</v>
      </c>
      <c r="L506" s="36">
        <f t="shared" si="60"/>
        <v>300</v>
      </c>
      <c r="M506" s="36">
        <f t="shared" si="61"/>
        <v>316.83333333333331</v>
      </c>
      <c r="N506" s="36">
        <f t="shared" si="62"/>
        <v>0.33333333333333331</v>
      </c>
      <c r="O506" s="36">
        <f t="shared" si="63"/>
        <v>0.5</v>
      </c>
    </row>
    <row r="507" spans="1:15">
      <c r="A507" s="36" t="s">
        <v>738</v>
      </c>
      <c r="B507" s="36"/>
      <c r="C507" s="36">
        <v>1900</v>
      </c>
      <c r="D507" s="36">
        <v>5001</v>
      </c>
      <c r="E507" s="36">
        <v>20000</v>
      </c>
      <c r="F507" s="36">
        <v>50000</v>
      </c>
      <c r="G507" s="36">
        <v>50000</v>
      </c>
      <c r="H507" s="36">
        <f t="shared" si="56"/>
        <v>1900</v>
      </c>
      <c r="I507" s="36">
        <f t="shared" si="57"/>
        <v>50000</v>
      </c>
      <c r="J507" s="36">
        <f t="shared" si="58"/>
        <v>31250.25</v>
      </c>
      <c r="K507" s="36">
        <f t="shared" si="59"/>
        <v>1900</v>
      </c>
      <c r="L507" s="36">
        <f t="shared" si="60"/>
        <v>16575.125</v>
      </c>
      <c r="M507" s="36">
        <f t="shared" si="61"/>
        <v>25380.2</v>
      </c>
      <c r="N507" s="36">
        <f t="shared" si="62"/>
        <v>0.11462960309499928</v>
      </c>
      <c r="O507" s="36">
        <f t="shared" si="63"/>
        <v>0.33150249999999998</v>
      </c>
    </row>
    <row r="508" spans="1:15">
      <c r="A508" s="36" t="s">
        <v>739</v>
      </c>
      <c r="B508" s="36">
        <v>300</v>
      </c>
      <c r="C508" s="36">
        <v>500</v>
      </c>
      <c r="D508" s="36">
        <v>101</v>
      </c>
      <c r="E508" s="36">
        <v>100</v>
      </c>
      <c r="F508" s="36">
        <v>500</v>
      </c>
      <c r="G508" s="36">
        <v>600</v>
      </c>
      <c r="H508" s="36">
        <f t="shared" si="56"/>
        <v>100</v>
      </c>
      <c r="I508" s="36">
        <f t="shared" si="57"/>
        <v>600</v>
      </c>
      <c r="J508" s="36">
        <f t="shared" si="58"/>
        <v>300</v>
      </c>
      <c r="K508" s="36">
        <f t="shared" si="59"/>
        <v>500</v>
      </c>
      <c r="L508" s="36">
        <f t="shared" si="60"/>
        <v>400</v>
      </c>
      <c r="M508" s="36">
        <f t="shared" si="61"/>
        <v>350.16666666666669</v>
      </c>
      <c r="N508" s="36">
        <f t="shared" si="62"/>
        <v>0.25</v>
      </c>
      <c r="O508" s="36">
        <f t="shared" si="63"/>
        <v>0.66666666666666663</v>
      </c>
    </row>
    <row r="509" spans="1:15">
      <c r="A509" s="36" t="s">
        <v>740</v>
      </c>
      <c r="B509" s="36">
        <v>400</v>
      </c>
      <c r="C509" s="36">
        <v>2000</v>
      </c>
      <c r="D509" s="36">
        <v>5001</v>
      </c>
      <c r="E509" s="36">
        <v>20000</v>
      </c>
      <c r="F509" s="36">
        <v>50000</v>
      </c>
      <c r="G509" s="36">
        <v>50000</v>
      </c>
      <c r="H509" s="36">
        <f t="shared" si="56"/>
        <v>400</v>
      </c>
      <c r="I509" s="36">
        <f t="shared" si="57"/>
        <v>50000</v>
      </c>
      <c r="J509" s="36">
        <f t="shared" si="58"/>
        <v>400</v>
      </c>
      <c r="K509" s="36">
        <f t="shared" si="59"/>
        <v>2000</v>
      </c>
      <c r="L509" s="36">
        <f t="shared" si="60"/>
        <v>1200</v>
      </c>
      <c r="M509" s="36">
        <f t="shared" si="61"/>
        <v>21233.5</v>
      </c>
      <c r="N509" s="36">
        <f t="shared" si="62"/>
        <v>0.33333333333333331</v>
      </c>
      <c r="O509" s="36">
        <f t="shared" si="63"/>
        <v>2.4E-2</v>
      </c>
    </row>
    <row r="510" spans="1:15">
      <c r="A510" s="36" t="s">
        <v>741</v>
      </c>
      <c r="B510" s="36">
        <v>960</v>
      </c>
      <c r="C510" s="36">
        <v>1800</v>
      </c>
      <c r="D510" s="36">
        <v>5001</v>
      </c>
      <c r="E510" s="36">
        <v>20000</v>
      </c>
      <c r="F510" s="36">
        <v>50000</v>
      </c>
      <c r="G510" s="36">
        <v>50000</v>
      </c>
      <c r="H510" s="36">
        <f t="shared" si="56"/>
        <v>960</v>
      </c>
      <c r="I510" s="36">
        <f t="shared" si="57"/>
        <v>50000</v>
      </c>
      <c r="J510" s="36">
        <f t="shared" si="58"/>
        <v>960</v>
      </c>
      <c r="K510" s="36">
        <f t="shared" si="59"/>
        <v>1800</v>
      </c>
      <c r="L510" s="36">
        <f t="shared" si="60"/>
        <v>1380</v>
      </c>
      <c r="M510" s="36">
        <f t="shared" si="61"/>
        <v>21293.5</v>
      </c>
      <c r="N510" s="36">
        <f t="shared" si="62"/>
        <v>0.69565217391304346</v>
      </c>
      <c r="O510" s="36">
        <f t="shared" si="63"/>
        <v>2.76E-2</v>
      </c>
    </row>
    <row r="511" spans="1:15">
      <c r="A511" s="36" t="s">
        <v>742</v>
      </c>
      <c r="B511" s="36"/>
      <c r="C511" s="36"/>
      <c r="D511" s="36">
        <v>50</v>
      </c>
      <c r="E511" s="36">
        <v>20</v>
      </c>
      <c r="F511" s="36">
        <v>100</v>
      </c>
      <c r="G511" s="36">
        <v>70</v>
      </c>
      <c r="H511" s="36">
        <f t="shared" si="56"/>
        <v>20</v>
      </c>
      <c r="I511" s="36">
        <f t="shared" si="57"/>
        <v>100</v>
      </c>
      <c r="J511" s="36">
        <f t="shared" si="58"/>
        <v>60</v>
      </c>
      <c r="K511" s="36">
        <f t="shared" si="59"/>
        <v>60</v>
      </c>
      <c r="L511" s="36">
        <f t="shared" si="60"/>
        <v>60</v>
      </c>
      <c r="M511" s="36">
        <f t="shared" si="61"/>
        <v>60</v>
      </c>
      <c r="N511" s="36">
        <f t="shared" si="62"/>
        <v>0.33333333333333331</v>
      </c>
      <c r="O511" s="36">
        <f t="shared" si="63"/>
        <v>0.6</v>
      </c>
    </row>
    <row r="512" spans="1:15">
      <c r="A512" s="36" t="s">
        <v>743</v>
      </c>
      <c r="B512" s="36">
        <v>180</v>
      </c>
      <c r="C512" s="36">
        <v>400</v>
      </c>
      <c r="D512" s="36">
        <v>501</v>
      </c>
      <c r="E512" s="36">
        <v>2000</v>
      </c>
      <c r="F512" s="36">
        <v>5000</v>
      </c>
      <c r="G512" s="36">
        <v>20000</v>
      </c>
      <c r="H512" s="36">
        <f t="shared" si="56"/>
        <v>180</v>
      </c>
      <c r="I512" s="36">
        <f t="shared" si="57"/>
        <v>20000</v>
      </c>
      <c r="J512" s="36">
        <f t="shared" si="58"/>
        <v>180</v>
      </c>
      <c r="K512" s="36">
        <f t="shared" si="59"/>
        <v>400</v>
      </c>
      <c r="L512" s="36">
        <f t="shared" si="60"/>
        <v>290</v>
      </c>
      <c r="M512" s="36">
        <f t="shared" si="61"/>
        <v>4680.166666666667</v>
      </c>
      <c r="N512" s="36">
        <f t="shared" si="62"/>
        <v>0.62068965517241381</v>
      </c>
      <c r="O512" s="36">
        <f t="shared" si="63"/>
        <v>1.4500000000000001E-2</v>
      </c>
    </row>
    <row r="513" spans="1:15">
      <c r="A513" s="36" t="s">
        <v>744</v>
      </c>
      <c r="B513" s="36"/>
      <c r="C513" s="36"/>
      <c r="D513" s="36">
        <v>50001</v>
      </c>
      <c r="E513" s="36">
        <v>50000</v>
      </c>
      <c r="F513" s="36">
        <v>50001</v>
      </c>
      <c r="G513" s="36">
        <v>300000</v>
      </c>
      <c r="H513" s="36">
        <f t="shared" si="56"/>
        <v>50000</v>
      </c>
      <c r="I513" s="36">
        <f t="shared" si="57"/>
        <v>300000</v>
      </c>
      <c r="J513" s="36">
        <f t="shared" si="58"/>
        <v>112500.5</v>
      </c>
      <c r="K513" s="36">
        <f t="shared" si="59"/>
        <v>112500.5</v>
      </c>
      <c r="L513" s="36">
        <f t="shared" si="60"/>
        <v>112500.5</v>
      </c>
      <c r="M513" s="36">
        <f t="shared" si="61"/>
        <v>112500.5</v>
      </c>
      <c r="N513" s="36">
        <f t="shared" si="62"/>
        <v>0.44444246914458158</v>
      </c>
      <c r="O513" s="36">
        <f t="shared" si="63"/>
        <v>0.37500166666666668</v>
      </c>
    </row>
    <row r="514" spans="1:15">
      <c r="A514" s="36" t="s">
        <v>745</v>
      </c>
      <c r="B514" s="36"/>
      <c r="C514" s="36">
        <v>25</v>
      </c>
      <c r="D514" s="36">
        <v>50</v>
      </c>
      <c r="E514" s="36">
        <v>20</v>
      </c>
      <c r="F514" s="36">
        <v>100</v>
      </c>
      <c r="G514" s="36">
        <v>70</v>
      </c>
      <c r="H514" s="36">
        <f t="shared" si="56"/>
        <v>20</v>
      </c>
      <c r="I514" s="36">
        <f t="shared" si="57"/>
        <v>100</v>
      </c>
      <c r="J514" s="36">
        <f t="shared" si="58"/>
        <v>60</v>
      </c>
      <c r="K514" s="36">
        <f t="shared" si="59"/>
        <v>25</v>
      </c>
      <c r="L514" s="36">
        <f t="shared" si="60"/>
        <v>42.5</v>
      </c>
      <c r="M514" s="36">
        <f t="shared" si="61"/>
        <v>53</v>
      </c>
      <c r="N514" s="36">
        <f t="shared" si="62"/>
        <v>0.47058823529411764</v>
      </c>
      <c r="O514" s="36">
        <f t="shared" si="63"/>
        <v>0.42499999999999999</v>
      </c>
    </row>
    <row r="515" spans="1:15">
      <c r="A515" s="36" t="s">
        <v>746</v>
      </c>
      <c r="B515" s="36"/>
      <c r="C515" s="36"/>
      <c r="D515" s="36">
        <v>501</v>
      </c>
      <c r="E515" s="36">
        <v>2000</v>
      </c>
      <c r="F515" s="36">
        <v>5000</v>
      </c>
      <c r="G515" s="36">
        <v>20000</v>
      </c>
      <c r="H515" s="36">
        <f t="shared" ref="H515:H578" si="64">MIN(B515:G515)</f>
        <v>501</v>
      </c>
      <c r="I515" s="36">
        <f t="shared" ref="I515:I578" si="65">MAX(B515:G515)</f>
        <v>20000</v>
      </c>
      <c r="J515" s="36">
        <f t="shared" ref="J515:J578" si="66">IF(B515="",(F515+G515+E515+D515)/4,B515)</f>
        <v>6875.25</v>
      </c>
      <c r="K515" s="36">
        <f t="shared" ref="K515:K578" si="67">IF(C515="",(G515+D515+F515+E515)/4,C515)</f>
        <v>6875.25</v>
      </c>
      <c r="L515" s="36">
        <f t="shared" ref="L515:L578" si="68">(J515+K515)/2</f>
        <v>6875.25</v>
      </c>
      <c r="M515" s="36">
        <f t="shared" ref="M515:M578" si="69">AVERAGE(B515:G515)</f>
        <v>6875.25</v>
      </c>
      <c r="N515" s="36">
        <f t="shared" ref="N515:N578" si="70">(H515/L515)</f>
        <v>7.2870077451729035E-2</v>
      </c>
      <c r="O515" s="36">
        <f t="shared" ref="O515:O578" si="71">L515/I515</f>
        <v>0.34376250000000003</v>
      </c>
    </row>
    <row r="516" spans="1:15">
      <c r="A516" s="36" t="s">
        <v>746</v>
      </c>
      <c r="B516" s="36"/>
      <c r="C516" s="36"/>
      <c r="D516" s="36">
        <v>501</v>
      </c>
      <c r="E516" s="36">
        <v>2000</v>
      </c>
      <c r="F516" s="36">
        <v>5000</v>
      </c>
      <c r="G516" s="36">
        <v>20000</v>
      </c>
      <c r="H516" s="36">
        <f t="shared" si="64"/>
        <v>501</v>
      </c>
      <c r="I516" s="36">
        <f t="shared" si="65"/>
        <v>20000</v>
      </c>
      <c r="J516" s="36">
        <f t="shared" si="66"/>
        <v>6875.25</v>
      </c>
      <c r="K516" s="36">
        <f t="shared" si="67"/>
        <v>6875.25</v>
      </c>
      <c r="L516" s="36">
        <f t="shared" si="68"/>
        <v>6875.25</v>
      </c>
      <c r="M516" s="36">
        <f t="shared" si="69"/>
        <v>6875.25</v>
      </c>
      <c r="N516" s="36">
        <f t="shared" si="70"/>
        <v>7.2870077451729035E-2</v>
      </c>
      <c r="O516" s="36">
        <f t="shared" si="71"/>
        <v>0.34376250000000003</v>
      </c>
    </row>
    <row r="517" spans="1:15">
      <c r="A517" s="36" t="s">
        <v>747</v>
      </c>
      <c r="B517" s="36"/>
      <c r="C517" s="36"/>
      <c r="D517" s="36">
        <v>101</v>
      </c>
      <c r="E517" s="36">
        <v>100</v>
      </c>
      <c r="F517" s="36">
        <v>500</v>
      </c>
      <c r="G517" s="36">
        <v>600</v>
      </c>
      <c r="H517" s="36">
        <f t="shared" si="64"/>
        <v>100</v>
      </c>
      <c r="I517" s="36">
        <f t="shared" si="65"/>
        <v>600</v>
      </c>
      <c r="J517" s="36">
        <f t="shared" si="66"/>
        <v>325.25</v>
      </c>
      <c r="K517" s="36">
        <f t="shared" si="67"/>
        <v>325.25</v>
      </c>
      <c r="L517" s="36">
        <f t="shared" si="68"/>
        <v>325.25</v>
      </c>
      <c r="M517" s="36">
        <f t="shared" si="69"/>
        <v>325.25</v>
      </c>
      <c r="N517" s="36">
        <f t="shared" si="70"/>
        <v>0.30745580322828592</v>
      </c>
      <c r="O517" s="36">
        <f t="shared" si="71"/>
        <v>0.54208333333333336</v>
      </c>
    </row>
    <row r="518" spans="1:15">
      <c r="A518" s="36" t="s">
        <v>748</v>
      </c>
      <c r="B518" s="36"/>
      <c r="C518" s="36">
        <v>100</v>
      </c>
      <c r="D518" s="36">
        <v>50</v>
      </c>
      <c r="E518" s="36">
        <v>20</v>
      </c>
      <c r="F518" s="36">
        <v>100</v>
      </c>
      <c r="G518" s="36">
        <v>70</v>
      </c>
      <c r="H518" s="36">
        <f t="shared" si="64"/>
        <v>20</v>
      </c>
      <c r="I518" s="36">
        <f t="shared" si="65"/>
        <v>100</v>
      </c>
      <c r="J518" s="36">
        <f t="shared" si="66"/>
        <v>60</v>
      </c>
      <c r="K518" s="36">
        <f t="shared" si="67"/>
        <v>100</v>
      </c>
      <c r="L518" s="36">
        <f t="shared" si="68"/>
        <v>80</v>
      </c>
      <c r="M518" s="36">
        <f t="shared" si="69"/>
        <v>68</v>
      </c>
      <c r="N518" s="36">
        <f t="shared" si="70"/>
        <v>0.25</v>
      </c>
      <c r="O518" s="36">
        <f t="shared" si="71"/>
        <v>0.8</v>
      </c>
    </row>
    <row r="519" spans="1:15">
      <c r="A519" s="36" t="s">
        <v>748</v>
      </c>
      <c r="B519" s="36"/>
      <c r="C519" s="36">
        <v>100</v>
      </c>
      <c r="D519" s="36">
        <v>50</v>
      </c>
      <c r="E519" s="36">
        <v>20</v>
      </c>
      <c r="F519" s="36">
        <v>100</v>
      </c>
      <c r="G519" s="36">
        <v>70</v>
      </c>
      <c r="H519" s="36">
        <f t="shared" si="64"/>
        <v>20</v>
      </c>
      <c r="I519" s="36">
        <f t="shared" si="65"/>
        <v>100</v>
      </c>
      <c r="J519" s="36">
        <f t="shared" si="66"/>
        <v>60</v>
      </c>
      <c r="K519" s="36">
        <f t="shared" si="67"/>
        <v>100</v>
      </c>
      <c r="L519" s="36">
        <f t="shared" si="68"/>
        <v>80</v>
      </c>
      <c r="M519" s="36">
        <f t="shared" si="69"/>
        <v>68</v>
      </c>
      <c r="N519" s="36">
        <f t="shared" si="70"/>
        <v>0.25</v>
      </c>
      <c r="O519" s="36">
        <f t="shared" si="71"/>
        <v>0.8</v>
      </c>
    </row>
    <row r="520" spans="1:15">
      <c r="A520" s="36" t="s">
        <v>748</v>
      </c>
      <c r="B520" s="36"/>
      <c r="C520" s="36"/>
      <c r="D520" s="36">
        <v>50</v>
      </c>
      <c r="E520" s="36">
        <v>20</v>
      </c>
      <c r="F520" s="36">
        <v>100</v>
      </c>
      <c r="G520" s="36">
        <v>70</v>
      </c>
      <c r="H520" s="36">
        <f t="shared" si="64"/>
        <v>20</v>
      </c>
      <c r="I520" s="36">
        <f t="shared" si="65"/>
        <v>100</v>
      </c>
      <c r="J520" s="36">
        <f t="shared" si="66"/>
        <v>60</v>
      </c>
      <c r="K520" s="36">
        <f t="shared" si="67"/>
        <v>60</v>
      </c>
      <c r="L520" s="36">
        <f t="shared" si="68"/>
        <v>60</v>
      </c>
      <c r="M520" s="36">
        <f t="shared" si="69"/>
        <v>60</v>
      </c>
      <c r="N520" s="36">
        <f t="shared" si="70"/>
        <v>0.33333333333333331</v>
      </c>
      <c r="O520" s="36">
        <f t="shared" si="71"/>
        <v>0.6</v>
      </c>
    </row>
    <row r="521" spans="1:15">
      <c r="A521" s="36" t="s">
        <v>749</v>
      </c>
      <c r="B521" s="36"/>
      <c r="C521" s="36"/>
      <c r="D521" s="36">
        <v>501</v>
      </c>
      <c r="E521" s="36">
        <v>2000</v>
      </c>
      <c r="F521" s="36">
        <v>5000</v>
      </c>
      <c r="G521" s="36">
        <v>20000</v>
      </c>
      <c r="H521" s="36">
        <f t="shared" si="64"/>
        <v>501</v>
      </c>
      <c r="I521" s="36">
        <f t="shared" si="65"/>
        <v>20000</v>
      </c>
      <c r="J521" s="36">
        <f t="shared" si="66"/>
        <v>6875.25</v>
      </c>
      <c r="K521" s="36">
        <f t="shared" si="67"/>
        <v>6875.25</v>
      </c>
      <c r="L521" s="36">
        <f t="shared" si="68"/>
        <v>6875.25</v>
      </c>
      <c r="M521" s="36">
        <f t="shared" si="69"/>
        <v>6875.25</v>
      </c>
      <c r="N521" s="36">
        <f t="shared" si="70"/>
        <v>7.2870077451729035E-2</v>
      </c>
      <c r="O521" s="36">
        <f t="shared" si="71"/>
        <v>0.34376250000000003</v>
      </c>
    </row>
    <row r="522" spans="1:15">
      <c r="A522" s="36" t="s">
        <v>750</v>
      </c>
      <c r="B522" s="36"/>
      <c r="C522" s="36"/>
      <c r="D522" s="36">
        <v>101</v>
      </c>
      <c r="E522" s="36">
        <v>100</v>
      </c>
      <c r="F522" s="36">
        <v>500</v>
      </c>
      <c r="G522" s="36">
        <v>600</v>
      </c>
      <c r="H522" s="36">
        <f t="shared" si="64"/>
        <v>100</v>
      </c>
      <c r="I522" s="36">
        <f t="shared" si="65"/>
        <v>600</v>
      </c>
      <c r="J522" s="36">
        <f t="shared" si="66"/>
        <v>325.25</v>
      </c>
      <c r="K522" s="36">
        <f t="shared" si="67"/>
        <v>325.25</v>
      </c>
      <c r="L522" s="36">
        <f t="shared" si="68"/>
        <v>325.25</v>
      </c>
      <c r="M522" s="36">
        <f t="shared" si="69"/>
        <v>325.25</v>
      </c>
      <c r="N522" s="36">
        <f t="shared" si="70"/>
        <v>0.30745580322828592</v>
      </c>
      <c r="O522" s="36">
        <f t="shared" si="71"/>
        <v>0.54208333333333336</v>
      </c>
    </row>
    <row r="523" spans="1:15">
      <c r="A523" s="36" t="s">
        <v>751</v>
      </c>
      <c r="B523" s="36"/>
      <c r="C523" s="36">
        <v>250</v>
      </c>
      <c r="D523" s="36">
        <v>101</v>
      </c>
      <c r="E523" s="36">
        <v>100</v>
      </c>
      <c r="F523" s="36">
        <v>500</v>
      </c>
      <c r="G523" s="36">
        <v>600</v>
      </c>
      <c r="H523" s="36">
        <f t="shared" si="64"/>
        <v>100</v>
      </c>
      <c r="I523" s="36">
        <f t="shared" si="65"/>
        <v>600</v>
      </c>
      <c r="J523" s="36">
        <f t="shared" si="66"/>
        <v>325.25</v>
      </c>
      <c r="K523" s="36">
        <f t="shared" si="67"/>
        <v>250</v>
      </c>
      <c r="L523" s="36">
        <f t="shared" si="68"/>
        <v>287.625</v>
      </c>
      <c r="M523" s="36">
        <f t="shared" si="69"/>
        <v>310.2</v>
      </c>
      <c r="N523" s="36">
        <f t="shared" si="70"/>
        <v>0.34767492394611038</v>
      </c>
      <c r="O523" s="36">
        <f t="shared" si="71"/>
        <v>0.479375</v>
      </c>
    </row>
    <row r="524" spans="1:15">
      <c r="A524" s="36" t="s">
        <v>752</v>
      </c>
      <c r="B524" s="36"/>
      <c r="C524" s="36">
        <v>25000</v>
      </c>
      <c r="D524" s="36">
        <v>50001</v>
      </c>
      <c r="E524" s="36">
        <v>50000</v>
      </c>
      <c r="F524" s="36">
        <v>50001</v>
      </c>
      <c r="G524" s="36">
        <v>300000</v>
      </c>
      <c r="H524" s="36">
        <f t="shared" si="64"/>
        <v>25000</v>
      </c>
      <c r="I524" s="36">
        <f t="shared" si="65"/>
        <v>300000</v>
      </c>
      <c r="J524" s="36">
        <f t="shared" si="66"/>
        <v>112500.5</v>
      </c>
      <c r="K524" s="36">
        <f t="shared" si="67"/>
        <v>25000</v>
      </c>
      <c r="L524" s="36">
        <f t="shared" si="68"/>
        <v>68750.25</v>
      </c>
      <c r="M524" s="36">
        <f t="shared" si="69"/>
        <v>95000.4</v>
      </c>
      <c r="N524" s="36">
        <f t="shared" si="70"/>
        <v>0.36363504132712243</v>
      </c>
      <c r="O524" s="36">
        <f t="shared" si="71"/>
        <v>0.2291675</v>
      </c>
    </row>
    <row r="525" spans="1:15">
      <c r="A525" s="36" t="s">
        <v>753</v>
      </c>
      <c r="B525" s="36">
        <v>50</v>
      </c>
      <c r="C525" s="36">
        <v>1000</v>
      </c>
      <c r="D525" s="36">
        <v>501</v>
      </c>
      <c r="E525" s="36">
        <v>2000</v>
      </c>
      <c r="F525" s="36">
        <v>5000</v>
      </c>
      <c r="G525" s="36">
        <v>20000</v>
      </c>
      <c r="H525" s="36">
        <f t="shared" si="64"/>
        <v>50</v>
      </c>
      <c r="I525" s="36">
        <f t="shared" si="65"/>
        <v>20000</v>
      </c>
      <c r="J525" s="36">
        <f t="shared" si="66"/>
        <v>50</v>
      </c>
      <c r="K525" s="36">
        <f t="shared" si="67"/>
        <v>1000</v>
      </c>
      <c r="L525" s="36">
        <f t="shared" si="68"/>
        <v>525</v>
      </c>
      <c r="M525" s="36">
        <f t="shared" si="69"/>
        <v>4758.5</v>
      </c>
      <c r="N525" s="36">
        <f t="shared" si="70"/>
        <v>9.5238095238095233E-2</v>
      </c>
      <c r="O525" s="36">
        <f t="shared" si="71"/>
        <v>2.6249999999999999E-2</v>
      </c>
    </row>
    <row r="526" spans="1:15">
      <c r="A526" s="36" t="s">
        <v>754</v>
      </c>
      <c r="B526" s="36">
        <v>3000</v>
      </c>
      <c r="C526" s="36">
        <v>1000</v>
      </c>
      <c r="D526" s="36">
        <v>501</v>
      </c>
      <c r="E526" s="36">
        <v>2000</v>
      </c>
      <c r="F526" s="36">
        <v>5000</v>
      </c>
      <c r="G526" s="36">
        <v>20000</v>
      </c>
      <c r="H526" s="36">
        <f t="shared" si="64"/>
        <v>501</v>
      </c>
      <c r="I526" s="36">
        <f t="shared" si="65"/>
        <v>20000</v>
      </c>
      <c r="J526" s="36">
        <f t="shared" si="66"/>
        <v>3000</v>
      </c>
      <c r="K526" s="36">
        <f t="shared" si="67"/>
        <v>1000</v>
      </c>
      <c r="L526" s="36">
        <f t="shared" si="68"/>
        <v>2000</v>
      </c>
      <c r="M526" s="36">
        <f t="shared" si="69"/>
        <v>5250.166666666667</v>
      </c>
      <c r="N526" s="36">
        <f t="shared" si="70"/>
        <v>0.2505</v>
      </c>
      <c r="O526" s="36">
        <f t="shared" si="71"/>
        <v>0.1</v>
      </c>
    </row>
    <row r="527" spans="1:15">
      <c r="A527" s="36" t="s">
        <v>755</v>
      </c>
      <c r="B527" s="36">
        <v>250</v>
      </c>
      <c r="C527" s="36">
        <v>1000</v>
      </c>
      <c r="D527" s="36">
        <v>501</v>
      </c>
      <c r="E527" s="36">
        <v>2000</v>
      </c>
      <c r="F527" s="36">
        <v>5000</v>
      </c>
      <c r="G527" s="36">
        <v>20000</v>
      </c>
      <c r="H527" s="36">
        <f t="shared" si="64"/>
        <v>250</v>
      </c>
      <c r="I527" s="36">
        <f t="shared" si="65"/>
        <v>20000</v>
      </c>
      <c r="J527" s="36">
        <f t="shared" si="66"/>
        <v>250</v>
      </c>
      <c r="K527" s="36">
        <f t="shared" si="67"/>
        <v>1000</v>
      </c>
      <c r="L527" s="36">
        <f t="shared" si="68"/>
        <v>625</v>
      </c>
      <c r="M527" s="36">
        <f t="shared" si="69"/>
        <v>4791.833333333333</v>
      </c>
      <c r="N527" s="36">
        <f t="shared" si="70"/>
        <v>0.4</v>
      </c>
      <c r="O527" s="36">
        <f t="shared" si="71"/>
        <v>3.125E-2</v>
      </c>
    </row>
    <row r="528" spans="1:15">
      <c r="A528" s="36" t="s">
        <v>756</v>
      </c>
      <c r="B528" s="36">
        <v>3000</v>
      </c>
      <c r="C528" s="36">
        <v>1000</v>
      </c>
      <c r="D528" s="36">
        <v>501</v>
      </c>
      <c r="E528" s="36">
        <v>2000</v>
      </c>
      <c r="F528" s="36">
        <v>5000</v>
      </c>
      <c r="G528" s="36">
        <v>20000</v>
      </c>
      <c r="H528" s="36">
        <f t="shared" si="64"/>
        <v>501</v>
      </c>
      <c r="I528" s="36">
        <f t="shared" si="65"/>
        <v>20000</v>
      </c>
      <c r="J528" s="36">
        <f t="shared" si="66"/>
        <v>3000</v>
      </c>
      <c r="K528" s="36">
        <f t="shared" si="67"/>
        <v>1000</v>
      </c>
      <c r="L528" s="36">
        <f t="shared" si="68"/>
        <v>2000</v>
      </c>
      <c r="M528" s="36">
        <f t="shared" si="69"/>
        <v>5250.166666666667</v>
      </c>
      <c r="N528" s="36">
        <f t="shared" si="70"/>
        <v>0.2505</v>
      </c>
      <c r="O528" s="36">
        <f t="shared" si="71"/>
        <v>0.1</v>
      </c>
    </row>
    <row r="529" spans="1:15">
      <c r="A529" s="36" t="s">
        <v>757</v>
      </c>
      <c r="B529" s="36">
        <v>250</v>
      </c>
      <c r="C529" s="36">
        <v>1000</v>
      </c>
      <c r="D529" s="36">
        <v>501</v>
      </c>
      <c r="E529" s="36">
        <v>2000</v>
      </c>
      <c r="F529" s="36">
        <v>5000</v>
      </c>
      <c r="G529" s="36">
        <v>20000</v>
      </c>
      <c r="H529" s="36">
        <f t="shared" si="64"/>
        <v>250</v>
      </c>
      <c r="I529" s="36">
        <f t="shared" si="65"/>
        <v>20000</v>
      </c>
      <c r="J529" s="36">
        <f t="shared" si="66"/>
        <v>250</v>
      </c>
      <c r="K529" s="36">
        <f t="shared" si="67"/>
        <v>1000</v>
      </c>
      <c r="L529" s="36">
        <f t="shared" si="68"/>
        <v>625</v>
      </c>
      <c r="M529" s="36">
        <f t="shared" si="69"/>
        <v>4791.833333333333</v>
      </c>
      <c r="N529" s="36">
        <f t="shared" si="70"/>
        <v>0.4</v>
      </c>
      <c r="O529" s="36">
        <f t="shared" si="71"/>
        <v>3.125E-2</v>
      </c>
    </row>
    <row r="530" spans="1:15">
      <c r="A530" s="36" t="s">
        <v>758</v>
      </c>
      <c r="B530" s="36">
        <v>1000</v>
      </c>
      <c r="C530" s="36">
        <v>250</v>
      </c>
      <c r="D530" s="36">
        <v>101</v>
      </c>
      <c r="E530" s="36">
        <v>100</v>
      </c>
      <c r="F530" s="36">
        <v>500</v>
      </c>
      <c r="G530" s="36">
        <v>600</v>
      </c>
      <c r="H530" s="36">
        <f t="shared" si="64"/>
        <v>100</v>
      </c>
      <c r="I530" s="36">
        <f t="shared" si="65"/>
        <v>1000</v>
      </c>
      <c r="J530" s="36">
        <f t="shared" si="66"/>
        <v>1000</v>
      </c>
      <c r="K530" s="36">
        <f t="shared" si="67"/>
        <v>250</v>
      </c>
      <c r="L530" s="36">
        <f t="shared" si="68"/>
        <v>625</v>
      </c>
      <c r="M530" s="36">
        <f t="shared" si="69"/>
        <v>425.16666666666669</v>
      </c>
      <c r="N530" s="36">
        <f t="shared" si="70"/>
        <v>0.16</v>
      </c>
      <c r="O530" s="36">
        <f t="shared" si="71"/>
        <v>0.625</v>
      </c>
    </row>
    <row r="531" spans="1:15">
      <c r="A531" s="36" t="s">
        <v>759</v>
      </c>
      <c r="B531" s="36"/>
      <c r="C531" s="36"/>
      <c r="D531" s="36">
        <v>50</v>
      </c>
      <c r="E531" s="36">
        <v>20</v>
      </c>
      <c r="F531" s="36">
        <v>100</v>
      </c>
      <c r="G531" s="36">
        <v>70</v>
      </c>
      <c r="H531" s="36">
        <f t="shared" si="64"/>
        <v>20</v>
      </c>
      <c r="I531" s="36">
        <f t="shared" si="65"/>
        <v>100</v>
      </c>
      <c r="J531" s="36">
        <f t="shared" si="66"/>
        <v>60</v>
      </c>
      <c r="K531" s="36">
        <f t="shared" si="67"/>
        <v>60</v>
      </c>
      <c r="L531" s="36">
        <f t="shared" si="68"/>
        <v>60</v>
      </c>
      <c r="M531" s="36">
        <f t="shared" si="69"/>
        <v>60</v>
      </c>
      <c r="N531" s="36">
        <f t="shared" si="70"/>
        <v>0.33333333333333331</v>
      </c>
      <c r="O531" s="36">
        <f t="shared" si="71"/>
        <v>0.6</v>
      </c>
    </row>
    <row r="532" spans="1:15">
      <c r="A532" s="36" t="s">
        <v>759</v>
      </c>
      <c r="B532" s="36"/>
      <c r="C532" s="36"/>
      <c r="D532" s="36">
        <v>50</v>
      </c>
      <c r="E532" s="36">
        <v>20</v>
      </c>
      <c r="F532" s="36">
        <v>100</v>
      </c>
      <c r="G532" s="36">
        <v>70</v>
      </c>
      <c r="H532" s="36">
        <f t="shared" si="64"/>
        <v>20</v>
      </c>
      <c r="I532" s="36">
        <f t="shared" si="65"/>
        <v>100</v>
      </c>
      <c r="J532" s="36">
        <f t="shared" si="66"/>
        <v>60</v>
      </c>
      <c r="K532" s="36">
        <f t="shared" si="67"/>
        <v>60</v>
      </c>
      <c r="L532" s="36">
        <f t="shared" si="68"/>
        <v>60</v>
      </c>
      <c r="M532" s="36">
        <f t="shared" si="69"/>
        <v>60</v>
      </c>
      <c r="N532" s="36">
        <f t="shared" si="70"/>
        <v>0.33333333333333331</v>
      </c>
      <c r="O532" s="36">
        <f t="shared" si="71"/>
        <v>0.6</v>
      </c>
    </row>
    <row r="533" spans="1:15">
      <c r="A533" s="36" t="s">
        <v>760</v>
      </c>
      <c r="B533" s="36"/>
      <c r="C533" s="36">
        <v>60000</v>
      </c>
      <c r="D533" s="36">
        <v>50001</v>
      </c>
      <c r="E533" s="36">
        <v>50000</v>
      </c>
      <c r="F533" s="36">
        <v>50001</v>
      </c>
      <c r="G533" s="36">
        <v>300000</v>
      </c>
      <c r="H533" s="36">
        <f t="shared" si="64"/>
        <v>50000</v>
      </c>
      <c r="I533" s="36">
        <f t="shared" si="65"/>
        <v>300000</v>
      </c>
      <c r="J533" s="36">
        <f t="shared" si="66"/>
        <v>112500.5</v>
      </c>
      <c r="K533" s="36">
        <f t="shared" si="67"/>
        <v>60000</v>
      </c>
      <c r="L533" s="36">
        <f t="shared" si="68"/>
        <v>86250.25</v>
      </c>
      <c r="M533" s="36">
        <f t="shared" si="69"/>
        <v>102000.4</v>
      </c>
      <c r="N533" s="36">
        <f t="shared" si="70"/>
        <v>0.57970846461314607</v>
      </c>
      <c r="O533" s="36">
        <f t="shared" si="71"/>
        <v>0.28750083333333332</v>
      </c>
    </row>
    <row r="534" spans="1:15">
      <c r="A534" s="36" t="s">
        <v>761</v>
      </c>
      <c r="B534" s="36"/>
      <c r="C534" s="36"/>
      <c r="D534" s="36">
        <v>50001</v>
      </c>
      <c r="E534" s="36">
        <v>50000</v>
      </c>
      <c r="F534" s="36">
        <v>50001</v>
      </c>
      <c r="G534" s="36">
        <v>300000</v>
      </c>
      <c r="H534" s="36">
        <f t="shared" si="64"/>
        <v>50000</v>
      </c>
      <c r="I534" s="36">
        <f t="shared" si="65"/>
        <v>300000</v>
      </c>
      <c r="J534" s="36">
        <f t="shared" si="66"/>
        <v>112500.5</v>
      </c>
      <c r="K534" s="36">
        <f t="shared" si="67"/>
        <v>112500.5</v>
      </c>
      <c r="L534" s="36">
        <f t="shared" si="68"/>
        <v>112500.5</v>
      </c>
      <c r="M534" s="36">
        <f t="shared" si="69"/>
        <v>112500.5</v>
      </c>
      <c r="N534" s="36">
        <f t="shared" si="70"/>
        <v>0.44444246914458158</v>
      </c>
      <c r="O534" s="36">
        <f t="shared" si="71"/>
        <v>0.37500166666666668</v>
      </c>
    </row>
    <row r="535" spans="1:15">
      <c r="A535" s="36" t="s">
        <v>762</v>
      </c>
      <c r="B535" s="36"/>
      <c r="C535" s="36">
        <v>3500</v>
      </c>
      <c r="D535" s="36">
        <v>5001</v>
      </c>
      <c r="E535" s="36">
        <v>20000</v>
      </c>
      <c r="F535" s="36">
        <v>50000</v>
      </c>
      <c r="G535" s="36">
        <v>50000</v>
      </c>
      <c r="H535" s="36">
        <f t="shared" si="64"/>
        <v>3500</v>
      </c>
      <c r="I535" s="36">
        <f t="shared" si="65"/>
        <v>50000</v>
      </c>
      <c r="J535" s="36">
        <f t="shared" si="66"/>
        <v>31250.25</v>
      </c>
      <c r="K535" s="36">
        <f t="shared" si="67"/>
        <v>3500</v>
      </c>
      <c r="L535" s="36">
        <f t="shared" si="68"/>
        <v>17375.125</v>
      </c>
      <c r="M535" s="36">
        <f t="shared" si="69"/>
        <v>25700.2</v>
      </c>
      <c r="N535" s="36">
        <f t="shared" si="70"/>
        <v>0.20143739973093719</v>
      </c>
      <c r="O535" s="36">
        <f t="shared" si="71"/>
        <v>0.34750249999999999</v>
      </c>
    </row>
    <row r="536" spans="1:15">
      <c r="A536" s="36" t="s">
        <v>763</v>
      </c>
      <c r="B536" s="36"/>
      <c r="C536" s="36"/>
      <c r="D536" s="36">
        <v>101</v>
      </c>
      <c r="E536" s="36">
        <v>100</v>
      </c>
      <c r="F536" s="36">
        <v>500</v>
      </c>
      <c r="G536" s="36">
        <v>600</v>
      </c>
      <c r="H536" s="36">
        <f t="shared" si="64"/>
        <v>100</v>
      </c>
      <c r="I536" s="36">
        <f t="shared" si="65"/>
        <v>600</v>
      </c>
      <c r="J536" s="36">
        <f t="shared" si="66"/>
        <v>325.25</v>
      </c>
      <c r="K536" s="36">
        <f t="shared" si="67"/>
        <v>325.25</v>
      </c>
      <c r="L536" s="36">
        <f t="shared" si="68"/>
        <v>325.25</v>
      </c>
      <c r="M536" s="36">
        <f t="shared" si="69"/>
        <v>325.25</v>
      </c>
      <c r="N536" s="36">
        <f t="shared" si="70"/>
        <v>0.30745580322828592</v>
      </c>
      <c r="O536" s="36">
        <f t="shared" si="71"/>
        <v>0.54208333333333336</v>
      </c>
    </row>
    <row r="537" spans="1:15">
      <c r="A537" s="36" t="s">
        <v>764</v>
      </c>
      <c r="B537" s="36"/>
      <c r="C537" s="36"/>
      <c r="D537" s="36">
        <v>501</v>
      </c>
      <c r="E537" s="36">
        <v>2000</v>
      </c>
      <c r="F537" s="36">
        <v>5000</v>
      </c>
      <c r="G537" s="36">
        <v>20000</v>
      </c>
      <c r="H537" s="36">
        <f t="shared" si="64"/>
        <v>501</v>
      </c>
      <c r="I537" s="36">
        <f t="shared" si="65"/>
        <v>20000</v>
      </c>
      <c r="J537" s="36">
        <f t="shared" si="66"/>
        <v>6875.25</v>
      </c>
      <c r="K537" s="36">
        <f t="shared" si="67"/>
        <v>6875.25</v>
      </c>
      <c r="L537" s="36">
        <f t="shared" si="68"/>
        <v>6875.25</v>
      </c>
      <c r="M537" s="36">
        <f t="shared" si="69"/>
        <v>6875.25</v>
      </c>
      <c r="N537" s="36">
        <f t="shared" si="70"/>
        <v>7.2870077451729035E-2</v>
      </c>
      <c r="O537" s="36">
        <f t="shared" si="71"/>
        <v>0.34376250000000003</v>
      </c>
    </row>
    <row r="538" spans="1:15">
      <c r="A538" s="36" t="s">
        <v>765</v>
      </c>
      <c r="B538" s="36"/>
      <c r="C538" s="36"/>
      <c r="D538" s="36">
        <v>50</v>
      </c>
      <c r="E538" s="36">
        <v>20</v>
      </c>
      <c r="F538" s="36">
        <v>100</v>
      </c>
      <c r="G538" s="36">
        <v>70</v>
      </c>
      <c r="H538" s="36">
        <f t="shared" si="64"/>
        <v>20</v>
      </c>
      <c r="I538" s="36">
        <f t="shared" si="65"/>
        <v>100</v>
      </c>
      <c r="J538" s="36">
        <f t="shared" si="66"/>
        <v>60</v>
      </c>
      <c r="K538" s="36">
        <f t="shared" si="67"/>
        <v>60</v>
      </c>
      <c r="L538" s="36">
        <f t="shared" si="68"/>
        <v>60</v>
      </c>
      <c r="M538" s="36">
        <f t="shared" si="69"/>
        <v>60</v>
      </c>
      <c r="N538" s="36">
        <f t="shared" si="70"/>
        <v>0.33333333333333331</v>
      </c>
      <c r="O538" s="36">
        <f t="shared" si="71"/>
        <v>0.6</v>
      </c>
    </row>
    <row r="539" spans="1:15">
      <c r="A539" s="36" t="s">
        <v>766</v>
      </c>
      <c r="B539" s="36"/>
      <c r="C539" s="36"/>
      <c r="D539" s="36">
        <v>50</v>
      </c>
      <c r="E539" s="36">
        <v>20</v>
      </c>
      <c r="F539" s="36">
        <v>100</v>
      </c>
      <c r="G539" s="36">
        <v>70</v>
      </c>
      <c r="H539" s="36">
        <f t="shared" si="64"/>
        <v>20</v>
      </c>
      <c r="I539" s="36">
        <f t="shared" si="65"/>
        <v>100</v>
      </c>
      <c r="J539" s="36">
        <f t="shared" si="66"/>
        <v>60</v>
      </c>
      <c r="K539" s="36">
        <f t="shared" si="67"/>
        <v>60</v>
      </c>
      <c r="L539" s="36">
        <f t="shared" si="68"/>
        <v>60</v>
      </c>
      <c r="M539" s="36">
        <f t="shared" si="69"/>
        <v>60</v>
      </c>
      <c r="N539" s="36">
        <f t="shared" si="70"/>
        <v>0.33333333333333331</v>
      </c>
      <c r="O539" s="36">
        <f t="shared" si="71"/>
        <v>0.6</v>
      </c>
    </row>
    <row r="540" spans="1:15">
      <c r="A540" s="36" t="s">
        <v>767</v>
      </c>
      <c r="B540" s="36">
        <v>35000</v>
      </c>
      <c r="C540" s="36">
        <v>200000</v>
      </c>
      <c r="D540" s="36">
        <v>50001</v>
      </c>
      <c r="E540" s="36">
        <v>50000</v>
      </c>
      <c r="F540" s="36">
        <v>50001</v>
      </c>
      <c r="G540" s="36">
        <v>300000</v>
      </c>
      <c r="H540" s="36">
        <f t="shared" si="64"/>
        <v>35000</v>
      </c>
      <c r="I540" s="36">
        <f t="shared" si="65"/>
        <v>300000</v>
      </c>
      <c r="J540" s="36">
        <f t="shared" si="66"/>
        <v>35000</v>
      </c>
      <c r="K540" s="36">
        <f t="shared" si="67"/>
        <v>200000</v>
      </c>
      <c r="L540" s="36">
        <f t="shared" si="68"/>
        <v>117500</v>
      </c>
      <c r="M540" s="36">
        <f t="shared" si="69"/>
        <v>114167</v>
      </c>
      <c r="N540" s="36">
        <f t="shared" si="70"/>
        <v>0.2978723404255319</v>
      </c>
      <c r="O540" s="36">
        <f t="shared" si="71"/>
        <v>0.39166666666666666</v>
      </c>
    </row>
    <row r="541" spans="1:15">
      <c r="A541" s="36" t="s">
        <v>768</v>
      </c>
      <c r="B541" s="36">
        <v>4000</v>
      </c>
      <c r="C541" s="36">
        <v>1000</v>
      </c>
      <c r="D541" s="36">
        <v>501</v>
      </c>
      <c r="E541" s="36">
        <v>2000</v>
      </c>
      <c r="F541" s="36">
        <v>5000</v>
      </c>
      <c r="G541" s="36">
        <v>20000</v>
      </c>
      <c r="H541" s="36">
        <f t="shared" si="64"/>
        <v>501</v>
      </c>
      <c r="I541" s="36">
        <f t="shared" si="65"/>
        <v>20000</v>
      </c>
      <c r="J541" s="36">
        <f t="shared" si="66"/>
        <v>4000</v>
      </c>
      <c r="K541" s="36">
        <f t="shared" si="67"/>
        <v>1000</v>
      </c>
      <c r="L541" s="36">
        <f t="shared" si="68"/>
        <v>2500</v>
      </c>
      <c r="M541" s="36">
        <f t="shared" si="69"/>
        <v>5416.833333333333</v>
      </c>
      <c r="N541" s="36">
        <f t="shared" si="70"/>
        <v>0.20039999999999999</v>
      </c>
      <c r="O541" s="36">
        <f t="shared" si="71"/>
        <v>0.125</v>
      </c>
    </row>
    <row r="542" spans="1:15">
      <c r="A542" s="36" t="s">
        <v>769</v>
      </c>
      <c r="B542" s="36"/>
      <c r="C542" s="36">
        <v>125000</v>
      </c>
      <c r="D542" s="36">
        <v>50001</v>
      </c>
      <c r="E542" s="36">
        <v>50000</v>
      </c>
      <c r="F542" s="36">
        <v>50001</v>
      </c>
      <c r="G542" s="36">
        <v>300000</v>
      </c>
      <c r="H542" s="36">
        <f t="shared" si="64"/>
        <v>50000</v>
      </c>
      <c r="I542" s="36">
        <f t="shared" si="65"/>
        <v>300000</v>
      </c>
      <c r="J542" s="36">
        <f t="shared" si="66"/>
        <v>112500.5</v>
      </c>
      <c r="K542" s="36">
        <f t="shared" si="67"/>
        <v>125000</v>
      </c>
      <c r="L542" s="36">
        <f t="shared" si="68"/>
        <v>118750.25</v>
      </c>
      <c r="M542" s="36">
        <f t="shared" si="69"/>
        <v>115000.4</v>
      </c>
      <c r="N542" s="36">
        <f t="shared" si="70"/>
        <v>0.42105174515422072</v>
      </c>
      <c r="O542" s="36">
        <f t="shared" si="71"/>
        <v>0.39583416666666665</v>
      </c>
    </row>
    <row r="543" spans="1:15">
      <c r="A543" s="36" t="s">
        <v>770</v>
      </c>
      <c r="B543" s="36">
        <v>31000</v>
      </c>
      <c r="C543" s="36">
        <v>200000</v>
      </c>
      <c r="D543" s="36">
        <v>50001</v>
      </c>
      <c r="E543" s="36">
        <v>50000</v>
      </c>
      <c r="F543" s="36">
        <v>50001</v>
      </c>
      <c r="G543" s="36">
        <v>300000</v>
      </c>
      <c r="H543" s="36">
        <f t="shared" si="64"/>
        <v>31000</v>
      </c>
      <c r="I543" s="36">
        <f t="shared" si="65"/>
        <v>300000</v>
      </c>
      <c r="J543" s="36">
        <f t="shared" si="66"/>
        <v>31000</v>
      </c>
      <c r="K543" s="36">
        <f t="shared" si="67"/>
        <v>200000</v>
      </c>
      <c r="L543" s="36">
        <f t="shared" si="68"/>
        <v>115500</v>
      </c>
      <c r="M543" s="36">
        <f t="shared" si="69"/>
        <v>113500.33333333333</v>
      </c>
      <c r="N543" s="36">
        <f t="shared" si="70"/>
        <v>0.26839826839826841</v>
      </c>
      <c r="O543" s="36">
        <f t="shared" si="71"/>
        <v>0.38500000000000001</v>
      </c>
    </row>
    <row r="544" spans="1:15">
      <c r="A544" s="36" t="s">
        <v>771</v>
      </c>
      <c r="B544" s="36"/>
      <c r="C544" s="36">
        <v>200000</v>
      </c>
      <c r="D544" s="36">
        <v>50001</v>
      </c>
      <c r="E544" s="36">
        <v>50000</v>
      </c>
      <c r="F544" s="36">
        <v>50001</v>
      </c>
      <c r="G544" s="36">
        <v>300000</v>
      </c>
      <c r="H544" s="36">
        <f t="shared" si="64"/>
        <v>50000</v>
      </c>
      <c r="I544" s="36">
        <f t="shared" si="65"/>
        <v>300000</v>
      </c>
      <c r="J544" s="36">
        <f t="shared" si="66"/>
        <v>112500.5</v>
      </c>
      <c r="K544" s="36">
        <f t="shared" si="67"/>
        <v>200000</v>
      </c>
      <c r="L544" s="36">
        <f t="shared" si="68"/>
        <v>156250.25</v>
      </c>
      <c r="M544" s="36">
        <f t="shared" si="69"/>
        <v>130000.4</v>
      </c>
      <c r="N544" s="36">
        <f t="shared" si="70"/>
        <v>0.31999948800081918</v>
      </c>
      <c r="O544" s="36">
        <f t="shared" si="71"/>
        <v>0.52083416666666671</v>
      </c>
    </row>
    <row r="545" spans="1:15">
      <c r="A545" s="36" t="s">
        <v>772</v>
      </c>
      <c r="B545" s="36">
        <v>5000</v>
      </c>
      <c r="C545" s="36">
        <v>4900</v>
      </c>
      <c r="D545" s="36">
        <v>501</v>
      </c>
      <c r="E545" s="36">
        <v>2000</v>
      </c>
      <c r="F545" s="36">
        <v>5000</v>
      </c>
      <c r="G545" s="36">
        <v>20000</v>
      </c>
      <c r="H545" s="36">
        <f t="shared" si="64"/>
        <v>501</v>
      </c>
      <c r="I545" s="36">
        <f t="shared" si="65"/>
        <v>20000</v>
      </c>
      <c r="J545" s="36">
        <f t="shared" si="66"/>
        <v>5000</v>
      </c>
      <c r="K545" s="36">
        <f t="shared" si="67"/>
        <v>4900</v>
      </c>
      <c r="L545" s="36">
        <f t="shared" si="68"/>
        <v>4950</v>
      </c>
      <c r="M545" s="36">
        <f t="shared" si="69"/>
        <v>6233.5</v>
      </c>
      <c r="N545" s="36">
        <f t="shared" si="70"/>
        <v>0.10121212121212121</v>
      </c>
      <c r="O545" s="36">
        <f t="shared" si="71"/>
        <v>0.2475</v>
      </c>
    </row>
    <row r="546" spans="1:15">
      <c r="A546" s="36" t="s">
        <v>773</v>
      </c>
      <c r="B546" s="36">
        <v>2000</v>
      </c>
      <c r="C546" s="36">
        <v>2200</v>
      </c>
      <c r="D546" s="36">
        <v>501</v>
      </c>
      <c r="E546" s="36">
        <v>2000</v>
      </c>
      <c r="F546" s="36">
        <v>5000</v>
      </c>
      <c r="G546" s="36">
        <v>20000</v>
      </c>
      <c r="H546" s="36">
        <f t="shared" si="64"/>
        <v>501</v>
      </c>
      <c r="I546" s="36">
        <f t="shared" si="65"/>
        <v>20000</v>
      </c>
      <c r="J546" s="36">
        <f t="shared" si="66"/>
        <v>2000</v>
      </c>
      <c r="K546" s="36">
        <f t="shared" si="67"/>
        <v>2200</v>
      </c>
      <c r="L546" s="36">
        <f t="shared" si="68"/>
        <v>2100</v>
      </c>
      <c r="M546" s="36">
        <f t="shared" si="69"/>
        <v>5283.5</v>
      </c>
      <c r="N546" s="36">
        <f t="shared" si="70"/>
        <v>0.23857142857142857</v>
      </c>
      <c r="O546" s="36">
        <f t="shared" si="71"/>
        <v>0.105</v>
      </c>
    </row>
    <row r="547" spans="1:15">
      <c r="A547" s="36" t="s">
        <v>774</v>
      </c>
      <c r="B547" s="36">
        <v>17000</v>
      </c>
      <c r="C547" s="36">
        <v>200000</v>
      </c>
      <c r="D547" s="36">
        <v>50001</v>
      </c>
      <c r="E547" s="36">
        <v>50000</v>
      </c>
      <c r="F547" s="36">
        <v>50001</v>
      </c>
      <c r="G547" s="36">
        <v>300000</v>
      </c>
      <c r="H547" s="36">
        <f t="shared" si="64"/>
        <v>17000</v>
      </c>
      <c r="I547" s="36">
        <f t="shared" si="65"/>
        <v>300000</v>
      </c>
      <c r="J547" s="36">
        <f t="shared" si="66"/>
        <v>17000</v>
      </c>
      <c r="K547" s="36">
        <f t="shared" si="67"/>
        <v>200000</v>
      </c>
      <c r="L547" s="36">
        <f t="shared" si="68"/>
        <v>108500</v>
      </c>
      <c r="M547" s="36">
        <f t="shared" si="69"/>
        <v>111167</v>
      </c>
      <c r="N547" s="36">
        <f t="shared" si="70"/>
        <v>0.15668202764976957</v>
      </c>
      <c r="O547" s="36">
        <f t="shared" si="71"/>
        <v>0.36166666666666669</v>
      </c>
    </row>
    <row r="548" spans="1:15">
      <c r="A548" s="36" t="s">
        <v>775</v>
      </c>
      <c r="B548" s="36">
        <v>20000</v>
      </c>
      <c r="C548" s="36">
        <v>4500</v>
      </c>
      <c r="D548" s="36">
        <v>501</v>
      </c>
      <c r="E548" s="36">
        <v>2000</v>
      </c>
      <c r="F548" s="36">
        <v>5000</v>
      </c>
      <c r="G548" s="36">
        <v>20000</v>
      </c>
      <c r="H548" s="36">
        <f t="shared" si="64"/>
        <v>501</v>
      </c>
      <c r="I548" s="36">
        <f t="shared" si="65"/>
        <v>20000</v>
      </c>
      <c r="J548" s="36">
        <f t="shared" si="66"/>
        <v>20000</v>
      </c>
      <c r="K548" s="36">
        <f t="shared" si="67"/>
        <v>4500</v>
      </c>
      <c r="L548" s="36">
        <f t="shared" si="68"/>
        <v>12250</v>
      </c>
      <c r="M548" s="36">
        <f t="shared" si="69"/>
        <v>8666.8333333333339</v>
      </c>
      <c r="N548" s="36">
        <f t="shared" si="70"/>
        <v>4.089795918367347E-2</v>
      </c>
      <c r="O548" s="36">
        <f t="shared" si="71"/>
        <v>0.61250000000000004</v>
      </c>
    </row>
    <row r="549" spans="1:15">
      <c r="A549" s="36" t="s">
        <v>776</v>
      </c>
      <c r="B549" s="36">
        <v>10000</v>
      </c>
      <c r="C549" s="36">
        <v>75000</v>
      </c>
      <c r="D549" s="36">
        <v>50001</v>
      </c>
      <c r="E549" s="36">
        <v>50000</v>
      </c>
      <c r="F549" s="36">
        <v>50001</v>
      </c>
      <c r="G549" s="36">
        <v>300000</v>
      </c>
      <c r="H549" s="36">
        <f t="shared" si="64"/>
        <v>10000</v>
      </c>
      <c r="I549" s="36">
        <f t="shared" si="65"/>
        <v>300000</v>
      </c>
      <c r="J549" s="36">
        <f t="shared" si="66"/>
        <v>10000</v>
      </c>
      <c r="K549" s="36">
        <f t="shared" si="67"/>
        <v>75000</v>
      </c>
      <c r="L549" s="36">
        <f t="shared" si="68"/>
        <v>42500</v>
      </c>
      <c r="M549" s="36">
        <f t="shared" si="69"/>
        <v>89167</v>
      </c>
      <c r="N549" s="36">
        <f t="shared" si="70"/>
        <v>0.23529411764705882</v>
      </c>
      <c r="O549" s="36">
        <f t="shared" si="71"/>
        <v>0.14166666666666666</v>
      </c>
    </row>
    <row r="550" spans="1:15">
      <c r="A550" s="36" t="s">
        <v>777</v>
      </c>
      <c r="B550" s="36">
        <v>2500</v>
      </c>
      <c r="C550" s="36">
        <v>250</v>
      </c>
      <c r="D550" s="36">
        <v>101</v>
      </c>
      <c r="E550" s="36">
        <v>100</v>
      </c>
      <c r="F550" s="36">
        <v>500</v>
      </c>
      <c r="G550" s="36">
        <v>600</v>
      </c>
      <c r="H550" s="36">
        <f t="shared" si="64"/>
        <v>100</v>
      </c>
      <c r="I550" s="36">
        <f t="shared" si="65"/>
        <v>2500</v>
      </c>
      <c r="J550" s="36">
        <f t="shared" si="66"/>
        <v>2500</v>
      </c>
      <c r="K550" s="36">
        <f t="shared" si="67"/>
        <v>250</v>
      </c>
      <c r="L550" s="36">
        <f t="shared" si="68"/>
        <v>1375</v>
      </c>
      <c r="M550" s="36">
        <f t="shared" si="69"/>
        <v>675.16666666666663</v>
      </c>
      <c r="N550" s="36">
        <f t="shared" si="70"/>
        <v>7.2727272727272724E-2</v>
      </c>
      <c r="O550" s="36">
        <f t="shared" si="71"/>
        <v>0.55000000000000004</v>
      </c>
    </row>
    <row r="551" spans="1:15">
      <c r="A551" s="36" t="s">
        <v>778</v>
      </c>
      <c r="B551" s="36">
        <v>16000</v>
      </c>
      <c r="C551" s="36">
        <v>250</v>
      </c>
      <c r="D551" s="36">
        <v>101</v>
      </c>
      <c r="E551" s="36">
        <v>100</v>
      </c>
      <c r="F551" s="36">
        <v>500</v>
      </c>
      <c r="G551" s="36">
        <v>600</v>
      </c>
      <c r="H551" s="36">
        <f t="shared" si="64"/>
        <v>100</v>
      </c>
      <c r="I551" s="36">
        <f t="shared" si="65"/>
        <v>16000</v>
      </c>
      <c r="J551" s="36">
        <f t="shared" si="66"/>
        <v>16000</v>
      </c>
      <c r="K551" s="36">
        <f t="shared" si="67"/>
        <v>250</v>
      </c>
      <c r="L551" s="36">
        <f t="shared" si="68"/>
        <v>8125</v>
      </c>
      <c r="M551" s="36">
        <f t="shared" si="69"/>
        <v>2925.1666666666665</v>
      </c>
      <c r="N551" s="36">
        <f t="shared" si="70"/>
        <v>1.2307692307692308E-2</v>
      </c>
      <c r="O551" s="36">
        <f t="shared" si="71"/>
        <v>0.5078125</v>
      </c>
    </row>
    <row r="552" spans="1:15">
      <c r="A552" s="36" t="s">
        <v>779</v>
      </c>
      <c r="B552" s="36"/>
      <c r="C552" s="36">
        <v>150</v>
      </c>
      <c r="D552" s="36">
        <v>101</v>
      </c>
      <c r="E552" s="36">
        <v>100</v>
      </c>
      <c r="F552" s="36">
        <v>500</v>
      </c>
      <c r="G552" s="36">
        <v>600</v>
      </c>
      <c r="H552" s="36">
        <f t="shared" si="64"/>
        <v>100</v>
      </c>
      <c r="I552" s="36">
        <f t="shared" si="65"/>
        <v>600</v>
      </c>
      <c r="J552" s="36">
        <f t="shared" si="66"/>
        <v>325.25</v>
      </c>
      <c r="K552" s="36">
        <f t="shared" si="67"/>
        <v>150</v>
      </c>
      <c r="L552" s="36">
        <f t="shared" si="68"/>
        <v>237.625</v>
      </c>
      <c r="M552" s="36">
        <f t="shared" si="69"/>
        <v>290.2</v>
      </c>
      <c r="N552" s="36">
        <f t="shared" si="70"/>
        <v>0.42083114150447132</v>
      </c>
      <c r="O552" s="36">
        <f t="shared" si="71"/>
        <v>0.39604166666666668</v>
      </c>
    </row>
    <row r="553" spans="1:15">
      <c r="A553" s="36" t="s">
        <v>780</v>
      </c>
      <c r="B553" s="36">
        <v>3500</v>
      </c>
      <c r="C553" s="36">
        <v>3000</v>
      </c>
      <c r="D553" s="36">
        <v>501</v>
      </c>
      <c r="E553" s="36">
        <v>2000</v>
      </c>
      <c r="F553" s="36">
        <v>5000</v>
      </c>
      <c r="G553" s="36">
        <v>20000</v>
      </c>
      <c r="H553" s="36">
        <f t="shared" si="64"/>
        <v>501</v>
      </c>
      <c r="I553" s="36">
        <f t="shared" si="65"/>
        <v>20000</v>
      </c>
      <c r="J553" s="36">
        <f t="shared" si="66"/>
        <v>3500</v>
      </c>
      <c r="K553" s="36">
        <f t="shared" si="67"/>
        <v>3000</v>
      </c>
      <c r="L553" s="36">
        <f t="shared" si="68"/>
        <v>3250</v>
      </c>
      <c r="M553" s="36">
        <f t="shared" si="69"/>
        <v>5666.833333333333</v>
      </c>
      <c r="N553" s="36">
        <f t="shared" si="70"/>
        <v>0.15415384615384614</v>
      </c>
      <c r="O553" s="36">
        <f t="shared" si="71"/>
        <v>0.16250000000000001</v>
      </c>
    </row>
    <row r="554" spans="1:15">
      <c r="A554" s="36" t="s">
        <v>781</v>
      </c>
      <c r="B554" s="36">
        <v>12000</v>
      </c>
      <c r="C554" s="36">
        <v>40000</v>
      </c>
      <c r="D554" s="36">
        <v>5001</v>
      </c>
      <c r="E554" s="36">
        <v>20000</v>
      </c>
      <c r="F554" s="36">
        <v>50000</v>
      </c>
      <c r="G554" s="36">
        <v>50000</v>
      </c>
      <c r="H554" s="36">
        <f t="shared" si="64"/>
        <v>5001</v>
      </c>
      <c r="I554" s="36">
        <f t="shared" si="65"/>
        <v>50000</v>
      </c>
      <c r="J554" s="36">
        <f t="shared" si="66"/>
        <v>12000</v>
      </c>
      <c r="K554" s="36">
        <f t="shared" si="67"/>
        <v>40000</v>
      </c>
      <c r="L554" s="36">
        <f t="shared" si="68"/>
        <v>26000</v>
      </c>
      <c r="M554" s="36">
        <f t="shared" si="69"/>
        <v>29500.166666666668</v>
      </c>
      <c r="N554" s="36">
        <f t="shared" si="70"/>
        <v>0.19234615384615383</v>
      </c>
      <c r="O554" s="36">
        <f t="shared" si="71"/>
        <v>0.52</v>
      </c>
    </row>
    <row r="555" spans="1:15">
      <c r="A555" s="36" t="s">
        <v>782</v>
      </c>
      <c r="B555" s="36">
        <v>6000</v>
      </c>
      <c r="C555" s="36">
        <v>3500</v>
      </c>
      <c r="D555" s="36">
        <v>501</v>
      </c>
      <c r="E555" s="36">
        <v>2000</v>
      </c>
      <c r="F555" s="36">
        <v>5000</v>
      </c>
      <c r="G555" s="36">
        <v>20000</v>
      </c>
      <c r="H555" s="36">
        <f t="shared" si="64"/>
        <v>501</v>
      </c>
      <c r="I555" s="36">
        <f t="shared" si="65"/>
        <v>20000</v>
      </c>
      <c r="J555" s="36">
        <f t="shared" si="66"/>
        <v>6000</v>
      </c>
      <c r="K555" s="36">
        <f t="shared" si="67"/>
        <v>3500</v>
      </c>
      <c r="L555" s="36">
        <f t="shared" si="68"/>
        <v>4750</v>
      </c>
      <c r="M555" s="36">
        <f t="shared" si="69"/>
        <v>6166.833333333333</v>
      </c>
      <c r="N555" s="36">
        <f t="shared" si="70"/>
        <v>0.10547368421052632</v>
      </c>
      <c r="O555" s="36">
        <f t="shared" si="71"/>
        <v>0.23749999999999999</v>
      </c>
    </row>
    <row r="556" spans="1:15">
      <c r="A556" s="36" t="s">
        <v>783</v>
      </c>
      <c r="B556" s="36">
        <v>14000</v>
      </c>
      <c r="C556" s="36">
        <v>20000</v>
      </c>
      <c r="D556" s="36">
        <v>5001</v>
      </c>
      <c r="E556" s="36">
        <v>20000</v>
      </c>
      <c r="F556" s="36">
        <v>50000</v>
      </c>
      <c r="G556" s="36">
        <v>50000</v>
      </c>
      <c r="H556" s="36">
        <f t="shared" si="64"/>
        <v>5001</v>
      </c>
      <c r="I556" s="36">
        <f t="shared" si="65"/>
        <v>50000</v>
      </c>
      <c r="J556" s="36">
        <f t="shared" si="66"/>
        <v>14000</v>
      </c>
      <c r="K556" s="36">
        <f t="shared" si="67"/>
        <v>20000</v>
      </c>
      <c r="L556" s="36">
        <f t="shared" si="68"/>
        <v>17000</v>
      </c>
      <c r="M556" s="36">
        <f t="shared" si="69"/>
        <v>26500.166666666668</v>
      </c>
      <c r="N556" s="36">
        <f t="shared" si="70"/>
        <v>0.29417647058823532</v>
      </c>
      <c r="O556" s="36">
        <f t="shared" si="71"/>
        <v>0.34</v>
      </c>
    </row>
    <row r="557" spans="1:15">
      <c r="A557" s="36" t="s">
        <v>784</v>
      </c>
      <c r="B557" s="36">
        <v>24000</v>
      </c>
      <c r="C557" s="36">
        <v>3600</v>
      </c>
      <c r="D557" s="36">
        <v>501</v>
      </c>
      <c r="E557" s="36">
        <v>2000</v>
      </c>
      <c r="F557" s="36">
        <v>5000</v>
      </c>
      <c r="G557" s="36">
        <v>20000</v>
      </c>
      <c r="H557" s="36">
        <f t="shared" si="64"/>
        <v>501</v>
      </c>
      <c r="I557" s="36">
        <f t="shared" si="65"/>
        <v>24000</v>
      </c>
      <c r="J557" s="36">
        <f t="shared" si="66"/>
        <v>24000</v>
      </c>
      <c r="K557" s="36">
        <f t="shared" si="67"/>
        <v>3600</v>
      </c>
      <c r="L557" s="36">
        <f t="shared" si="68"/>
        <v>13800</v>
      </c>
      <c r="M557" s="36">
        <f t="shared" si="69"/>
        <v>9183.5</v>
      </c>
      <c r="N557" s="36">
        <f t="shared" si="70"/>
        <v>3.6304347826086956E-2</v>
      </c>
      <c r="O557" s="36">
        <f t="shared" si="71"/>
        <v>0.57499999999999996</v>
      </c>
    </row>
    <row r="558" spans="1:15">
      <c r="A558" s="36" t="s">
        <v>785</v>
      </c>
      <c r="B558" s="36">
        <v>30000</v>
      </c>
      <c r="C558" s="36">
        <v>66000</v>
      </c>
      <c r="D558" s="36">
        <v>50001</v>
      </c>
      <c r="E558" s="36">
        <v>50000</v>
      </c>
      <c r="F558" s="36">
        <v>50001</v>
      </c>
      <c r="G558" s="36">
        <v>300000</v>
      </c>
      <c r="H558" s="36">
        <f t="shared" si="64"/>
        <v>30000</v>
      </c>
      <c r="I558" s="36">
        <f t="shared" si="65"/>
        <v>300000</v>
      </c>
      <c r="J558" s="36">
        <f t="shared" si="66"/>
        <v>30000</v>
      </c>
      <c r="K558" s="36">
        <f t="shared" si="67"/>
        <v>66000</v>
      </c>
      <c r="L558" s="36">
        <f t="shared" si="68"/>
        <v>48000</v>
      </c>
      <c r="M558" s="36">
        <f t="shared" si="69"/>
        <v>91000.333333333328</v>
      </c>
      <c r="N558" s="36">
        <f t="shared" si="70"/>
        <v>0.625</v>
      </c>
      <c r="O558" s="36">
        <f t="shared" si="71"/>
        <v>0.16</v>
      </c>
    </row>
    <row r="559" spans="1:15">
      <c r="A559" s="36" t="s">
        <v>786</v>
      </c>
      <c r="B559" s="36">
        <v>3000</v>
      </c>
      <c r="C559" s="36">
        <v>300</v>
      </c>
      <c r="D559" s="36">
        <v>101</v>
      </c>
      <c r="E559" s="36">
        <v>100</v>
      </c>
      <c r="F559" s="36">
        <v>500</v>
      </c>
      <c r="G559" s="36">
        <v>600</v>
      </c>
      <c r="H559" s="36">
        <f t="shared" si="64"/>
        <v>100</v>
      </c>
      <c r="I559" s="36">
        <f t="shared" si="65"/>
        <v>3000</v>
      </c>
      <c r="J559" s="36">
        <f t="shared" si="66"/>
        <v>3000</v>
      </c>
      <c r="K559" s="36">
        <f t="shared" si="67"/>
        <v>300</v>
      </c>
      <c r="L559" s="36">
        <f t="shared" si="68"/>
        <v>1650</v>
      </c>
      <c r="M559" s="36">
        <f t="shared" si="69"/>
        <v>766.83333333333337</v>
      </c>
      <c r="N559" s="36">
        <f t="shared" si="70"/>
        <v>6.0606060606060608E-2</v>
      </c>
      <c r="O559" s="36">
        <f t="shared" si="71"/>
        <v>0.55000000000000004</v>
      </c>
    </row>
    <row r="560" spans="1:15">
      <c r="A560" s="36" t="s">
        <v>787</v>
      </c>
      <c r="B560" s="36">
        <v>80000</v>
      </c>
      <c r="C560" s="36">
        <v>25000</v>
      </c>
      <c r="D560" s="36">
        <v>5001</v>
      </c>
      <c r="E560" s="36">
        <v>20000</v>
      </c>
      <c r="F560" s="36">
        <v>50000</v>
      </c>
      <c r="G560" s="36">
        <v>50000</v>
      </c>
      <c r="H560" s="36">
        <f t="shared" si="64"/>
        <v>5001</v>
      </c>
      <c r="I560" s="36">
        <f t="shared" si="65"/>
        <v>80000</v>
      </c>
      <c r="J560" s="36">
        <f t="shared" si="66"/>
        <v>80000</v>
      </c>
      <c r="K560" s="36">
        <f t="shared" si="67"/>
        <v>25000</v>
      </c>
      <c r="L560" s="36">
        <f t="shared" si="68"/>
        <v>52500</v>
      </c>
      <c r="M560" s="36">
        <f t="shared" si="69"/>
        <v>38333.5</v>
      </c>
      <c r="N560" s="36">
        <f t="shared" si="70"/>
        <v>9.525714285714286E-2</v>
      </c>
      <c r="O560" s="36">
        <f t="shared" si="71"/>
        <v>0.65625</v>
      </c>
    </row>
    <row r="561" spans="1:15">
      <c r="A561" s="36" t="s">
        <v>788</v>
      </c>
      <c r="B561" s="36"/>
      <c r="C561" s="36">
        <v>2250</v>
      </c>
      <c r="D561" s="36">
        <v>501</v>
      </c>
      <c r="E561" s="36">
        <v>2000</v>
      </c>
      <c r="F561" s="36">
        <v>5000</v>
      </c>
      <c r="G561" s="36">
        <v>20000</v>
      </c>
      <c r="H561" s="36">
        <f t="shared" si="64"/>
        <v>501</v>
      </c>
      <c r="I561" s="36">
        <f t="shared" si="65"/>
        <v>20000</v>
      </c>
      <c r="J561" s="36">
        <f t="shared" si="66"/>
        <v>6875.25</v>
      </c>
      <c r="K561" s="36">
        <f t="shared" si="67"/>
        <v>2250</v>
      </c>
      <c r="L561" s="36">
        <f t="shared" si="68"/>
        <v>4562.625</v>
      </c>
      <c r="M561" s="36">
        <f t="shared" si="69"/>
        <v>5950.2</v>
      </c>
      <c r="N561" s="36">
        <f t="shared" si="70"/>
        <v>0.10980521081614203</v>
      </c>
      <c r="O561" s="36">
        <f t="shared" si="71"/>
        <v>0.22813125000000001</v>
      </c>
    </row>
    <row r="562" spans="1:15">
      <c r="A562" s="36" t="s">
        <v>789</v>
      </c>
      <c r="B562" s="36">
        <v>5000</v>
      </c>
      <c r="C562" s="36">
        <v>4000</v>
      </c>
      <c r="D562" s="36">
        <v>501</v>
      </c>
      <c r="E562" s="36">
        <v>2000</v>
      </c>
      <c r="F562" s="36">
        <v>5000</v>
      </c>
      <c r="G562" s="36">
        <v>20000</v>
      </c>
      <c r="H562" s="36">
        <f t="shared" si="64"/>
        <v>501</v>
      </c>
      <c r="I562" s="36">
        <f t="shared" si="65"/>
        <v>20000</v>
      </c>
      <c r="J562" s="36">
        <f t="shared" si="66"/>
        <v>5000</v>
      </c>
      <c r="K562" s="36">
        <f t="shared" si="67"/>
        <v>4000</v>
      </c>
      <c r="L562" s="36">
        <f t="shared" si="68"/>
        <v>4500</v>
      </c>
      <c r="M562" s="36">
        <f t="shared" si="69"/>
        <v>6083.5</v>
      </c>
      <c r="N562" s="36">
        <f t="shared" si="70"/>
        <v>0.11133333333333334</v>
      </c>
      <c r="O562" s="36">
        <f t="shared" si="71"/>
        <v>0.22500000000000001</v>
      </c>
    </row>
    <row r="563" spans="1:15">
      <c r="A563" s="36" t="s">
        <v>790</v>
      </c>
      <c r="B563" s="36"/>
      <c r="C563" s="36">
        <v>97950</v>
      </c>
      <c r="D563" s="36">
        <v>50001</v>
      </c>
      <c r="E563" s="36">
        <v>50000</v>
      </c>
      <c r="F563" s="36">
        <v>50001</v>
      </c>
      <c r="G563" s="36">
        <v>300000</v>
      </c>
      <c r="H563" s="36">
        <f t="shared" si="64"/>
        <v>50000</v>
      </c>
      <c r="I563" s="36">
        <f t="shared" si="65"/>
        <v>300000</v>
      </c>
      <c r="J563" s="36">
        <f t="shared" si="66"/>
        <v>112500.5</v>
      </c>
      <c r="K563" s="36">
        <f t="shared" si="67"/>
        <v>97950</v>
      </c>
      <c r="L563" s="36">
        <f t="shared" si="68"/>
        <v>105225.25</v>
      </c>
      <c r="M563" s="36">
        <f t="shared" si="69"/>
        <v>109590.39999999999</v>
      </c>
      <c r="N563" s="36">
        <f t="shared" si="70"/>
        <v>0.47517112099995013</v>
      </c>
      <c r="O563" s="36">
        <f t="shared" si="71"/>
        <v>0.35075083333333335</v>
      </c>
    </row>
    <row r="564" spans="1:15">
      <c r="A564" s="36" t="s">
        <v>791</v>
      </c>
      <c r="B564" s="36"/>
      <c r="C564" s="36">
        <v>150</v>
      </c>
      <c r="D564" s="36">
        <v>101</v>
      </c>
      <c r="E564" s="36">
        <v>100</v>
      </c>
      <c r="F564" s="36">
        <v>500</v>
      </c>
      <c r="G564" s="36">
        <v>600</v>
      </c>
      <c r="H564" s="36">
        <f t="shared" si="64"/>
        <v>100</v>
      </c>
      <c r="I564" s="36">
        <f t="shared" si="65"/>
        <v>600</v>
      </c>
      <c r="J564" s="36">
        <f t="shared" si="66"/>
        <v>325.25</v>
      </c>
      <c r="K564" s="36">
        <f t="shared" si="67"/>
        <v>150</v>
      </c>
      <c r="L564" s="36">
        <f t="shared" si="68"/>
        <v>237.625</v>
      </c>
      <c r="M564" s="36">
        <f t="shared" si="69"/>
        <v>290.2</v>
      </c>
      <c r="N564" s="36">
        <f t="shared" si="70"/>
        <v>0.42083114150447132</v>
      </c>
      <c r="O564" s="36">
        <f t="shared" si="71"/>
        <v>0.39604166666666668</v>
      </c>
    </row>
    <row r="565" spans="1:15">
      <c r="A565" s="36" t="s">
        <v>792</v>
      </c>
      <c r="B565" s="36">
        <v>1000</v>
      </c>
      <c r="C565" s="36">
        <v>480</v>
      </c>
      <c r="D565" s="36">
        <v>101</v>
      </c>
      <c r="E565" s="36">
        <v>100</v>
      </c>
      <c r="F565" s="36">
        <v>500</v>
      </c>
      <c r="G565" s="36">
        <v>600</v>
      </c>
      <c r="H565" s="36">
        <f t="shared" si="64"/>
        <v>100</v>
      </c>
      <c r="I565" s="36">
        <f t="shared" si="65"/>
        <v>1000</v>
      </c>
      <c r="J565" s="36">
        <f t="shared" si="66"/>
        <v>1000</v>
      </c>
      <c r="K565" s="36">
        <f t="shared" si="67"/>
        <v>480</v>
      </c>
      <c r="L565" s="36">
        <f t="shared" si="68"/>
        <v>740</v>
      </c>
      <c r="M565" s="36">
        <f t="shared" si="69"/>
        <v>463.5</v>
      </c>
      <c r="N565" s="36">
        <f t="shared" si="70"/>
        <v>0.13513513513513514</v>
      </c>
      <c r="O565" s="36">
        <f t="shared" si="71"/>
        <v>0.74</v>
      </c>
    </row>
    <row r="566" spans="1:15">
      <c r="A566" s="36" t="s">
        <v>793</v>
      </c>
      <c r="B566" s="36">
        <v>25000</v>
      </c>
      <c r="C566" s="36">
        <v>200000</v>
      </c>
      <c r="D566" s="36">
        <v>50001</v>
      </c>
      <c r="E566" s="36">
        <v>50000</v>
      </c>
      <c r="F566" s="36">
        <v>50001</v>
      </c>
      <c r="G566" s="36">
        <v>300000</v>
      </c>
      <c r="H566" s="36">
        <f t="shared" si="64"/>
        <v>25000</v>
      </c>
      <c r="I566" s="36">
        <f t="shared" si="65"/>
        <v>300000</v>
      </c>
      <c r="J566" s="36">
        <f t="shared" si="66"/>
        <v>25000</v>
      </c>
      <c r="K566" s="36">
        <f t="shared" si="67"/>
        <v>200000</v>
      </c>
      <c r="L566" s="36">
        <f t="shared" si="68"/>
        <v>112500</v>
      </c>
      <c r="M566" s="36">
        <f t="shared" si="69"/>
        <v>112500.33333333333</v>
      </c>
      <c r="N566" s="36">
        <f t="shared" si="70"/>
        <v>0.22222222222222221</v>
      </c>
      <c r="O566" s="36">
        <f t="shared" si="71"/>
        <v>0.375</v>
      </c>
    </row>
    <row r="567" spans="1:15">
      <c r="A567" s="36" t="s">
        <v>794</v>
      </c>
      <c r="B567" s="36">
        <v>1500</v>
      </c>
      <c r="C567" s="36">
        <v>500</v>
      </c>
      <c r="D567" s="36">
        <v>101</v>
      </c>
      <c r="E567" s="36">
        <v>100</v>
      </c>
      <c r="F567" s="36">
        <v>500</v>
      </c>
      <c r="G567" s="36">
        <v>600</v>
      </c>
      <c r="H567" s="36">
        <f t="shared" si="64"/>
        <v>100</v>
      </c>
      <c r="I567" s="36">
        <f t="shared" si="65"/>
        <v>1500</v>
      </c>
      <c r="J567" s="36">
        <f t="shared" si="66"/>
        <v>1500</v>
      </c>
      <c r="K567" s="36">
        <f t="shared" si="67"/>
        <v>500</v>
      </c>
      <c r="L567" s="36">
        <f t="shared" si="68"/>
        <v>1000</v>
      </c>
      <c r="M567" s="36">
        <f t="shared" si="69"/>
        <v>550.16666666666663</v>
      </c>
      <c r="N567" s="36">
        <f t="shared" si="70"/>
        <v>0.1</v>
      </c>
      <c r="O567" s="36">
        <f t="shared" si="71"/>
        <v>0.66666666666666663</v>
      </c>
    </row>
    <row r="568" spans="1:15">
      <c r="A568" s="36" t="s">
        <v>795</v>
      </c>
      <c r="B568" s="36">
        <v>6000</v>
      </c>
      <c r="C568" s="36">
        <v>3500</v>
      </c>
      <c r="D568" s="36">
        <v>501</v>
      </c>
      <c r="E568" s="36">
        <v>2000</v>
      </c>
      <c r="F568" s="36">
        <v>5000</v>
      </c>
      <c r="G568" s="36">
        <v>20000</v>
      </c>
      <c r="H568" s="36">
        <f t="shared" si="64"/>
        <v>501</v>
      </c>
      <c r="I568" s="36">
        <f t="shared" si="65"/>
        <v>20000</v>
      </c>
      <c r="J568" s="36">
        <f t="shared" si="66"/>
        <v>6000</v>
      </c>
      <c r="K568" s="36">
        <f t="shared" si="67"/>
        <v>3500</v>
      </c>
      <c r="L568" s="36">
        <f t="shared" si="68"/>
        <v>4750</v>
      </c>
      <c r="M568" s="36">
        <f t="shared" si="69"/>
        <v>6166.833333333333</v>
      </c>
      <c r="N568" s="36">
        <f t="shared" si="70"/>
        <v>0.10547368421052632</v>
      </c>
      <c r="O568" s="36">
        <f t="shared" si="71"/>
        <v>0.23749999999999999</v>
      </c>
    </row>
    <row r="569" spans="1:15">
      <c r="A569" s="36" t="s">
        <v>796</v>
      </c>
      <c r="B569" s="36"/>
      <c r="C569" s="36"/>
      <c r="D569" s="36">
        <v>101</v>
      </c>
      <c r="E569" s="36">
        <v>100</v>
      </c>
      <c r="F569" s="36">
        <v>500</v>
      </c>
      <c r="G569" s="36">
        <v>600</v>
      </c>
      <c r="H569" s="36">
        <f t="shared" si="64"/>
        <v>100</v>
      </c>
      <c r="I569" s="36">
        <f t="shared" si="65"/>
        <v>600</v>
      </c>
      <c r="J569" s="36">
        <f t="shared" si="66"/>
        <v>325.25</v>
      </c>
      <c r="K569" s="36">
        <f t="shared" si="67"/>
        <v>325.25</v>
      </c>
      <c r="L569" s="36">
        <f t="shared" si="68"/>
        <v>325.25</v>
      </c>
      <c r="M569" s="36">
        <f t="shared" si="69"/>
        <v>325.25</v>
      </c>
      <c r="N569" s="36">
        <f t="shared" si="70"/>
        <v>0.30745580322828592</v>
      </c>
      <c r="O569" s="36">
        <f t="shared" si="71"/>
        <v>0.54208333333333336</v>
      </c>
    </row>
    <row r="570" spans="1:15">
      <c r="A570" s="36" t="s">
        <v>796</v>
      </c>
      <c r="B570" s="36"/>
      <c r="C570" s="36"/>
      <c r="D570" s="36">
        <v>101</v>
      </c>
      <c r="E570" s="36">
        <v>100</v>
      </c>
      <c r="F570" s="36">
        <v>500</v>
      </c>
      <c r="G570" s="36">
        <v>600</v>
      </c>
      <c r="H570" s="36">
        <f t="shared" si="64"/>
        <v>100</v>
      </c>
      <c r="I570" s="36">
        <f t="shared" si="65"/>
        <v>600</v>
      </c>
      <c r="J570" s="36">
        <f t="shared" si="66"/>
        <v>325.25</v>
      </c>
      <c r="K570" s="36">
        <f t="shared" si="67"/>
        <v>325.25</v>
      </c>
      <c r="L570" s="36">
        <f t="shared" si="68"/>
        <v>325.25</v>
      </c>
      <c r="M570" s="36">
        <f t="shared" si="69"/>
        <v>325.25</v>
      </c>
      <c r="N570" s="36">
        <f t="shared" si="70"/>
        <v>0.30745580322828592</v>
      </c>
      <c r="O570" s="36">
        <f t="shared" si="71"/>
        <v>0.54208333333333336</v>
      </c>
    </row>
    <row r="571" spans="1:15">
      <c r="A571" s="36" t="s">
        <v>797</v>
      </c>
      <c r="B571" s="36"/>
      <c r="C571" s="36"/>
      <c r="D571" s="36">
        <v>50</v>
      </c>
      <c r="E571" s="36">
        <v>20</v>
      </c>
      <c r="F571" s="36">
        <v>100</v>
      </c>
      <c r="G571" s="36">
        <v>70</v>
      </c>
      <c r="H571" s="36">
        <f t="shared" si="64"/>
        <v>20</v>
      </c>
      <c r="I571" s="36">
        <f t="shared" si="65"/>
        <v>100</v>
      </c>
      <c r="J571" s="36">
        <f t="shared" si="66"/>
        <v>60</v>
      </c>
      <c r="K571" s="36">
        <f t="shared" si="67"/>
        <v>60</v>
      </c>
      <c r="L571" s="36">
        <f t="shared" si="68"/>
        <v>60</v>
      </c>
      <c r="M571" s="36">
        <f t="shared" si="69"/>
        <v>60</v>
      </c>
      <c r="N571" s="36">
        <f t="shared" si="70"/>
        <v>0.33333333333333331</v>
      </c>
      <c r="O571" s="36">
        <f t="shared" si="71"/>
        <v>0.6</v>
      </c>
    </row>
    <row r="572" spans="1:15">
      <c r="A572" s="36" t="s">
        <v>797</v>
      </c>
      <c r="B572" s="36"/>
      <c r="C572" s="36"/>
      <c r="D572" s="36">
        <v>50</v>
      </c>
      <c r="E572" s="36">
        <v>20</v>
      </c>
      <c r="F572" s="36">
        <v>100</v>
      </c>
      <c r="G572" s="36">
        <v>70</v>
      </c>
      <c r="H572" s="36">
        <f t="shared" si="64"/>
        <v>20</v>
      </c>
      <c r="I572" s="36">
        <f t="shared" si="65"/>
        <v>100</v>
      </c>
      <c r="J572" s="36">
        <f t="shared" si="66"/>
        <v>60</v>
      </c>
      <c r="K572" s="36">
        <f t="shared" si="67"/>
        <v>60</v>
      </c>
      <c r="L572" s="36">
        <f t="shared" si="68"/>
        <v>60</v>
      </c>
      <c r="M572" s="36">
        <f t="shared" si="69"/>
        <v>60</v>
      </c>
      <c r="N572" s="36">
        <f t="shared" si="70"/>
        <v>0.33333333333333331</v>
      </c>
      <c r="O572" s="36">
        <f t="shared" si="71"/>
        <v>0.6</v>
      </c>
    </row>
    <row r="573" spans="1:15">
      <c r="A573" s="36" t="s">
        <v>798</v>
      </c>
      <c r="B573" s="36">
        <v>30000</v>
      </c>
      <c r="C573" s="36">
        <v>5000</v>
      </c>
      <c r="D573" s="36">
        <v>501</v>
      </c>
      <c r="E573" s="36">
        <v>2000</v>
      </c>
      <c r="F573" s="36">
        <v>5000</v>
      </c>
      <c r="G573" s="36">
        <v>20000</v>
      </c>
      <c r="H573" s="36">
        <f t="shared" si="64"/>
        <v>501</v>
      </c>
      <c r="I573" s="36">
        <f t="shared" si="65"/>
        <v>30000</v>
      </c>
      <c r="J573" s="36">
        <f t="shared" si="66"/>
        <v>30000</v>
      </c>
      <c r="K573" s="36">
        <f t="shared" si="67"/>
        <v>5000</v>
      </c>
      <c r="L573" s="36">
        <f t="shared" si="68"/>
        <v>17500</v>
      </c>
      <c r="M573" s="36">
        <f t="shared" si="69"/>
        <v>10416.833333333334</v>
      </c>
      <c r="N573" s="36">
        <f t="shared" si="70"/>
        <v>2.8628571428571427E-2</v>
      </c>
      <c r="O573" s="36">
        <f t="shared" si="71"/>
        <v>0.58333333333333337</v>
      </c>
    </row>
    <row r="574" spans="1:15">
      <c r="A574" s="36" t="s">
        <v>799</v>
      </c>
      <c r="B574" s="36">
        <v>6000</v>
      </c>
      <c r="C574" s="36">
        <v>27000</v>
      </c>
      <c r="D574" s="36">
        <v>5001</v>
      </c>
      <c r="E574" s="36">
        <v>20000</v>
      </c>
      <c r="F574" s="36">
        <v>50000</v>
      </c>
      <c r="G574" s="36">
        <v>50000</v>
      </c>
      <c r="H574" s="36">
        <f t="shared" si="64"/>
        <v>5001</v>
      </c>
      <c r="I574" s="36">
        <f t="shared" si="65"/>
        <v>50000</v>
      </c>
      <c r="J574" s="36">
        <f t="shared" si="66"/>
        <v>6000</v>
      </c>
      <c r="K574" s="36">
        <f t="shared" si="67"/>
        <v>27000</v>
      </c>
      <c r="L574" s="36">
        <f t="shared" si="68"/>
        <v>16500</v>
      </c>
      <c r="M574" s="36">
        <f t="shared" si="69"/>
        <v>26333.5</v>
      </c>
      <c r="N574" s="36">
        <f t="shared" si="70"/>
        <v>0.30309090909090908</v>
      </c>
      <c r="O574" s="36">
        <f t="shared" si="71"/>
        <v>0.33</v>
      </c>
    </row>
    <row r="575" spans="1:15">
      <c r="A575" s="36" t="s">
        <v>800</v>
      </c>
      <c r="B575" s="36"/>
      <c r="C575" s="36">
        <v>375</v>
      </c>
      <c r="D575" s="36">
        <v>101</v>
      </c>
      <c r="E575" s="36">
        <v>100</v>
      </c>
      <c r="F575" s="36">
        <v>500</v>
      </c>
      <c r="G575" s="36">
        <v>600</v>
      </c>
      <c r="H575" s="36">
        <f t="shared" si="64"/>
        <v>100</v>
      </c>
      <c r="I575" s="36">
        <f t="shared" si="65"/>
        <v>600</v>
      </c>
      <c r="J575" s="36">
        <f t="shared" si="66"/>
        <v>325.25</v>
      </c>
      <c r="K575" s="36">
        <f t="shared" si="67"/>
        <v>375</v>
      </c>
      <c r="L575" s="36">
        <f t="shared" si="68"/>
        <v>350.125</v>
      </c>
      <c r="M575" s="36">
        <f t="shared" si="69"/>
        <v>335.2</v>
      </c>
      <c r="N575" s="36">
        <f t="shared" si="70"/>
        <v>0.28561228132809713</v>
      </c>
      <c r="O575" s="36">
        <f t="shared" si="71"/>
        <v>0.58354166666666663</v>
      </c>
    </row>
    <row r="576" spans="1:15">
      <c r="A576" s="36" t="s">
        <v>801</v>
      </c>
      <c r="B576" s="36">
        <v>60000</v>
      </c>
      <c r="C576" s="36">
        <v>45000</v>
      </c>
      <c r="D576" s="36">
        <v>5001</v>
      </c>
      <c r="E576" s="36">
        <v>20000</v>
      </c>
      <c r="F576" s="36">
        <v>50000</v>
      </c>
      <c r="G576" s="36">
        <v>50000</v>
      </c>
      <c r="H576" s="36">
        <f t="shared" si="64"/>
        <v>5001</v>
      </c>
      <c r="I576" s="36">
        <f t="shared" si="65"/>
        <v>60000</v>
      </c>
      <c r="J576" s="36">
        <f t="shared" si="66"/>
        <v>60000</v>
      </c>
      <c r="K576" s="36">
        <f t="shared" si="67"/>
        <v>45000</v>
      </c>
      <c r="L576" s="36">
        <f t="shared" si="68"/>
        <v>52500</v>
      </c>
      <c r="M576" s="36">
        <f t="shared" si="69"/>
        <v>38333.5</v>
      </c>
      <c r="N576" s="36">
        <f t="shared" si="70"/>
        <v>9.525714285714286E-2</v>
      </c>
      <c r="O576" s="36">
        <f t="shared" si="71"/>
        <v>0.875</v>
      </c>
    </row>
    <row r="577" spans="1:15">
      <c r="A577" s="36" t="s">
        <v>802</v>
      </c>
      <c r="B577" s="36"/>
      <c r="C577" s="36">
        <v>2900</v>
      </c>
      <c r="D577" s="36">
        <v>501</v>
      </c>
      <c r="E577" s="36">
        <v>2000</v>
      </c>
      <c r="F577" s="36">
        <v>5000</v>
      </c>
      <c r="G577" s="36">
        <v>20000</v>
      </c>
      <c r="H577" s="36">
        <f t="shared" si="64"/>
        <v>501</v>
      </c>
      <c r="I577" s="36">
        <f t="shared" si="65"/>
        <v>20000</v>
      </c>
      <c r="J577" s="36">
        <f t="shared" si="66"/>
        <v>6875.25</v>
      </c>
      <c r="K577" s="36">
        <f t="shared" si="67"/>
        <v>2900</v>
      </c>
      <c r="L577" s="36">
        <f t="shared" si="68"/>
        <v>4887.625</v>
      </c>
      <c r="M577" s="36">
        <f t="shared" si="69"/>
        <v>6080.2</v>
      </c>
      <c r="N577" s="36">
        <f t="shared" si="70"/>
        <v>0.10250377228203882</v>
      </c>
      <c r="O577" s="36">
        <f t="shared" si="71"/>
        <v>0.24438124999999999</v>
      </c>
    </row>
    <row r="578" spans="1:15">
      <c r="A578" s="36" t="s">
        <v>803</v>
      </c>
      <c r="B578" s="36">
        <v>34000</v>
      </c>
      <c r="C578" s="36">
        <v>75000</v>
      </c>
      <c r="D578" s="36">
        <v>50001</v>
      </c>
      <c r="E578" s="36">
        <v>50000</v>
      </c>
      <c r="F578" s="36">
        <v>50001</v>
      </c>
      <c r="G578" s="36">
        <v>300000</v>
      </c>
      <c r="H578" s="36">
        <f t="shared" si="64"/>
        <v>34000</v>
      </c>
      <c r="I578" s="36">
        <f t="shared" si="65"/>
        <v>300000</v>
      </c>
      <c r="J578" s="36">
        <f t="shared" si="66"/>
        <v>34000</v>
      </c>
      <c r="K578" s="36">
        <f t="shared" si="67"/>
        <v>75000</v>
      </c>
      <c r="L578" s="36">
        <f t="shared" si="68"/>
        <v>54500</v>
      </c>
      <c r="M578" s="36">
        <f t="shared" si="69"/>
        <v>93167</v>
      </c>
      <c r="N578" s="36">
        <f t="shared" si="70"/>
        <v>0.62385321100917435</v>
      </c>
      <c r="O578" s="36">
        <f t="shared" si="71"/>
        <v>0.18166666666666667</v>
      </c>
    </row>
    <row r="579" spans="1:15">
      <c r="A579" s="36" t="s">
        <v>804</v>
      </c>
      <c r="B579" s="36"/>
      <c r="C579" s="36">
        <v>400</v>
      </c>
      <c r="D579" s="36">
        <v>101</v>
      </c>
      <c r="E579" s="36">
        <v>100</v>
      </c>
      <c r="F579" s="36">
        <v>500</v>
      </c>
      <c r="G579" s="36">
        <v>600</v>
      </c>
      <c r="H579" s="36">
        <f t="shared" ref="H579:H642" si="72">MIN(B579:G579)</f>
        <v>100</v>
      </c>
      <c r="I579" s="36">
        <f t="shared" ref="I579:I642" si="73">MAX(B579:G579)</f>
        <v>600</v>
      </c>
      <c r="J579" s="36">
        <f t="shared" ref="J579:J642" si="74">IF(B579="",(F579+G579+E579+D579)/4,B579)</f>
        <v>325.25</v>
      </c>
      <c r="K579" s="36">
        <f t="shared" ref="K579:K642" si="75">IF(C579="",(G579+D579+F579+E579)/4,C579)</f>
        <v>400</v>
      </c>
      <c r="L579" s="36">
        <f t="shared" ref="L579:L642" si="76">(J579+K579)/2</f>
        <v>362.625</v>
      </c>
      <c r="M579" s="36">
        <f t="shared" ref="M579:M642" si="77">AVERAGE(B579:G579)</f>
        <v>340.2</v>
      </c>
      <c r="N579" s="36">
        <f t="shared" ref="N579:N642" si="78">(H579/L579)</f>
        <v>0.27576697690451568</v>
      </c>
      <c r="O579" s="36">
        <f t="shared" ref="O579:O642" si="79">L579/I579</f>
        <v>0.604375</v>
      </c>
    </row>
    <row r="580" spans="1:15">
      <c r="A580" s="36" t="s">
        <v>805</v>
      </c>
      <c r="B580" s="36">
        <v>50000</v>
      </c>
      <c r="C580" s="36">
        <v>48000</v>
      </c>
      <c r="D580" s="36">
        <v>5001</v>
      </c>
      <c r="E580" s="36">
        <v>20000</v>
      </c>
      <c r="F580" s="36">
        <v>50000</v>
      </c>
      <c r="G580" s="36">
        <v>50000</v>
      </c>
      <c r="H580" s="36">
        <f t="shared" si="72"/>
        <v>5001</v>
      </c>
      <c r="I580" s="36">
        <f t="shared" si="73"/>
        <v>50000</v>
      </c>
      <c r="J580" s="36">
        <f t="shared" si="74"/>
        <v>50000</v>
      </c>
      <c r="K580" s="36">
        <f t="shared" si="75"/>
        <v>48000</v>
      </c>
      <c r="L580" s="36">
        <f t="shared" si="76"/>
        <v>49000</v>
      </c>
      <c r="M580" s="36">
        <f t="shared" si="77"/>
        <v>37166.833333333336</v>
      </c>
      <c r="N580" s="36">
        <f t="shared" si="78"/>
        <v>0.10206122448979592</v>
      </c>
      <c r="O580" s="36">
        <f t="shared" si="79"/>
        <v>0.98</v>
      </c>
    </row>
    <row r="581" spans="1:15">
      <c r="A581" s="36" t="s">
        <v>806</v>
      </c>
      <c r="B581" s="36">
        <v>25000</v>
      </c>
      <c r="C581" s="36">
        <v>11000</v>
      </c>
      <c r="D581" s="36">
        <v>5001</v>
      </c>
      <c r="E581" s="36">
        <v>20000</v>
      </c>
      <c r="F581" s="36">
        <v>50000</v>
      </c>
      <c r="G581" s="36">
        <v>50000</v>
      </c>
      <c r="H581" s="36">
        <f t="shared" si="72"/>
        <v>5001</v>
      </c>
      <c r="I581" s="36">
        <f t="shared" si="73"/>
        <v>50000</v>
      </c>
      <c r="J581" s="36">
        <f t="shared" si="74"/>
        <v>25000</v>
      </c>
      <c r="K581" s="36">
        <f t="shared" si="75"/>
        <v>11000</v>
      </c>
      <c r="L581" s="36">
        <f t="shared" si="76"/>
        <v>18000</v>
      </c>
      <c r="M581" s="36">
        <f t="shared" si="77"/>
        <v>26833.5</v>
      </c>
      <c r="N581" s="36">
        <f t="shared" si="78"/>
        <v>0.27783333333333332</v>
      </c>
      <c r="O581" s="36">
        <f t="shared" si="79"/>
        <v>0.36</v>
      </c>
    </row>
    <row r="582" spans="1:15">
      <c r="A582" s="36" t="s">
        <v>807</v>
      </c>
      <c r="B582" s="36">
        <v>28000</v>
      </c>
      <c r="C582" s="36">
        <v>70000</v>
      </c>
      <c r="D582" s="36">
        <v>50001</v>
      </c>
      <c r="E582" s="36">
        <v>50000</v>
      </c>
      <c r="F582" s="36">
        <v>50001</v>
      </c>
      <c r="G582" s="36">
        <v>300000</v>
      </c>
      <c r="H582" s="36">
        <f t="shared" si="72"/>
        <v>28000</v>
      </c>
      <c r="I582" s="36">
        <f t="shared" si="73"/>
        <v>300000</v>
      </c>
      <c r="J582" s="36">
        <f t="shared" si="74"/>
        <v>28000</v>
      </c>
      <c r="K582" s="36">
        <f t="shared" si="75"/>
        <v>70000</v>
      </c>
      <c r="L582" s="36">
        <f t="shared" si="76"/>
        <v>49000</v>
      </c>
      <c r="M582" s="36">
        <f t="shared" si="77"/>
        <v>91333.666666666672</v>
      </c>
      <c r="N582" s="36">
        <f t="shared" si="78"/>
        <v>0.5714285714285714</v>
      </c>
      <c r="O582" s="36">
        <f t="shared" si="79"/>
        <v>0.16333333333333333</v>
      </c>
    </row>
    <row r="583" spans="1:15">
      <c r="A583" s="36" t="s">
        <v>808</v>
      </c>
      <c r="B583" s="36"/>
      <c r="C583" s="36">
        <v>125000</v>
      </c>
      <c r="D583" s="36">
        <v>50001</v>
      </c>
      <c r="E583" s="36">
        <v>50000</v>
      </c>
      <c r="F583" s="36">
        <v>50001</v>
      </c>
      <c r="G583" s="36">
        <v>300000</v>
      </c>
      <c r="H583" s="36">
        <f t="shared" si="72"/>
        <v>50000</v>
      </c>
      <c r="I583" s="36">
        <f t="shared" si="73"/>
        <v>300000</v>
      </c>
      <c r="J583" s="36">
        <f t="shared" si="74"/>
        <v>112500.5</v>
      </c>
      <c r="K583" s="36">
        <f t="shared" si="75"/>
        <v>125000</v>
      </c>
      <c r="L583" s="36">
        <f t="shared" si="76"/>
        <v>118750.25</v>
      </c>
      <c r="M583" s="36">
        <f t="shared" si="77"/>
        <v>115000.4</v>
      </c>
      <c r="N583" s="36">
        <f t="shared" si="78"/>
        <v>0.42105174515422072</v>
      </c>
      <c r="O583" s="36">
        <f t="shared" si="79"/>
        <v>0.39583416666666665</v>
      </c>
    </row>
    <row r="584" spans="1:15">
      <c r="A584" s="36" t="s">
        <v>809</v>
      </c>
      <c r="B584" s="36"/>
      <c r="C584" s="36">
        <v>250</v>
      </c>
      <c r="D584" s="36">
        <v>101</v>
      </c>
      <c r="E584" s="36">
        <v>100</v>
      </c>
      <c r="F584" s="36">
        <v>500</v>
      </c>
      <c r="G584" s="36">
        <v>600</v>
      </c>
      <c r="H584" s="36">
        <f t="shared" si="72"/>
        <v>100</v>
      </c>
      <c r="I584" s="36">
        <f t="shared" si="73"/>
        <v>600</v>
      </c>
      <c r="J584" s="36">
        <f t="shared" si="74"/>
        <v>325.25</v>
      </c>
      <c r="K584" s="36">
        <f t="shared" si="75"/>
        <v>250</v>
      </c>
      <c r="L584" s="36">
        <f t="shared" si="76"/>
        <v>287.625</v>
      </c>
      <c r="M584" s="36">
        <f t="shared" si="77"/>
        <v>310.2</v>
      </c>
      <c r="N584" s="36">
        <f t="shared" si="78"/>
        <v>0.34767492394611038</v>
      </c>
      <c r="O584" s="36">
        <f t="shared" si="79"/>
        <v>0.479375</v>
      </c>
    </row>
    <row r="585" spans="1:15">
      <c r="A585" s="36" t="s">
        <v>810</v>
      </c>
      <c r="B585" s="36">
        <v>16000</v>
      </c>
      <c r="C585" s="36">
        <v>3600</v>
      </c>
      <c r="D585" s="36">
        <v>501</v>
      </c>
      <c r="E585" s="36">
        <v>2000</v>
      </c>
      <c r="F585" s="36">
        <v>5000</v>
      </c>
      <c r="G585" s="36">
        <v>20000</v>
      </c>
      <c r="H585" s="36">
        <f t="shared" si="72"/>
        <v>501</v>
      </c>
      <c r="I585" s="36">
        <f t="shared" si="73"/>
        <v>20000</v>
      </c>
      <c r="J585" s="36">
        <f t="shared" si="74"/>
        <v>16000</v>
      </c>
      <c r="K585" s="36">
        <f t="shared" si="75"/>
        <v>3600</v>
      </c>
      <c r="L585" s="36">
        <f t="shared" si="76"/>
        <v>9800</v>
      </c>
      <c r="M585" s="36">
        <f t="shared" si="77"/>
        <v>7850.166666666667</v>
      </c>
      <c r="N585" s="36">
        <f t="shared" si="78"/>
        <v>5.1122448979591839E-2</v>
      </c>
      <c r="O585" s="36">
        <f t="shared" si="79"/>
        <v>0.49</v>
      </c>
    </row>
    <row r="586" spans="1:15">
      <c r="A586" s="36" t="s">
        <v>811</v>
      </c>
      <c r="B586" s="36">
        <v>90000</v>
      </c>
      <c r="C586" s="36">
        <v>45000</v>
      </c>
      <c r="D586" s="36">
        <v>5001</v>
      </c>
      <c r="E586" s="36">
        <v>20000</v>
      </c>
      <c r="F586" s="36">
        <v>50000</v>
      </c>
      <c r="G586" s="36">
        <v>50000</v>
      </c>
      <c r="H586" s="36">
        <f t="shared" si="72"/>
        <v>5001</v>
      </c>
      <c r="I586" s="36">
        <f t="shared" si="73"/>
        <v>90000</v>
      </c>
      <c r="J586" s="36">
        <f t="shared" si="74"/>
        <v>90000</v>
      </c>
      <c r="K586" s="36">
        <f t="shared" si="75"/>
        <v>45000</v>
      </c>
      <c r="L586" s="36">
        <f t="shared" si="76"/>
        <v>67500</v>
      </c>
      <c r="M586" s="36">
        <f t="shared" si="77"/>
        <v>43333.5</v>
      </c>
      <c r="N586" s="36">
        <f t="shared" si="78"/>
        <v>7.4088888888888885E-2</v>
      </c>
      <c r="O586" s="36">
        <f t="shared" si="79"/>
        <v>0.75</v>
      </c>
    </row>
    <row r="587" spans="1:15">
      <c r="A587" s="36" t="s">
        <v>812</v>
      </c>
      <c r="B587" s="36">
        <v>12000</v>
      </c>
      <c r="C587" s="36">
        <v>400</v>
      </c>
      <c r="D587" s="36">
        <v>101</v>
      </c>
      <c r="E587" s="36">
        <v>100</v>
      </c>
      <c r="F587" s="36">
        <v>500</v>
      </c>
      <c r="G587" s="36">
        <v>600</v>
      </c>
      <c r="H587" s="36">
        <f t="shared" si="72"/>
        <v>100</v>
      </c>
      <c r="I587" s="36">
        <f t="shared" si="73"/>
        <v>12000</v>
      </c>
      <c r="J587" s="36">
        <f t="shared" si="74"/>
        <v>12000</v>
      </c>
      <c r="K587" s="36">
        <f t="shared" si="75"/>
        <v>400</v>
      </c>
      <c r="L587" s="36">
        <f t="shared" si="76"/>
        <v>6200</v>
      </c>
      <c r="M587" s="36">
        <f t="shared" si="77"/>
        <v>2283.5</v>
      </c>
      <c r="N587" s="36">
        <f t="shared" si="78"/>
        <v>1.6129032258064516E-2</v>
      </c>
      <c r="O587" s="36">
        <f t="shared" si="79"/>
        <v>0.51666666666666672</v>
      </c>
    </row>
    <row r="588" spans="1:15">
      <c r="A588" s="36" t="s">
        <v>813</v>
      </c>
      <c r="B588" s="36">
        <v>16000</v>
      </c>
      <c r="C588" s="36">
        <v>4000</v>
      </c>
      <c r="D588" s="36">
        <v>501</v>
      </c>
      <c r="E588" s="36">
        <v>2000</v>
      </c>
      <c r="F588" s="36">
        <v>5000</v>
      </c>
      <c r="G588" s="36">
        <v>20000</v>
      </c>
      <c r="H588" s="36">
        <f t="shared" si="72"/>
        <v>501</v>
      </c>
      <c r="I588" s="36">
        <f t="shared" si="73"/>
        <v>20000</v>
      </c>
      <c r="J588" s="36">
        <f t="shared" si="74"/>
        <v>16000</v>
      </c>
      <c r="K588" s="36">
        <f t="shared" si="75"/>
        <v>4000</v>
      </c>
      <c r="L588" s="36">
        <f t="shared" si="76"/>
        <v>10000</v>
      </c>
      <c r="M588" s="36">
        <f t="shared" si="77"/>
        <v>7916.833333333333</v>
      </c>
      <c r="N588" s="36">
        <f t="shared" si="78"/>
        <v>5.0099999999999999E-2</v>
      </c>
      <c r="O588" s="36">
        <f t="shared" si="79"/>
        <v>0.5</v>
      </c>
    </row>
    <row r="589" spans="1:15">
      <c r="A589" s="36" t="s">
        <v>814</v>
      </c>
      <c r="B589" s="36">
        <v>28000</v>
      </c>
      <c r="C589" s="36">
        <v>14000</v>
      </c>
      <c r="D589" s="36">
        <v>5001</v>
      </c>
      <c r="E589" s="36">
        <v>20000</v>
      </c>
      <c r="F589" s="36">
        <v>50000</v>
      </c>
      <c r="G589" s="36">
        <v>50000</v>
      </c>
      <c r="H589" s="36">
        <f t="shared" si="72"/>
        <v>5001</v>
      </c>
      <c r="I589" s="36">
        <f t="shared" si="73"/>
        <v>50000</v>
      </c>
      <c r="J589" s="36">
        <f t="shared" si="74"/>
        <v>28000</v>
      </c>
      <c r="K589" s="36">
        <f t="shared" si="75"/>
        <v>14000</v>
      </c>
      <c r="L589" s="36">
        <f t="shared" si="76"/>
        <v>21000</v>
      </c>
      <c r="M589" s="36">
        <f t="shared" si="77"/>
        <v>27833.5</v>
      </c>
      <c r="N589" s="36">
        <f t="shared" si="78"/>
        <v>0.23814285714285716</v>
      </c>
      <c r="O589" s="36">
        <f t="shared" si="79"/>
        <v>0.42</v>
      </c>
    </row>
    <row r="590" spans="1:15">
      <c r="A590" s="36" t="s">
        <v>815</v>
      </c>
      <c r="B590" s="36"/>
      <c r="C590" s="36">
        <v>3400</v>
      </c>
      <c r="D590" s="36">
        <v>501</v>
      </c>
      <c r="E590" s="36">
        <v>2000</v>
      </c>
      <c r="F590" s="36">
        <v>5000</v>
      </c>
      <c r="G590" s="36">
        <v>20000</v>
      </c>
      <c r="H590" s="36">
        <f t="shared" si="72"/>
        <v>501</v>
      </c>
      <c r="I590" s="36">
        <f t="shared" si="73"/>
        <v>20000</v>
      </c>
      <c r="J590" s="36">
        <f t="shared" si="74"/>
        <v>6875.25</v>
      </c>
      <c r="K590" s="36">
        <f t="shared" si="75"/>
        <v>3400</v>
      </c>
      <c r="L590" s="36">
        <f t="shared" si="76"/>
        <v>5137.625</v>
      </c>
      <c r="M590" s="36">
        <f t="shared" si="77"/>
        <v>6180.2</v>
      </c>
      <c r="N590" s="36">
        <f t="shared" si="78"/>
        <v>9.7515875526142923E-2</v>
      </c>
      <c r="O590" s="36">
        <f t="shared" si="79"/>
        <v>0.25688125000000001</v>
      </c>
    </row>
    <row r="591" spans="1:15">
      <c r="A591" s="36" t="s">
        <v>816</v>
      </c>
      <c r="B591" s="36">
        <v>2000</v>
      </c>
      <c r="C591" s="36">
        <v>350</v>
      </c>
      <c r="D591" s="36">
        <v>101</v>
      </c>
      <c r="E591" s="36">
        <v>100</v>
      </c>
      <c r="F591" s="36">
        <v>500</v>
      </c>
      <c r="G591" s="36">
        <v>600</v>
      </c>
      <c r="H591" s="36">
        <f t="shared" si="72"/>
        <v>100</v>
      </c>
      <c r="I591" s="36">
        <f t="shared" si="73"/>
        <v>2000</v>
      </c>
      <c r="J591" s="36">
        <f t="shared" si="74"/>
        <v>2000</v>
      </c>
      <c r="K591" s="36">
        <f t="shared" si="75"/>
        <v>350</v>
      </c>
      <c r="L591" s="36">
        <f t="shared" si="76"/>
        <v>1175</v>
      </c>
      <c r="M591" s="36">
        <f t="shared" si="77"/>
        <v>608.5</v>
      </c>
      <c r="N591" s="36">
        <f t="shared" si="78"/>
        <v>8.5106382978723402E-2</v>
      </c>
      <c r="O591" s="36">
        <f t="shared" si="79"/>
        <v>0.58750000000000002</v>
      </c>
    </row>
    <row r="592" spans="1:15">
      <c r="A592" s="36" t="s">
        <v>817</v>
      </c>
      <c r="B592" s="36">
        <v>4000</v>
      </c>
      <c r="C592" s="36">
        <v>1000</v>
      </c>
      <c r="D592" s="36">
        <v>501</v>
      </c>
      <c r="E592" s="36">
        <v>2000</v>
      </c>
      <c r="F592" s="36">
        <v>5000</v>
      </c>
      <c r="G592" s="36">
        <v>20000</v>
      </c>
      <c r="H592" s="36">
        <f t="shared" si="72"/>
        <v>501</v>
      </c>
      <c r="I592" s="36">
        <f t="shared" si="73"/>
        <v>20000</v>
      </c>
      <c r="J592" s="36">
        <f t="shared" si="74"/>
        <v>4000</v>
      </c>
      <c r="K592" s="36">
        <f t="shared" si="75"/>
        <v>1000</v>
      </c>
      <c r="L592" s="36">
        <f t="shared" si="76"/>
        <v>2500</v>
      </c>
      <c r="M592" s="36">
        <f t="shared" si="77"/>
        <v>5416.833333333333</v>
      </c>
      <c r="N592" s="36">
        <f t="shared" si="78"/>
        <v>0.20039999999999999</v>
      </c>
      <c r="O592" s="36">
        <f t="shared" si="79"/>
        <v>0.125</v>
      </c>
    </row>
    <row r="593" spans="1:15">
      <c r="A593" s="36" t="s">
        <v>818</v>
      </c>
      <c r="B593" s="36"/>
      <c r="C593" s="36">
        <v>50</v>
      </c>
      <c r="D593" s="36">
        <v>50</v>
      </c>
      <c r="E593" s="36">
        <v>20</v>
      </c>
      <c r="F593" s="36">
        <v>100</v>
      </c>
      <c r="G593" s="36">
        <v>70</v>
      </c>
      <c r="H593" s="36">
        <f t="shared" si="72"/>
        <v>20</v>
      </c>
      <c r="I593" s="36">
        <f t="shared" si="73"/>
        <v>100</v>
      </c>
      <c r="J593" s="36">
        <f t="shared" si="74"/>
        <v>60</v>
      </c>
      <c r="K593" s="36">
        <f t="shared" si="75"/>
        <v>50</v>
      </c>
      <c r="L593" s="36">
        <f t="shared" si="76"/>
        <v>55</v>
      </c>
      <c r="M593" s="36">
        <f t="shared" si="77"/>
        <v>58</v>
      </c>
      <c r="N593" s="36">
        <f t="shared" si="78"/>
        <v>0.36363636363636365</v>
      </c>
      <c r="O593" s="36">
        <f t="shared" si="79"/>
        <v>0.55000000000000004</v>
      </c>
    </row>
    <row r="594" spans="1:15">
      <c r="A594" s="36" t="s">
        <v>819</v>
      </c>
      <c r="B594" s="36"/>
      <c r="C594" s="36">
        <v>2500</v>
      </c>
      <c r="D594" s="36">
        <v>5001</v>
      </c>
      <c r="E594" s="36">
        <v>20000</v>
      </c>
      <c r="F594" s="36">
        <v>50000</v>
      </c>
      <c r="G594" s="36">
        <v>50000</v>
      </c>
      <c r="H594" s="36">
        <f t="shared" si="72"/>
        <v>2500</v>
      </c>
      <c r="I594" s="36">
        <f t="shared" si="73"/>
        <v>50000</v>
      </c>
      <c r="J594" s="36">
        <f t="shared" si="74"/>
        <v>31250.25</v>
      </c>
      <c r="K594" s="36">
        <f t="shared" si="75"/>
        <v>2500</v>
      </c>
      <c r="L594" s="36">
        <f t="shared" si="76"/>
        <v>16875.125</v>
      </c>
      <c r="M594" s="36">
        <f t="shared" si="77"/>
        <v>25500.2</v>
      </c>
      <c r="N594" s="36">
        <f t="shared" si="78"/>
        <v>0.14814705076258694</v>
      </c>
      <c r="O594" s="36">
        <f t="shared" si="79"/>
        <v>0.33750249999999998</v>
      </c>
    </row>
    <row r="595" spans="1:15">
      <c r="A595" s="36" t="s">
        <v>820</v>
      </c>
      <c r="B595" s="36"/>
      <c r="C595" s="36">
        <v>100</v>
      </c>
      <c r="D595" s="36">
        <v>50</v>
      </c>
      <c r="E595" s="36">
        <v>20</v>
      </c>
      <c r="F595" s="36">
        <v>100</v>
      </c>
      <c r="G595" s="36">
        <v>70</v>
      </c>
      <c r="H595" s="36">
        <f t="shared" si="72"/>
        <v>20</v>
      </c>
      <c r="I595" s="36">
        <f t="shared" si="73"/>
        <v>100</v>
      </c>
      <c r="J595" s="36">
        <f t="shared" si="74"/>
        <v>60</v>
      </c>
      <c r="K595" s="36">
        <f t="shared" si="75"/>
        <v>100</v>
      </c>
      <c r="L595" s="36">
        <f t="shared" si="76"/>
        <v>80</v>
      </c>
      <c r="M595" s="36">
        <f t="shared" si="77"/>
        <v>68</v>
      </c>
      <c r="N595" s="36">
        <f t="shared" si="78"/>
        <v>0.25</v>
      </c>
      <c r="O595" s="36">
        <f t="shared" si="79"/>
        <v>0.8</v>
      </c>
    </row>
    <row r="596" spans="1:15">
      <c r="A596" s="36" t="s">
        <v>821</v>
      </c>
      <c r="B596" s="36">
        <v>2000</v>
      </c>
      <c r="C596" s="36">
        <v>250</v>
      </c>
      <c r="D596" s="36">
        <v>101</v>
      </c>
      <c r="E596" s="36">
        <v>100</v>
      </c>
      <c r="F596" s="36">
        <v>500</v>
      </c>
      <c r="G596" s="36">
        <v>600</v>
      </c>
      <c r="H596" s="36">
        <f t="shared" si="72"/>
        <v>100</v>
      </c>
      <c r="I596" s="36">
        <f t="shared" si="73"/>
        <v>2000</v>
      </c>
      <c r="J596" s="36">
        <f t="shared" si="74"/>
        <v>2000</v>
      </c>
      <c r="K596" s="36">
        <f t="shared" si="75"/>
        <v>250</v>
      </c>
      <c r="L596" s="36">
        <f t="shared" si="76"/>
        <v>1125</v>
      </c>
      <c r="M596" s="36">
        <f t="shared" si="77"/>
        <v>591.83333333333337</v>
      </c>
      <c r="N596" s="36">
        <f t="shared" si="78"/>
        <v>8.8888888888888892E-2</v>
      </c>
      <c r="O596" s="36">
        <f t="shared" si="79"/>
        <v>0.5625</v>
      </c>
    </row>
    <row r="597" spans="1:15">
      <c r="A597" s="36" t="s">
        <v>822</v>
      </c>
      <c r="B597" s="36"/>
      <c r="C597" s="36"/>
      <c r="D597" s="36">
        <v>501</v>
      </c>
      <c r="E597" s="36">
        <v>2000</v>
      </c>
      <c r="F597" s="36">
        <v>5000</v>
      </c>
      <c r="G597" s="36">
        <v>20000</v>
      </c>
      <c r="H597" s="36">
        <f t="shared" si="72"/>
        <v>501</v>
      </c>
      <c r="I597" s="36">
        <f t="shared" si="73"/>
        <v>20000</v>
      </c>
      <c r="J597" s="36">
        <f t="shared" si="74"/>
        <v>6875.25</v>
      </c>
      <c r="K597" s="36">
        <f t="shared" si="75"/>
        <v>6875.25</v>
      </c>
      <c r="L597" s="36">
        <f t="shared" si="76"/>
        <v>6875.25</v>
      </c>
      <c r="M597" s="36">
        <f t="shared" si="77"/>
        <v>6875.25</v>
      </c>
      <c r="N597" s="36">
        <f t="shared" si="78"/>
        <v>7.2870077451729035E-2</v>
      </c>
      <c r="O597" s="36">
        <f t="shared" si="79"/>
        <v>0.34376250000000003</v>
      </c>
    </row>
    <row r="598" spans="1:15">
      <c r="A598" s="36" t="s">
        <v>823</v>
      </c>
      <c r="B598" s="36">
        <v>36000</v>
      </c>
      <c r="C598" s="36">
        <v>58000</v>
      </c>
      <c r="D598" s="36">
        <v>50001</v>
      </c>
      <c r="E598" s="36">
        <v>50000</v>
      </c>
      <c r="F598" s="36">
        <v>50001</v>
      </c>
      <c r="G598" s="36">
        <v>300000</v>
      </c>
      <c r="H598" s="36">
        <f t="shared" si="72"/>
        <v>36000</v>
      </c>
      <c r="I598" s="36">
        <f t="shared" si="73"/>
        <v>300000</v>
      </c>
      <c r="J598" s="36">
        <f t="shared" si="74"/>
        <v>36000</v>
      </c>
      <c r="K598" s="36">
        <f t="shared" si="75"/>
        <v>58000</v>
      </c>
      <c r="L598" s="36">
        <f t="shared" si="76"/>
        <v>47000</v>
      </c>
      <c r="M598" s="36">
        <f t="shared" si="77"/>
        <v>90667</v>
      </c>
      <c r="N598" s="36">
        <f t="shared" si="78"/>
        <v>0.76595744680851063</v>
      </c>
      <c r="O598" s="36">
        <f t="shared" si="79"/>
        <v>0.15666666666666668</v>
      </c>
    </row>
    <row r="599" spans="1:15">
      <c r="A599" s="36" t="s">
        <v>824</v>
      </c>
      <c r="B599" s="36">
        <v>6000</v>
      </c>
      <c r="C599" s="36">
        <v>7500</v>
      </c>
      <c r="D599" s="36">
        <v>5001</v>
      </c>
      <c r="E599" s="36">
        <v>20000</v>
      </c>
      <c r="F599" s="36">
        <v>50000</v>
      </c>
      <c r="G599" s="36">
        <v>50000</v>
      </c>
      <c r="H599" s="36">
        <f t="shared" si="72"/>
        <v>5001</v>
      </c>
      <c r="I599" s="36">
        <f t="shared" si="73"/>
        <v>50000</v>
      </c>
      <c r="J599" s="36">
        <f t="shared" si="74"/>
        <v>6000</v>
      </c>
      <c r="K599" s="36">
        <f t="shared" si="75"/>
        <v>7500</v>
      </c>
      <c r="L599" s="36">
        <f t="shared" si="76"/>
        <v>6750</v>
      </c>
      <c r="M599" s="36">
        <f t="shared" si="77"/>
        <v>23083.5</v>
      </c>
      <c r="N599" s="36">
        <f t="shared" si="78"/>
        <v>0.74088888888888893</v>
      </c>
      <c r="O599" s="36">
        <f t="shared" si="79"/>
        <v>0.13500000000000001</v>
      </c>
    </row>
    <row r="600" spans="1:15">
      <c r="A600" s="36" t="s">
        <v>825</v>
      </c>
      <c r="B600" s="36"/>
      <c r="C600" s="36">
        <v>2100</v>
      </c>
      <c r="D600" s="36">
        <v>501</v>
      </c>
      <c r="E600" s="36">
        <v>2000</v>
      </c>
      <c r="F600" s="36">
        <v>5000</v>
      </c>
      <c r="G600" s="36">
        <v>20000</v>
      </c>
      <c r="H600" s="36">
        <f t="shared" si="72"/>
        <v>501</v>
      </c>
      <c r="I600" s="36">
        <f t="shared" si="73"/>
        <v>20000</v>
      </c>
      <c r="J600" s="36">
        <f t="shared" si="74"/>
        <v>6875.25</v>
      </c>
      <c r="K600" s="36">
        <f t="shared" si="75"/>
        <v>2100</v>
      </c>
      <c r="L600" s="36">
        <f t="shared" si="76"/>
        <v>4487.625</v>
      </c>
      <c r="M600" s="36">
        <f t="shared" si="77"/>
        <v>5920.2</v>
      </c>
      <c r="N600" s="36">
        <f t="shared" si="78"/>
        <v>0.11164034428010362</v>
      </c>
      <c r="O600" s="36">
        <f t="shared" si="79"/>
        <v>0.22438125</v>
      </c>
    </row>
    <row r="601" spans="1:15">
      <c r="A601" s="36" t="s">
        <v>826</v>
      </c>
      <c r="B601" s="36"/>
      <c r="C601" s="36">
        <v>60</v>
      </c>
      <c r="D601" s="36">
        <v>50</v>
      </c>
      <c r="E601" s="36">
        <v>20</v>
      </c>
      <c r="F601" s="36">
        <v>100</v>
      </c>
      <c r="G601" s="36">
        <v>70</v>
      </c>
      <c r="H601" s="36">
        <f t="shared" si="72"/>
        <v>20</v>
      </c>
      <c r="I601" s="36">
        <f t="shared" si="73"/>
        <v>100</v>
      </c>
      <c r="J601" s="36">
        <f t="shared" si="74"/>
        <v>60</v>
      </c>
      <c r="K601" s="36">
        <f t="shared" si="75"/>
        <v>60</v>
      </c>
      <c r="L601" s="36">
        <f t="shared" si="76"/>
        <v>60</v>
      </c>
      <c r="M601" s="36">
        <f t="shared" si="77"/>
        <v>60</v>
      </c>
      <c r="N601" s="36">
        <f t="shared" si="78"/>
        <v>0.33333333333333331</v>
      </c>
      <c r="O601" s="36">
        <f t="shared" si="79"/>
        <v>0.6</v>
      </c>
    </row>
    <row r="602" spans="1:15">
      <c r="A602" s="36" t="s">
        <v>827</v>
      </c>
      <c r="B602" s="36"/>
      <c r="C602" s="36">
        <v>60</v>
      </c>
      <c r="D602" s="36">
        <v>50</v>
      </c>
      <c r="E602" s="36">
        <v>20</v>
      </c>
      <c r="F602" s="36">
        <v>100</v>
      </c>
      <c r="G602" s="36">
        <v>70</v>
      </c>
      <c r="H602" s="36">
        <f t="shared" si="72"/>
        <v>20</v>
      </c>
      <c r="I602" s="36">
        <f t="shared" si="73"/>
        <v>100</v>
      </c>
      <c r="J602" s="36">
        <f t="shared" si="74"/>
        <v>60</v>
      </c>
      <c r="K602" s="36">
        <f t="shared" si="75"/>
        <v>60</v>
      </c>
      <c r="L602" s="36">
        <f t="shared" si="76"/>
        <v>60</v>
      </c>
      <c r="M602" s="36">
        <f t="shared" si="77"/>
        <v>60</v>
      </c>
      <c r="N602" s="36">
        <f t="shared" si="78"/>
        <v>0.33333333333333331</v>
      </c>
      <c r="O602" s="36">
        <f t="shared" si="79"/>
        <v>0.6</v>
      </c>
    </row>
    <row r="603" spans="1:15">
      <c r="A603" s="36" t="s">
        <v>828</v>
      </c>
      <c r="B603" s="36">
        <v>180</v>
      </c>
      <c r="C603" s="36">
        <v>3500</v>
      </c>
      <c r="D603" s="36">
        <v>501</v>
      </c>
      <c r="E603" s="36">
        <v>2000</v>
      </c>
      <c r="F603" s="36">
        <v>5000</v>
      </c>
      <c r="G603" s="36">
        <v>20000</v>
      </c>
      <c r="H603" s="36">
        <f t="shared" si="72"/>
        <v>180</v>
      </c>
      <c r="I603" s="36">
        <f t="shared" si="73"/>
        <v>20000</v>
      </c>
      <c r="J603" s="36">
        <f t="shared" si="74"/>
        <v>180</v>
      </c>
      <c r="K603" s="36">
        <f t="shared" si="75"/>
        <v>3500</v>
      </c>
      <c r="L603" s="36">
        <f t="shared" si="76"/>
        <v>1840</v>
      </c>
      <c r="M603" s="36">
        <f t="shared" si="77"/>
        <v>5196.833333333333</v>
      </c>
      <c r="N603" s="36">
        <f t="shared" si="78"/>
        <v>9.7826086956521743E-2</v>
      </c>
      <c r="O603" s="36">
        <f t="shared" si="79"/>
        <v>9.1999999999999998E-2</v>
      </c>
    </row>
    <row r="604" spans="1:15">
      <c r="A604" s="36" t="s">
        <v>829</v>
      </c>
      <c r="B604" s="36"/>
      <c r="C604" s="36"/>
      <c r="D604" s="36">
        <v>50001</v>
      </c>
      <c r="E604" s="36">
        <v>50000</v>
      </c>
      <c r="F604" s="36">
        <v>50001</v>
      </c>
      <c r="G604" s="36">
        <v>300000</v>
      </c>
      <c r="H604" s="36">
        <f t="shared" si="72"/>
        <v>50000</v>
      </c>
      <c r="I604" s="36">
        <f t="shared" si="73"/>
        <v>300000</v>
      </c>
      <c r="J604" s="36">
        <f t="shared" si="74"/>
        <v>112500.5</v>
      </c>
      <c r="K604" s="36">
        <f t="shared" si="75"/>
        <v>112500.5</v>
      </c>
      <c r="L604" s="36">
        <f t="shared" si="76"/>
        <v>112500.5</v>
      </c>
      <c r="M604" s="36">
        <f t="shared" si="77"/>
        <v>112500.5</v>
      </c>
      <c r="N604" s="36">
        <f t="shared" si="78"/>
        <v>0.44444246914458158</v>
      </c>
      <c r="O604" s="36">
        <f t="shared" si="79"/>
        <v>0.37500166666666668</v>
      </c>
    </row>
    <row r="605" spans="1:15">
      <c r="A605" s="36" t="s">
        <v>830</v>
      </c>
      <c r="B605" s="36"/>
      <c r="C605" s="36"/>
      <c r="D605" s="36">
        <v>50001</v>
      </c>
      <c r="E605" s="36">
        <v>50000</v>
      </c>
      <c r="F605" s="36">
        <v>50001</v>
      </c>
      <c r="G605" s="36">
        <v>300000</v>
      </c>
      <c r="H605" s="36">
        <f t="shared" si="72"/>
        <v>50000</v>
      </c>
      <c r="I605" s="36">
        <f t="shared" si="73"/>
        <v>300000</v>
      </c>
      <c r="J605" s="36">
        <f t="shared" si="74"/>
        <v>112500.5</v>
      </c>
      <c r="K605" s="36">
        <f t="shared" si="75"/>
        <v>112500.5</v>
      </c>
      <c r="L605" s="36">
        <f t="shared" si="76"/>
        <v>112500.5</v>
      </c>
      <c r="M605" s="36">
        <f t="shared" si="77"/>
        <v>112500.5</v>
      </c>
      <c r="N605" s="36">
        <f t="shared" si="78"/>
        <v>0.44444246914458158</v>
      </c>
      <c r="O605" s="36">
        <f t="shared" si="79"/>
        <v>0.37500166666666668</v>
      </c>
    </row>
    <row r="606" spans="1:15">
      <c r="A606" s="36" t="s">
        <v>831</v>
      </c>
      <c r="B606" s="36"/>
      <c r="C606" s="36">
        <v>100</v>
      </c>
      <c r="D606" s="36">
        <v>101</v>
      </c>
      <c r="E606" s="36">
        <v>100</v>
      </c>
      <c r="F606" s="36">
        <v>500</v>
      </c>
      <c r="G606" s="36">
        <v>600</v>
      </c>
      <c r="H606" s="36">
        <f t="shared" si="72"/>
        <v>100</v>
      </c>
      <c r="I606" s="36">
        <f t="shared" si="73"/>
        <v>600</v>
      </c>
      <c r="J606" s="36">
        <f t="shared" si="74"/>
        <v>325.25</v>
      </c>
      <c r="K606" s="36">
        <f t="shared" si="75"/>
        <v>100</v>
      </c>
      <c r="L606" s="36">
        <f t="shared" si="76"/>
        <v>212.625</v>
      </c>
      <c r="M606" s="36">
        <f t="shared" si="77"/>
        <v>280.2</v>
      </c>
      <c r="N606" s="36">
        <f t="shared" si="78"/>
        <v>0.47031158142269253</v>
      </c>
      <c r="O606" s="36">
        <f t="shared" si="79"/>
        <v>0.354375</v>
      </c>
    </row>
    <row r="607" spans="1:15">
      <c r="A607" s="36" t="s">
        <v>832</v>
      </c>
      <c r="B607" s="36"/>
      <c r="C607" s="36">
        <v>50</v>
      </c>
      <c r="D607" s="36">
        <v>50</v>
      </c>
      <c r="E607" s="36">
        <v>20</v>
      </c>
      <c r="F607" s="36">
        <v>100</v>
      </c>
      <c r="G607" s="36">
        <v>70</v>
      </c>
      <c r="H607" s="36">
        <f t="shared" si="72"/>
        <v>20</v>
      </c>
      <c r="I607" s="36">
        <f t="shared" si="73"/>
        <v>100</v>
      </c>
      <c r="J607" s="36">
        <f t="shared" si="74"/>
        <v>60</v>
      </c>
      <c r="K607" s="36">
        <f t="shared" si="75"/>
        <v>50</v>
      </c>
      <c r="L607" s="36">
        <f t="shared" si="76"/>
        <v>55</v>
      </c>
      <c r="M607" s="36">
        <f t="shared" si="77"/>
        <v>58</v>
      </c>
      <c r="N607" s="36">
        <f t="shared" si="78"/>
        <v>0.36363636363636365</v>
      </c>
      <c r="O607" s="36">
        <f t="shared" si="79"/>
        <v>0.55000000000000004</v>
      </c>
    </row>
    <row r="608" spans="1:15">
      <c r="A608" s="36" t="s">
        <v>833</v>
      </c>
      <c r="B608" s="36"/>
      <c r="C608" s="36">
        <v>500</v>
      </c>
      <c r="D608" s="36">
        <v>101</v>
      </c>
      <c r="E608" s="36">
        <v>100</v>
      </c>
      <c r="F608" s="36">
        <v>500</v>
      </c>
      <c r="G608" s="36">
        <v>600</v>
      </c>
      <c r="H608" s="36">
        <f t="shared" si="72"/>
        <v>100</v>
      </c>
      <c r="I608" s="36">
        <f t="shared" si="73"/>
        <v>600</v>
      </c>
      <c r="J608" s="36">
        <f t="shared" si="74"/>
        <v>325.25</v>
      </c>
      <c r="K608" s="36">
        <f t="shared" si="75"/>
        <v>500</v>
      </c>
      <c r="L608" s="36">
        <f t="shared" si="76"/>
        <v>412.625</v>
      </c>
      <c r="M608" s="36">
        <f t="shared" si="77"/>
        <v>360.2</v>
      </c>
      <c r="N608" s="36">
        <f t="shared" si="78"/>
        <v>0.24235080278703422</v>
      </c>
      <c r="O608" s="36">
        <f t="shared" si="79"/>
        <v>0.68770833333333337</v>
      </c>
    </row>
    <row r="609" spans="1:15">
      <c r="A609" s="36" t="s">
        <v>834</v>
      </c>
      <c r="B609" s="36">
        <v>2000</v>
      </c>
      <c r="C609" s="36">
        <v>500</v>
      </c>
      <c r="D609" s="36">
        <v>101</v>
      </c>
      <c r="E609" s="36">
        <v>100</v>
      </c>
      <c r="F609" s="36">
        <v>500</v>
      </c>
      <c r="G609" s="36">
        <v>600</v>
      </c>
      <c r="H609" s="36">
        <f t="shared" si="72"/>
        <v>100</v>
      </c>
      <c r="I609" s="36">
        <f t="shared" si="73"/>
        <v>2000</v>
      </c>
      <c r="J609" s="36">
        <f t="shared" si="74"/>
        <v>2000</v>
      </c>
      <c r="K609" s="36">
        <f t="shared" si="75"/>
        <v>500</v>
      </c>
      <c r="L609" s="36">
        <f t="shared" si="76"/>
        <v>1250</v>
      </c>
      <c r="M609" s="36">
        <f t="shared" si="77"/>
        <v>633.5</v>
      </c>
      <c r="N609" s="36">
        <f t="shared" si="78"/>
        <v>0.08</v>
      </c>
      <c r="O609" s="36">
        <f t="shared" si="79"/>
        <v>0.625</v>
      </c>
    </row>
    <row r="610" spans="1:15">
      <c r="A610" s="36" t="s">
        <v>835</v>
      </c>
      <c r="B610" s="36">
        <v>20000</v>
      </c>
      <c r="C610" s="36">
        <v>300</v>
      </c>
      <c r="D610" s="36">
        <v>101</v>
      </c>
      <c r="E610" s="36">
        <v>100</v>
      </c>
      <c r="F610" s="36">
        <v>500</v>
      </c>
      <c r="G610" s="36">
        <v>600</v>
      </c>
      <c r="H610" s="36">
        <f t="shared" si="72"/>
        <v>100</v>
      </c>
      <c r="I610" s="36">
        <f t="shared" si="73"/>
        <v>20000</v>
      </c>
      <c r="J610" s="36">
        <f t="shared" si="74"/>
        <v>20000</v>
      </c>
      <c r="K610" s="36">
        <f t="shared" si="75"/>
        <v>300</v>
      </c>
      <c r="L610" s="36">
        <f t="shared" si="76"/>
        <v>10150</v>
      </c>
      <c r="M610" s="36">
        <f t="shared" si="77"/>
        <v>3600.1666666666665</v>
      </c>
      <c r="N610" s="36">
        <f t="shared" si="78"/>
        <v>9.852216748768473E-3</v>
      </c>
      <c r="O610" s="36">
        <f t="shared" si="79"/>
        <v>0.50749999999999995</v>
      </c>
    </row>
    <row r="611" spans="1:15">
      <c r="A611" s="36" t="s">
        <v>836</v>
      </c>
      <c r="B611" s="36"/>
      <c r="C611" s="36"/>
      <c r="D611" s="36">
        <v>501</v>
      </c>
      <c r="E611" s="36">
        <v>2000</v>
      </c>
      <c r="F611" s="36">
        <v>5000</v>
      </c>
      <c r="G611" s="36">
        <v>20000</v>
      </c>
      <c r="H611" s="36">
        <f t="shared" si="72"/>
        <v>501</v>
      </c>
      <c r="I611" s="36">
        <f t="shared" si="73"/>
        <v>20000</v>
      </c>
      <c r="J611" s="36">
        <f t="shared" si="74"/>
        <v>6875.25</v>
      </c>
      <c r="K611" s="36">
        <f t="shared" si="75"/>
        <v>6875.25</v>
      </c>
      <c r="L611" s="36">
        <f t="shared" si="76"/>
        <v>6875.25</v>
      </c>
      <c r="M611" s="36">
        <f t="shared" si="77"/>
        <v>6875.25</v>
      </c>
      <c r="N611" s="36">
        <f t="shared" si="78"/>
        <v>7.2870077451729035E-2</v>
      </c>
      <c r="O611" s="36">
        <f t="shared" si="79"/>
        <v>0.34376250000000003</v>
      </c>
    </row>
    <row r="612" spans="1:15">
      <c r="A612" s="36" t="s">
        <v>837</v>
      </c>
      <c r="B612" s="36"/>
      <c r="C612" s="36"/>
      <c r="D612" s="36">
        <v>501</v>
      </c>
      <c r="E612" s="36">
        <v>2000</v>
      </c>
      <c r="F612" s="36">
        <v>5000</v>
      </c>
      <c r="G612" s="36">
        <v>20000</v>
      </c>
      <c r="H612" s="36">
        <f t="shared" si="72"/>
        <v>501</v>
      </c>
      <c r="I612" s="36">
        <f t="shared" si="73"/>
        <v>20000</v>
      </c>
      <c r="J612" s="36">
        <f t="shared" si="74"/>
        <v>6875.25</v>
      </c>
      <c r="K612" s="36">
        <f t="shared" si="75"/>
        <v>6875.25</v>
      </c>
      <c r="L612" s="36">
        <f t="shared" si="76"/>
        <v>6875.25</v>
      </c>
      <c r="M612" s="36">
        <f t="shared" si="77"/>
        <v>6875.25</v>
      </c>
      <c r="N612" s="36">
        <f t="shared" si="78"/>
        <v>7.2870077451729035E-2</v>
      </c>
      <c r="O612" s="36">
        <f t="shared" si="79"/>
        <v>0.34376250000000003</v>
      </c>
    </row>
    <row r="613" spans="1:15">
      <c r="A613" s="36" t="s">
        <v>838</v>
      </c>
      <c r="B613" s="36"/>
      <c r="C613" s="36">
        <v>9000</v>
      </c>
      <c r="D613" s="36">
        <v>5001</v>
      </c>
      <c r="E613" s="36">
        <v>20000</v>
      </c>
      <c r="F613" s="36">
        <v>50000</v>
      </c>
      <c r="G613" s="36">
        <v>50000</v>
      </c>
      <c r="H613" s="36">
        <f t="shared" si="72"/>
        <v>5001</v>
      </c>
      <c r="I613" s="36">
        <f t="shared" si="73"/>
        <v>50000</v>
      </c>
      <c r="J613" s="36">
        <f t="shared" si="74"/>
        <v>31250.25</v>
      </c>
      <c r="K613" s="36">
        <f t="shared" si="75"/>
        <v>9000</v>
      </c>
      <c r="L613" s="36">
        <f t="shared" si="76"/>
        <v>20125.125</v>
      </c>
      <c r="M613" s="36">
        <f t="shared" si="77"/>
        <v>26800.2</v>
      </c>
      <c r="N613" s="36">
        <f t="shared" si="78"/>
        <v>0.24849535096055303</v>
      </c>
      <c r="O613" s="36">
        <f t="shared" si="79"/>
        <v>0.40250249999999999</v>
      </c>
    </row>
    <row r="614" spans="1:15">
      <c r="A614" s="36" t="s">
        <v>839</v>
      </c>
      <c r="B614" s="36"/>
      <c r="C614" s="36">
        <v>550</v>
      </c>
      <c r="D614" s="36">
        <v>101</v>
      </c>
      <c r="E614" s="36">
        <v>100</v>
      </c>
      <c r="F614" s="36">
        <v>500</v>
      </c>
      <c r="G614" s="36">
        <v>600</v>
      </c>
      <c r="H614" s="36">
        <f t="shared" si="72"/>
        <v>100</v>
      </c>
      <c r="I614" s="36">
        <f t="shared" si="73"/>
        <v>600</v>
      </c>
      <c r="J614" s="36">
        <f t="shared" si="74"/>
        <v>325.25</v>
      </c>
      <c r="K614" s="36">
        <f t="shared" si="75"/>
        <v>550</v>
      </c>
      <c r="L614" s="36">
        <f t="shared" si="76"/>
        <v>437.625</v>
      </c>
      <c r="M614" s="36">
        <f t="shared" si="77"/>
        <v>370.2</v>
      </c>
      <c r="N614" s="36">
        <f t="shared" si="78"/>
        <v>0.22850614110254214</v>
      </c>
      <c r="O614" s="36">
        <f t="shared" si="79"/>
        <v>0.729375</v>
      </c>
    </row>
    <row r="615" spans="1:15">
      <c r="A615" s="36" t="s">
        <v>840</v>
      </c>
      <c r="B615" s="36"/>
      <c r="C615" s="36"/>
      <c r="D615" s="36">
        <v>50</v>
      </c>
      <c r="E615" s="36">
        <v>20</v>
      </c>
      <c r="F615" s="36">
        <v>100</v>
      </c>
      <c r="G615" s="36">
        <v>70</v>
      </c>
      <c r="H615" s="36">
        <f t="shared" si="72"/>
        <v>20</v>
      </c>
      <c r="I615" s="36">
        <f t="shared" si="73"/>
        <v>100</v>
      </c>
      <c r="J615" s="36">
        <f t="shared" si="74"/>
        <v>60</v>
      </c>
      <c r="K615" s="36">
        <f t="shared" si="75"/>
        <v>60</v>
      </c>
      <c r="L615" s="36">
        <f t="shared" si="76"/>
        <v>60</v>
      </c>
      <c r="M615" s="36">
        <f t="shared" si="77"/>
        <v>60</v>
      </c>
      <c r="N615" s="36">
        <f t="shared" si="78"/>
        <v>0.33333333333333331</v>
      </c>
      <c r="O615" s="36">
        <f t="shared" si="79"/>
        <v>0.6</v>
      </c>
    </row>
    <row r="616" spans="1:15">
      <c r="A616" s="36" t="s">
        <v>841</v>
      </c>
      <c r="B616" s="36"/>
      <c r="C616" s="36"/>
      <c r="D616" s="36">
        <v>50</v>
      </c>
      <c r="E616" s="36">
        <v>20</v>
      </c>
      <c r="F616" s="36">
        <v>100</v>
      </c>
      <c r="G616" s="36">
        <v>70</v>
      </c>
      <c r="H616" s="36">
        <f t="shared" si="72"/>
        <v>20</v>
      </c>
      <c r="I616" s="36">
        <f t="shared" si="73"/>
        <v>100</v>
      </c>
      <c r="J616" s="36">
        <f t="shared" si="74"/>
        <v>60</v>
      </c>
      <c r="K616" s="36">
        <f t="shared" si="75"/>
        <v>60</v>
      </c>
      <c r="L616" s="36">
        <f t="shared" si="76"/>
        <v>60</v>
      </c>
      <c r="M616" s="36">
        <f t="shared" si="77"/>
        <v>60</v>
      </c>
      <c r="N616" s="36">
        <f t="shared" si="78"/>
        <v>0.33333333333333331</v>
      </c>
      <c r="O616" s="36">
        <f t="shared" si="79"/>
        <v>0.6</v>
      </c>
    </row>
    <row r="617" spans="1:15">
      <c r="A617" s="36" t="s">
        <v>842</v>
      </c>
      <c r="B617" s="36"/>
      <c r="C617" s="36">
        <v>50</v>
      </c>
      <c r="D617" s="36">
        <v>50</v>
      </c>
      <c r="E617" s="36">
        <v>20</v>
      </c>
      <c r="F617" s="36">
        <v>100</v>
      </c>
      <c r="G617" s="36">
        <v>70</v>
      </c>
      <c r="H617" s="36">
        <f t="shared" si="72"/>
        <v>20</v>
      </c>
      <c r="I617" s="36">
        <f t="shared" si="73"/>
        <v>100</v>
      </c>
      <c r="J617" s="36">
        <f t="shared" si="74"/>
        <v>60</v>
      </c>
      <c r="K617" s="36">
        <f t="shared" si="75"/>
        <v>50</v>
      </c>
      <c r="L617" s="36">
        <f t="shared" si="76"/>
        <v>55</v>
      </c>
      <c r="M617" s="36">
        <f t="shared" si="77"/>
        <v>58</v>
      </c>
      <c r="N617" s="36">
        <f t="shared" si="78"/>
        <v>0.36363636363636365</v>
      </c>
      <c r="O617" s="36">
        <f t="shared" si="79"/>
        <v>0.55000000000000004</v>
      </c>
    </row>
    <row r="618" spans="1:15">
      <c r="A618" s="36" t="s">
        <v>843</v>
      </c>
      <c r="B618" s="36"/>
      <c r="C618" s="36"/>
      <c r="D618" s="36">
        <v>501</v>
      </c>
      <c r="E618" s="36">
        <v>2000</v>
      </c>
      <c r="F618" s="36">
        <v>5000</v>
      </c>
      <c r="G618" s="36">
        <v>20000</v>
      </c>
      <c r="H618" s="36">
        <f t="shared" si="72"/>
        <v>501</v>
      </c>
      <c r="I618" s="36">
        <f t="shared" si="73"/>
        <v>20000</v>
      </c>
      <c r="J618" s="36">
        <f t="shared" si="74"/>
        <v>6875.25</v>
      </c>
      <c r="K618" s="36">
        <f t="shared" si="75"/>
        <v>6875.25</v>
      </c>
      <c r="L618" s="36">
        <f t="shared" si="76"/>
        <v>6875.25</v>
      </c>
      <c r="M618" s="36">
        <f t="shared" si="77"/>
        <v>6875.25</v>
      </c>
      <c r="N618" s="36">
        <f t="shared" si="78"/>
        <v>7.2870077451729035E-2</v>
      </c>
      <c r="O618" s="36">
        <f t="shared" si="79"/>
        <v>0.34376250000000003</v>
      </c>
    </row>
    <row r="619" spans="1:15">
      <c r="A619" s="36" t="s">
        <v>844</v>
      </c>
      <c r="B619" s="36">
        <v>6000</v>
      </c>
      <c r="C619" s="36">
        <v>1000</v>
      </c>
      <c r="D619" s="36">
        <v>501</v>
      </c>
      <c r="E619" s="36">
        <v>2000</v>
      </c>
      <c r="F619" s="36">
        <v>5000</v>
      </c>
      <c r="G619" s="36">
        <v>20000</v>
      </c>
      <c r="H619" s="36">
        <f t="shared" si="72"/>
        <v>501</v>
      </c>
      <c r="I619" s="36">
        <f t="shared" si="73"/>
        <v>20000</v>
      </c>
      <c r="J619" s="36">
        <f t="shared" si="74"/>
        <v>6000</v>
      </c>
      <c r="K619" s="36">
        <f t="shared" si="75"/>
        <v>1000</v>
      </c>
      <c r="L619" s="36">
        <f t="shared" si="76"/>
        <v>3500</v>
      </c>
      <c r="M619" s="36">
        <f t="shared" si="77"/>
        <v>5750.166666666667</v>
      </c>
      <c r="N619" s="36">
        <f t="shared" si="78"/>
        <v>0.14314285714285716</v>
      </c>
      <c r="O619" s="36">
        <f t="shared" si="79"/>
        <v>0.17499999999999999</v>
      </c>
    </row>
    <row r="620" spans="1:15">
      <c r="A620" s="36" t="s">
        <v>845</v>
      </c>
      <c r="B620" s="36"/>
      <c r="C620" s="36">
        <v>86000</v>
      </c>
      <c r="D620" s="36">
        <v>50001</v>
      </c>
      <c r="E620" s="36">
        <v>50000</v>
      </c>
      <c r="F620" s="36">
        <v>50001</v>
      </c>
      <c r="G620" s="36">
        <v>300000</v>
      </c>
      <c r="H620" s="36">
        <f t="shared" si="72"/>
        <v>50000</v>
      </c>
      <c r="I620" s="36">
        <f t="shared" si="73"/>
        <v>300000</v>
      </c>
      <c r="J620" s="36">
        <f t="shared" si="74"/>
        <v>112500.5</v>
      </c>
      <c r="K620" s="36">
        <f t="shared" si="75"/>
        <v>86000</v>
      </c>
      <c r="L620" s="36">
        <f t="shared" si="76"/>
        <v>99250.25</v>
      </c>
      <c r="M620" s="36">
        <f t="shared" si="77"/>
        <v>107200.4</v>
      </c>
      <c r="N620" s="36">
        <f t="shared" si="78"/>
        <v>0.50377706857161564</v>
      </c>
      <c r="O620" s="36">
        <f t="shared" si="79"/>
        <v>0.33083416666666665</v>
      </c>
    </row>
    <row r="621" spans="1:15">
      <c r="A621" s="36" t="s">
        <v>846</v>
      </c>
      <c r="B621" s="36"/>
      <c r="C621" s="36"/>
      <c r="D621" s="36">
        <v>5001</v>
      </c>
      <c r="E621" s="36">
        <v>20000</v>
      </c>
      <c r="F621" s="36">
        <v>50000</v>
      </c>
      <c r="G621" s="36">
        <v>50000</v>
      </c>
      <c r="H621" s="36">
        <f t="shared" si="72"/>
        <v>5001</v>
      </c>
      <c r="I621" s="36">
        <f t="shared" si="73"/>
        <v>50000</v>
      </c>
      <c r="J621" s="36">
        <f t="shared" si="74"/>
        <v>31250.25</v>
      </c>
      <c r="K621" s="36">
        <f t="shared" si="75"/>
        <v>31250.25</v>
      </c>
      <c r="L621" s="36">
        <f t="shared" si="76"/>
        <v>31250.25</v>
      </c>
      <c r="M621" s="36">
        <f t="shared" si="77"/>
        <v>31250.25</v>
      </c>
      <c r="N621" s="36">
        <f t="shared" si="78"/>
        <v>0.16003071975424196</v>
      </c>
      <c r="O621" s="36">
        <f t="shared" si="79"/>
        <v>0.62500500000000003</v>
      </c>
    </row>
    <row r="622" spans="1:15">
      <c r="A622" s="36" t="s">
        <v>847</v>
      </c>
      <c r="B622" s="36">
        <v>1500</v>
      </c>
      <c r="C622" s="36">
        <v>450</v>
      </c>
      <c r="D622" s="36">
        <v>101</v>
      </c>
      <c r="E622" s="36">
        <v>100</v>
      </c>
      <c r="F622" s="36">
        <v>500</v>
      </c>
      <c r="G622" s="36">
        <v>600</v>
      </c>
      <c r="H622" s="36">
        <f t="shared" si="72"/>
        <v>100</v>
      </c>
      <c r="I622" s="36">
        <f t="shared" si="73"/>
        <v>1500</v>
      </c>
      <c r="J622" s="36">
        <f t="shared" si="74"/>
        <v>1500</v>
      </c>
      <c r="K622" s="36">
        <f t="shared" si="75"/>
        <v>450</v>
      </c>
      <c r="L622" s="36">
        <f t="shared" si="76"/>
        <v>975</v>
      </c>
      <c r="M622" s="36">
        <f t="shared" si="77"/>
        <v>541.83333333333337</v>
      </c>
      <c r="N622" s="36">
        <f t="shared" si="78"/>
        <v>0.10256410256410256</v>
      </c>
      <c r="O622" s="36">
        <f t="shared" si="79"/>
        <v>0.65</v>
      </c>
    </row>
    <row r="623" spans="1:15">
      <c r="A623" s="36" t="s">
        <v>848</v>
      </c>
      <c r="B623" s="36">
        <v>6000</v>
      </c>
      <c r="C623" s="36">
        <v>4000</v>
      </c>
      <c r="D623" s="36">
        <v>501</v>
      </c>
      <c r="E623" s="36">
        <v>2000</v>
      </c>
      <c r="F623" s="36">
        <v>5000</v>
      </c>
      <c r="G623" s="36">
        <v>20000</v>
      </c>
      <c r="H623" s="36">
        <f t="shared" si="72"/>
        <v>501</v>
      </c>
      <c r="I623" s="36">
        <f t="shared" si="73"/>
        <v>20000</v>
      </c>
      <c r="J623" s="36">
        <f t="shared" si="74"/>
        <v>6000</v>
      </c>
      <c r="K623" s="36">
        <f t="shared" si="75"/>
        <v>4000</v>
      </c>
      <c r="L623" s="36">
        <f t="shared" si="76"/>
        <v>5000</v>
      </c>
      <c r="M623" s="36">
        <f t="shared" si="77"/>
        <v>6250.166666666667</v>
      </c>
      <c r="N623" s="36">
        <f t="shared" si="78"/>
        <v>0.1002</v>
      </c>
      <c r="O623" s="36">
        <f t="shared" si="79"/>
        <v>0.25</v>
      </c>
    </row>
    <row r="624" spans="1:15">
      <c r="A624" s="36" t="s">
        <v>849</v>
      </c>
      <c r="B624" s="36">
        <v>24000</v>
      </c>
      <c r="C624" s="36">
        <v>22000</v>
      </c>
      <c r="D624" s="36">
        <v>5001</v>
      </c>
      <c r="E624" s="36">
        <v>20000</v>
      </c>
      <c r="F624" s="36">
        <v>50000</v>
      </c>
      <c r="G624" s="36">
        <v>50000</v>
      </c>
      <c r="H624" s="36">
        <f t="shared" si="72"/>
        <v>5001</v>
      </c>
      <c r="I624" s="36">
        <f t="shared" si="73"/>
        <v>50000</v>
      </c>
      <c r="J624" s="36">
        <f t="shared" si="74"/>
        <v>24000</v>
      </c>
      <c r="K624" s="36">
        <f t="shared" si="75"/>
        <v>22000</v>
      </c>
      <c r="L624" s="36">
        <f t="shared" si="76"/>
        <v>23000</v>
      </c>
      <c r="M624" s="36">
        <f t="shared" si="77"/>
        <v>28500.166666666668</v>
      </c>
      <c r="N624" s="36">
        <f t="shared" si="78"/>
        <v>0.21743478260869564</v>
      </c>
      <c r="O624" s="36">
        <f t="shared" si="79"/>
        <v>0.46</v>
      </c>
    </row>
    <row r="625" spans="1:15">
      <c r="A625" s="36" t="s">
        <v>850</v>
      </c>
      <c r="B625" s="36"/>
      <c r="C625" s="36">
        <v>100</v>
      </c>
      <c r="D625" s="36">
        <v>50</v>
      </c>
      <c r="E625" s="36">
        <v>20</v>
      </c>
      <c r="F625" s="36">
        <v>100</v>
      </c>
      <c r="G625" s="36">
        <v>70</v>
      </c>
      <c r="H625" s="36">
        <f t="shared" si="72"/>
        <v>20</v>
      </c>
      <c r="I625" s="36">
        <f t="shared" si="73"/>
        <v>100</v>
      </c>
      <c r="J625" s="36">
        <f t="shared" si="74"/>
        <v>60</v>
      </c>
      <c r="K625" s="36">
        <f t="shared" si="75"/>
        <v>100</v>
      </c>
      <c r="L625" s="36">
        <f t="shared" si="76"/>
        <v>80</v>
      </c>
      <c r="M625" s="36">
        <f t="shared" si="77"/>
        <v>68</v>
      </c>
      <c r="N625" s="36">
        <f t="shared" si="78"/>
        <v>0.25</v>
      </c>
      <c r="O625" s="36">
        <f t="shared" si="79"/>
        <v>0.8</v>
      </c>
    </row>
    <row r="626" spans="1:15">
      <c r="A626" s="36" t="s">
        <v>850</v>
      </c>
      <c r="B626" s="36"/>
      <c r="C626" s="36">
        <v>100</v>
      </c>
      <c r="D626" s="36">
        <v>50</v>
      </c>
      <c r="E626" s="36">
        <v>20</v>
      </c>
      <c r="F626" s="36">
        <v>100</v>
      </c>
      <c r="G626" s="36">
        <v>70</v>
      </c>
      <c r="H626" s="36">
        <f t="shared" si="72"/>
        <v>20</v>
      </c>
      <c r="I626" s="36">
        <f t="shared" si="73"/>
        <v>100</v>
      </c>
      <c r="J626" s="36">
        <f t="shared" si="74"/>
        <v>60</v>
      </c>
      <c r="K626" s="36">
        <f t="shared" si="75"/>
        <v>100</v>
      </c>
      <c r="L626" s="36">
        <f t="shared" si="76"/>
        <v>80</v>
      </c>
      <c r="M626" s="36">
        <f t="shared" si="77"/>
        <v>68</v>
      </c>
      <c r="N626" s="36">
        <f t="shared" si="78"/>
        <v>0.25</v>
      </c>
      <c r="O626" s="36">
        <f t="shared" si="79"/>
        <v>0.8</v>
      </c>
    </row>
    <row r="627" spans="1:15">
      <c r="A627" s="36" t="s">
        <v>851</v>
      </c>
      <c r="B627" s="36"/>
      <c r="C627" s="36">
        <v>650</v>
      </c>
      <c r="D627" s="36">
        <v>501</v>
      </c>
      <c r="E627" s="36">
        <v>2000</v>
      </c>
      <c r="F627" s="36">
        <v>5000</v>
      </c>
      <c r="G627" s="36">
        <v>20000</v>
      </c>
      <c r="H627" s="36">
        <f t="shared" si="72"/>
        <v>501</v>
      </c>
      <c r="I627" s="36">
        <f t="shared" si="73"/>
        <v>20000</v>
      </c>
      <c r="J627" s="36">
        <f t="shared" si="74"/>
        <v>6875.25</v>
      </c>
      <c r="K627" s="36">
        <f t="shared" si="75"/>
        <v>650</v>
      </c>
      <c r="L627" s="36">
        <f t="shared" si="76"/>
        <v>3762.625</v>
      </c>
      <c r="M627" s="36">
        <f t="shared" si="77"/>
        <v>5630.2</v>
      </c>
      <c r="N627" s="36">
        <f t="shared" si="78"/>
        <v>0.13315172253413507</v>
      </c>
      <c r="O627" s="36">
        <f t="shared" si="79"/>
        <v>0.18813125</v>
      </c>
    </row>
    <row r="628" spans="1:15">
      <c r="A628" s="36" t="s">
        <v>852</v>
      </c>
      <c r="B628" s="36"/>
      <c r="C628" s="36">
        <v>375</v>
      </c>
      <c r="D628" s="36">
        <v>101</v>
      </c>
      <c r="E628" s="36">
        <v>100</v>
      </c>
      <c r="F628" s="36">
        <v>500</v>
      </c>
      <c r="G628" s="36">
        <v>600</v>
      </c>
      <c r="H628" s="36">
        <f t="shared" si="72"/>
        <v>100</v>
      </c>
      <c r="I628" s="36">
        <f t="shared" si="73"/>
        <v>600</v>
      </c>
      <c r="J628" s="36">
        <f t="shared" si="74"/>
        <v>325.25</v>
      </c>
      <c r="K628" s="36">
        <f t="shared" si="75"/>
        <v>375</v>
      </c>
      <c r="L628" s="36">
        <f t="shared" si="76"/>
        <v>350.125</v>
      </c>
      <c r="M628" s="36">
        <f t="shared" si="77"/>
        <v>335.2</v>
      </c>
      <c r="N628" s="36">
        <f t="shared" si="78"/>
        <v>0.28561228132809713</v>
      </c>
      <c r="O628" s="36">
        <f t="shared" si="79"/>
        <v>0.58354166666666663</v>
      </c>
    </row>
    <row r="629" spans="1:15">
      <c r="A629" s="36" t="s">
        <v>853</v>
      </c>
      <c r="B629" s="36"/>
      <c r="C629" s="36">
        <v>5500</v>
      </c>
      <c r="D629" s="36">
        <v>5001</v>
      </c>
      <c r="E629" s="36">
        <v>20000</v>
      </c>
      <c r="F629" s="36">
        <v>50000</v>
      </c>
      <c r="G629" s="36">
        <v>50000</v>
      </c>
      <c r="H629" s="36">
        <f t="shared" si="72"/>
        <v>5001</v>
      </c>
      <c r="I629" s="36">
        <f t="shared" si="73"/>
        <v>50000</v>
      </c>
      <c r="J629" s="36">
        <f t="shared" si="74"/>
        <v>31250.25</v>
      </c>
      <c r="K629" s="36">
        <f t="shared" si="75"/>
        <v>5500</v>
      </c>
      <c r="L629" s="36">
        <f t="shared" si="76"/>
        <v>18375.125</v>
      </c>
      <c r="M629" s="36">
        <f t="shared" si="77"/>
        <v>26100.2</v>
      </c>
      <c r="N629" s="36">
        <f t="shared" si="78"/>
        <v>0.27216141386793286</v>
      </c>
      <c r="O629" s="36">
        <f t="shared" si="79"/>
        <v>0.36750250000000001</v>
      </c>
    </row>
    <row r="630" spans="1:15">
      <c r="A630" s="36" t="s">
        <v>854</v>
      </c>
      <c r="B630" s="36">
        <v>5000</v>
      </c>
      <c r="C630" s="36">
        <v>500</v>
      </c>
      <c r="D630" s="36">
        <v>101</v>
      </c>
      <c r="E630" s="36">
        <v>100</v>
      </c>
      <c r="F630" s="36">
        <v>500</v>
      </c>
      <c r="G630" s="36">
        <v>600</v>
      </c>
      <c r="H630" s="36">
        <f t="shared" si="72"/>
        <v>100</v>
      </c>
      <c r="I630" s="36">
        <f t="shared" si="73"/>
        <v>5000</v>
      </c>
      <c r="J630" s="36">
        <f t="shared" si="74"/>
        <v>5000</v>
      </c>
      <c r="K630" s="36">
        <f t="shared" si="75"/>
        <v>500</v>
      </c>
      <c r="L630" s="36">
        <f t="shared" si="76"/>
        <v>2750</v>
      </c>
      <c r="M630" s="36">
        <f t="shared" si="77"/>
        <v>1133.5</v>
      </c>
      <c r="N630" s="36">
        <f t="shared" si="78"/>
        <v>3.6363636363636362E-2</v>
      </c>
      <c r="O630" s="36">
        <f t="shared" si="79"/>
        <v>0.55000000000000004</v>
      </c>
    </row>
    <row r="631" spans="1:15">
      <c r="A631" s="36" t="s">
        <v>855</v>
      </c>
      <c r="B631" s="36"/>
      <c r="C631" s="36">
        <v>325</v>
      </c>
      <c r="D631" s="36">
        <v>101</v>
      </c>
      <c r="E631" s="36">
        <v>100</v>
      </c>
      <c r="F631" s="36">
        <v>500</v>
      </c>
      <c r="G631" s="36">
        <v>600</v>
      </c>
      <c r="H631" s="36">
        <f t="shared" si="72"/>
        <v>100</v>
      </c>
      <c r="I631" s="36">
        <f t="shared" si="73"/>
        <v>600</v>
      </c>
      <c r="J631" s="36">
        <f t="shared" si="74"/>
        <v>325.25</v>
      </c>
      <c r="K631" s="36">
        <f t="shared" si="75"/>
        <v>325</v>
      </c>
      <c r="L631" s="36">
        <f t="shared" si="76"/>
        <v>325.125</v>
      </c>
      <c r="M631" s="36">
        <f t="shared" si="77"/>
        <v>325.2</v>
      </c>
      <c r="N631" s="36">
        <f t="shared" si="78"/>
        <v>0.30757400999615531</v>
      </c>
      <c r="O631" s="36">
        <f t="shared" si="79"/>
        <v>0.541875</v>
      </c>
    </row>
    <row r="632" spans="1:15">
      <c r="A632" s="36" t="s">
        <v>856</v>
      </c>
      <c r="B632" s="36"/>
      <c r="C632" s="36">
        <v>75</v>
      </c>
      <c r="D632" s="36">
        <v>50</v>
      </c>
      <c r="E632" s="36">
        <v>20</v>
      </c>
      <c r="F632" s="36">
        <v>100</v>
      </c>
      <c r="G632" s="36">
        <v>70</v>
      </c>
      <c r="H632" s="36">
        <f t="shared" si="72"/>
        <v>20</v>
      </c>
      <c r="I632" s="36">
        <f t="shared" si="73"/>
        <v>100</v>
      </c>
      <c r="J632" s="36">
        <f t="shared" si="74"/>
        <v>60</v>
      </c>
      <c r="K632" s="36">
        <f t="shared" si="75"/>
        <v>75</v>
      </c>
      <c r="L632" s="36">
        <f t="shared" si="76"/>
        <v>67.5</v>
      </c>
      <c r="M632" s="36">
        <f t="shared" si="77"/>
        <v>63</v>
      </c>
      <c r="N632" s="36">
        <f t="shared" si="78"/>
        <v>0.29629629629629628</v>
      </c>
      <c r="O632" s="36">
        <f t="shared" si="79"/>
        <v>0.67500000000000004</v>
      </c>
    </row>
    <row r="633" spans="1:15">
      <c r="A633" s="36" t="s">
        <v>857</v>
      </c>
      <c r="B633" s="36"/>
      <c r="C633" s="36">
        <v>250</v>
      </c>
      <c r="D633" s="36">
        <v>101</v>
      </c>
      <c r="E633" s="36">
        <v>100</v>
      </c>
      <c r="F633" s="36">
        <v>500</v>
      </c>
      <c r="G633" s="36">
        <v>600</v>
      </c>
      <c r="H633" s="36">
        <f t="shared" si="72"/>
        <v>100</v>
      </c>
      <c r="I633" s="36">
        <f t="shared" si="73"/>
        <v>600</v>
      </c>
      <c r="J633" s="36">
        <f t="shared" si="74"/>
        <v>325.25</v>
      </c>
      <c r="K633" s="36">
        <f t="shared" si="75"/>
        <v>250</v>
      </c>
      <c r="L633" s="36">
        <f t="shared" si="76"/>
        <v>287.625</v>
      </c>
      <c r="M633" s="36">
        <f t="shared" si="77"/>
        <v>310.2</v>
      </c>
      <c r="N633" s="36">
        <f t="shared" si="78"/>
        <v>0.34767492394611038</v>
      </c>
      <c r="O633" s="36">
        <f t="shared" si="79"/>
        <v>0.479375</v>
      </c>
    </row>
    <row r="634" spans="1:15">
      <c r="A634" s="36" t="s">
        <v>858</v>
      </c>
      <c r="B634" s="36">
        <v>400</v>
      </c>
      <c r="C634" s="36">
        <v>5000</v>
      </c>
      <c r="D634" s="36">
        <v>50001</v>
      </c>
      <c r="E634" s="36">
        <v>50000</v>
      </c>
      <c r="F634" s="36">
        <v>50001</v>
      </c>
      <c r="G634" s="36">
        <v>300000</v>
      </c>
      <c r="H634" s="36">
        <f t="shared" si="72"/>
        <v>400</v>
      </c>
      <c r="I634" s="36">
        <f t="shared" si="73"/>
        <v>300000</v>
      </c>
      <c r="J634" s="36">
        <f t="shared" si="74"/>
        <v>400</v>
      </c>
      <c r="K634" s="36">
        <f t="shared" si="75"/>
        <v>5000</v>
      </c>
      <c r="L634" s="36">
        <f t="shared" si="76"/>
        <v>2700</v>
      </c>
      <c r="M634" s="36">
        <f t="shared" si="77"/>
        <v>75900.333333333328</v>
      </c>
      <c r="N634" s="36">
        <f t="shared" si="78"/>
        <v>0.14814814814814814</v>
      </c>
      <c r="O634" s="36">
        <f t="shared" si="79"/>
        <v>8.9999999999999993E-3</v>
      </c>
    </row>
    <row r="635" spans="1:15">
      <c r="A635" s="36" t="s">
        <v>859</v>
      </c>
      <c r="B635" s="36"/>
      <c r="C635" s="36">
        <v>5000</v>
      </c>
      <c r="D635" s="36">
        <v>101</v>
      </c>
      <c r="E635" s="36">
        <v>100</v>
      </c>
      <c r="F635" s="36">
        <v>500</v>
      </c>
      <c r="G635" s="36">
        <v>600</v>
      </c>
      <c r="H635" s="36">
        <f t="shared" si="72"/>
        <v>100</v>
      </c>
      <c r="I635" s="36">
        <f t="shared" si="73"/>
        <v>5000</v>
      </c>
      <c r="J635" s="36">
        <f t="shared" si="74"/>
        <v>325.25</v>
      </c>
      <c r="K635" s="36">
        <f t="shared" si="75"/>
        <v>5000</v>
      </c>
      <c r="L635" s="36">
        <f t="shared" si="76"/>
        <v>2662.625</v>
      </c>
      <c r="M635" s="36">
        <f t="shared" si="77"/>
        <v>1260.2</v>
      </c>
      <c r="N635" s="36">
        <f t="shared" si="78"/>
        <v>3.7556922210224872E-2</v>
      </c>
      <c r="O635" s="36">
        <f t="shared" si="79"/>
        <v>0.53252500000000003</v>
      </c>
    </row>
    <row r="636" spans="1:15">
      <c r="A636" s="36" t="s">
        <v>859</v>
      </c>
      <c r="B636" s="36"/>
      <c r="C636" s="36">
        <v>5000</v>
      </c>
      <c r="D636" s="36">
        <v>501</v>
      </c>
      <c r="E636" s="36">
        <v>2000</v>
      </c>
      <c r="F636" s="36">
        <v>5000</v>
      </c>
      <c r="G636" s="36">
        <v>20000</v>
      </c>
      <c r="H636" s="36">
        <f t="shared" si="72"/>
        <v>501</v>
      </c>
      <c r="I636" s="36">
        <f t="shared" si="73"/>
        <v>20000</v>
      </c>
      <c r="J636" s="36">
        <f t="shared" si="74"/>
        <v>6875.25</v>
      </c>
      <c r="K636" s="36">
        <f t="shared" si="75"/>
        <v>5000</v>
      </c>
      <c r="L636" s="36">
        <f t="shared" si="76"/>
        <v>5937.625</v>
      </c>
      <c r="M636" s="36">
        <f t="shared" si="77"/>
        <v>6500.2</v>
      </c>
      <c r="N636" s="36">
        <f t="shared" si="78"/>
        <v>8.4377171006926169E-2</v>
      </c>
      <c r="O636" s="36">
        <f t="shared" si="79"/>
        <v>0.29688124999999999</v>
      </c>
    </row>
    <row r="637" spans="1:15">
      <c r="A637" s="36" t="s">
        <v>860</v>
      </c>
      <c r="B637" s="36"/>
      <c r="C637" s="36">
        <v>6500</v>
      </c>
      <c r="D637" s="36">
        <v>5001</v>
      </c>
      <c r="E637" s="36">
        <v>20000</v>
      </c>
      <c r="F637" s="36">
        <v>50000</v>
      </c>
      <c r="G637" s="36">
        <v>50000</v>
      </c>
      <c r="H637" s="36">
        <f t="shared" si="72"/>
        <v>5001</v>
      </c>
      <c r="I637" s="36">
        <f t="shared" si="73"/>
        <v>50000</v>
      </c>
      <c r="J637" s="36">
        <f t="shared" si="74"/>
        <v>31250.25</v>
      </c>
      <c r="K637" s="36">
        <f t="shared" si="75"/>
        <v>6500</v>
      </c>
      <c r="L637" s="36">
        <f t="shared" si="76"/>
        <v>18875.125</v>
      </c>
      <c r="M637" s="36">
        <f t="shared" si="77"/>
        <v>26300.2</v>
      </c>
      <c r="N637" s="36">
        <f t="shared" si="78"/>
        <v>0.26495188773584283</v>
      </c>
      <c r="O637" s="36">
        <f t="shared" si="79"/>
        <v>0.37750250000000002</v>
      </c>
    </row>
    <row r="638" spans="1:15">
      <c r="A638" s="36" t="s">
        <v>861</v>
      </c>
      <c r="B638" s="36"/>
      <c r="C638" s="36">
        <v>75000</v>
      </c>
      <c r="D638" s="36">
        <v>50001</v>
      </c>
      <c r="E638" s="36">
        <v>50000</v>
      </c>
      <c r="F638" s="36">
        <v>50001</v>
      </c>
      <c r="G638" s="36">
        <v>300000</v>
      </c>
      <c r="H638" s="36">
        <f t="shared" si="72"/>
        <v>50000</v>
      </c>
      <c r="I638" s="36">
        <f t="shared" si="73"/>
        <v>300000</v>
      </c>
      <c r="J638" s="36">
        <f t="shared" si="74"/>
        <v>112500.5</v>
      </c>
      <c r="K638" s="36">
        <f t="shared" si="75"/>
        <v>75000</v>
      </c>
      <c r="L638" s="36">
        <f t="shared" si="76"/>
        <v>93750.25</v>
      </c>
      <c r="M638" s="36">
        <f t="shared" si="77"/>
        <v>105000.4</v>
      </c>
      <c r="N638" s="36">
        <f t="shared" si="78"/>
        <v>0.53333191111490375</v>
      </c>
      <c r="O638" s="36">
        <f t="shared" si="79"/>
        <v>0.31250083333333334</v>
      </c>
    </row>
    <row r="639" spans="1:15">
      <c r="A639" s="36" t="s">
        <v>862</v>
      </c>
      <c r="B639" s="36"/>
      <c r="C639" s="36">
        <v>8000</v>
      </c>
      <c r="D639" s="36">
        <v>5001</v>
      </c>
      <c r="E639" s="36">
        <v>20000</v>
      </c>
      <c r="F639" s="36">
        <v>50000</v>
      </c>
      <c r="G639" s="36">
        <v>50000</v>
      </c>
      <c r="H639" s="36">
        <f t="shared" si="72"/>
        <v>5001</v>
      </c>
      <c r="I639" s="36">
        <f t="shared" si="73"/>
        <v>50000</v>
      </c>
      <c r="J639" s="36">
        <f t="shared" si="74"/>
        <v>31250.25</v>
      </c>
      <c r="K639" s="36">
        <f t="shared" si="75"/>
        <v>8000</v>
      </c>
      <c r="L639" s="36">
        <f t="shared" si="76"/>
        <v>19625.125</v>
      </c>
      <c r="M639" s="36">
        <f t="shared" si="77"/>
        <v>26600.2</v>
      </c>
      <c r="N639" s="36">
        <f t="shared" si="78"/>
        <v>0.25482640237960269</v>
      </c>
      <c r="O639" s="36">
        <f t="shared" si="79"/>
        <v>0.39250249999999998</v>
      </c>
    </row>
    <row r="640" spans="1:15">
      <c r="A640" s="36" t="s">
        <v>863</v>
      </c>
      <c r="B640" s="36"/>
      <c r="C640" s="36">
        <v>4000</v>
      </c>
      <c r="D640" s="36">
        <v>501</v>
      </c>
      <c r="E640" s="36">
        <v>2000</v>
      </c>
      <c r="F640" s="36">
        <v>5000</v>
      </c>
      <c r="G640" s="36">
        <v>20000</v>
      </c>
      <c r="H640" s="36">
        <f t="shared" si="72"/>
        <v>501</v>
      </c>
      <c r="I640" s="36">
        <f t="shared" si="73"/>
        <v>20000</v>
      </c>
      <c r="J640" s="36">
        <f t="shared" si="74"/>
        <v>6875.25</v>
      </c>
      <c r="K640" s="36">
        <f t="shared" si="75"/>
        <v>4000</v>
      </c>
      <c r="L640" s="36">
        <f t="shared" si="76"/>
        <v>5437.625</v>
      </c>
      <c r="M640" s="36">
        <f t="shared" si="77"/>
        <v>6300.2</v>
      </c>
      <c r="N640" s="36">
        <f t="shared" si="78"/>
        <v>9.213581296981678E-2</v>
      </c>
      <c r="O640" s="36">
        <f t="shared" si="79"/>
        <v>0.27188125000000002</v>
      </c>
    </row>
    <row r="641" spans="1:15">
      <c r="A641" s="36" t="s">
        <v>864</v>
      </c>
      <c r="B641" s="36"/>
      <c r="C641" s="36">
        <v>78000</v>
      </c>
      <c r="D641" s="36">
        <v>50001</v>
      </c>
      <c r="E641" s="36">
        <v>50000</v>
      </c>
      <c r="F641" s="36">
        <v>50001</v>
      </c>
      <c r="G641" s="36">
        <v>300000</v>
      </c>
      <c r="H641" s="36">
        <f t="shared" si="72"/>
        <v>50000</v>
      </c>
      <c r="I641" s="36">
        <f t="shared" si="73"/>
        <v>300000</v>
      </c>
      <c r="J641" s="36">
        <f t="shared" si="74"/>
        <v>112500.5</v>
      </c>
      <c r="K641" s="36">
        <f t="shared" si="75"/>
        <v>78000</v>
      </c>
      <c r="L641" s="36">
        <f t="shared" si="76"/>
        <v>95250.25</v>
      </c>
      <c r="M641" s="36">
        <f t="shared" si="77"/>
        <v>105600.4</v>
      </c>
      <c r="N641" s="36">
        <f t="shared" si="78"/>
        <v>0.52493300542518262</v>
      </c>
      <c r="O641" s="36">
        <f t="shared" si="79"/>
        <v>0.31750083333333334</v>
      </c>
    </row>
    <row r="642" spans="1:15">
      <c r="A642" s="36" t="s">
        <v>865</v>
      </c>
      <c r="B642" s="36"/>
      <c r="C642" s="36">
        <v>15000</v>
      </c>
      <c r="D642" s="36">
        <v>5001</v>
      </c>
      <c r="E642" s="36">
        <v>20000</v>
      </c>
      <c r="F642" s="36">
        <v>50000</v>
      </c>
      <c r="G642" s="36">
        <v>50000</v>
      </c>
      <c r="H642" s="36">
        <f t="shared" si="72"/>
        <v>5001</v>
      </c>
      <c r="I642" s="36">
        <f t="shared" si="73"/>
        <v>50000</v>
      </c>
      <c r="J642" s="36">
        <f t="shared" si="74"/>
        <v>31250.25</v>
      </c>
      <c r="K642" s="36">
        <f t="shared" si="75"/>
        <v>15000</v>
      </c>
      <c r="L642" s="36">
        <f t="shared" si="76"/>
        <v>23125.125</v>
      </c>
      <c r="M642" s="36">
        <f t="shared" si="77"/>
        <v>28000.2</v>
      </c>
      <c r="N642" s="36">
        <f t="shared" si="78"/>
        <v>0.21625829049572706</v>
      </c>
      <c r="O642" s="36">
        <f t="shared" si="79"/>
        <v>0.46250249999999998</v>
      </c>
    </row>
    <row r="643" spans="1:15">
      <c r="A643" s="36" t="s">
        <v>866</v>
      </c>
      <c r="B643" s="36"/>
      <c r="C643" s="36">
        <v>350</v>
      </c>
      <c r="D643" s="36">
        <v>101</v>
      </c>
      <c r="E643" s="36">
        <v>100</v>
      </c>
      <c r="F643" s="36">
        <v>500</v>
      </c>
      <c r="G643" s="36">
        <v>600</v>
      </c>
      <c r="H643" s="36">
        <f t="shared" ref="H643:H706" si="80">MIN(B643:G643)</f>
        <v>100</v>
      </c>
      <c r="I643" s="36">
        <f t="shared" ref="I643:I706" si="81">MAX(B643:G643)</f>
        <v>600</v>
      </c>
      <c r="J643" s="36">
        <f t="shared" ref="J643:J706" si="82">IF(B643="",(F643+G643+E643+D643)/4,B643)</f>
        <v>325.25</v>
      </c>
      <c r="K643" s="36">
        <f t="shared" ref="K643:K706" si="83">IF(C643="",(G643+D643+F643+E643)/4,C643)</f>
        <v>350</v>
      </c>
      <c r="L643" s="36">
        <f t="shared" ref="L643:L706" si="84">(J643+K643)/2</f>
        <v>337.625</v>
      </c>
      <c r="M643" s="36">
        <f t="shared" ref="M643:M706" si="85">AVERAGE(B643:G643)</f>
        <v>330.2</v>
      </c>
      <c r="N643" s="36">
        <f t="shared" ref="N643:N706" si="86">(H643/L643)</f>
        <v>0.2961865975564606</v>
      </c>
      <c r="O643" s="36">
        <f t="shared" ref="O643:O706" si="87">L643/I643</f>
        <v>0.56270833333333337</v>
      </c>
    </row>
    <row r="644" spans="1:15">
      <c r="A644" s="36" t="s">
        <v>867</v>
      </c>
      <c r="B644" s="36"/>
      <c r="C644" s="36">
        <v>150</v>
      </c>
      <c r="D644" s="36">
        <v>101</v>
      </c>
      <c r="E644" s="36">
        <v>100</v>
      </c>
      <c r="F644" s="36">
        <v>500</v>
      </c>
      <c r="G644" s="36">
        <v>600</v>
      </c>
      <c r="H644" s="36">
        <f t="shared" si="80"/>
        <v>100</v>
      </c>
      <c r="I644" s="36">
        <f t="shared" si="81"/>
        <v>600</v>
      </c>
      <c r="J644" s="36">
        <f t="shared" si="82"/>
        <v>325.25</v>
      </c>
      <c r="K644" s="36">
        <f t="shared" si="83"/>
        <v>150</v>
      </c>
      <c r="L644" s="36">
        <f t="shared" si="84"/>
        <v>237.625</v>
      </c>
      <c r="M644" s="36">
        <f t="shared" si="85"/>
        <v>290.2</v>
      </c>
      <c r="N644" s="36">
        <f t="shared" si="86"/>
        <v>0.42083114150447132</v>
      </c>
      <c r="O644" s="36">
        <f t="shared" si="87"/>
        <v>0.39604166666666668</v>
      </c>
    </row>
    <row r="645" spans="1:15">
      <c r="A645" s="36" t="s">
        <v>868</v>
      </c>
      <c r="B645" s="36"/>
      <c r="C645" s="36">
        <v>1500</v>
      </c>
      <c r="D645" s="36">
        <v>501</v>
      </c>
      <c r="E645" s="36">
        <v>2000</v>
      </c>
      <c r="F645" s="36">
        <v>5000</v>
      </c>
      <c r="G645" s="36">
        <v>20000</v>
      </c>
      <c r="H645" s="36">
        <f t="shared" si="80"/>
        <v>501</v>
      </c>
      <c r="I645" s="36">
        <f t="shared" si="81"/>
        <v>20000</v>
      </c>
      <c r="J645" s="36">
        <f t="shared" si="82"/>
        <v>6875.25</v>
      </c>
      <c r="K645" s="36">
        <f t="shared" si="83"/>
        <v>1500</v>
      </c>
      <c r="L645" s="36">
        <f t="shared" si="84"/>
        <v>4187.625</v>
      </c>
      <c r="M645" s="36">
        <f t="shared" si="85"/>
        <v>5800.2</v>
      </c>
      <c r="N645" s="36">
        <f t="shared" si="86"/>
        <v>0.11963821975463419</v>
      </c>
      <c r="O645" s="36">
        <f t="shared" si="87"/>
        <v>0.20938124999999999</v>
      </c>
    </row>
    <row r="646" spans="1:15">
      <c r="A646" s="36" t="s">
        <v>869</v>
      </c>
      <c r="B646" s="36"/>
      <c r="C646" s="36">
        <v>51000</v>
      </c>
      <c r="D646" s="36">
        <v>50001</v>
      </c>
      <c r="E646" s="36">
        <v>50000</v>
      </c>
      <c r="F646" s="36">
        <v>50001</v>
      </c>
      <c r="G646" s="36">
        <v>300000</v>
      </c>
      <c r="H646" s="36">
        <f t="shared" si="80"/>
        <v>50000</v>
      </c>
      <c r="I646" s="36">
        <f t="shared" si="81"/>
        <v>300000</v>
      </c>
      <c r="J646" s="36">
        <f t="shared" si="82"/>
        <v>112500.5</v>
      </c>
      <c r="K646" s="36">
        <f t="shared" si="83"/>
        <v>51000</v>
      </c>
      <c r="L646" s="36">
        <f t="shared" si="84"/>
        <v>81750.25</v>
      </c>
      <c r="M646" s="36">
        <f t="shared" si="85"/>
        <v>100200.4</v>
      </c>
      <c r="N646" s="36">
        <f t="shared" si="86"/>
        <v>0.61161892471276846</v>
      </c>
      <c r="O646" s="36">
        <f t="shared" si="87"/>
        <v>0.27250083333333336</v>
      </c>
    </row>
    <row r="647" spans="1:15">
      <c r="A647" s="36" t="s">
        <v>870</v>
      </c>
      <c r="B647" s="36"/>
      <c r="C647" s="36">
        <v>35000</v>
      </c>
      <c r="D647" s="36">
        <v>50001</v>
      </c>
      <c r="E647" s="36">
        <v>50000</v>
      </c>
      <c r="F647" s="36">
        <v>50001</v>
      </c>
      <c r="G647" s="36">
        <v>300000</v>
      </c>
      <c r="H647" s="36">
        <f t="shared" si="80"/>
        <v>35000</v>
      </c>
      <c r="I647" s="36">
        <f t="shared" si="81"/>
        <v>300000</v>
      </c>
      <c r="J647" s="36">
        <f t="shared" si="82"/>
        <v>112500.5</v>
      </c>
      <c r="K647" s="36">
        <f t="shared" si="83"/>
        <v>35000</v>
      </c>
      <c r="L647" s="36">
        <f t="shared" si="84"/>
        <v>73750.25</v>
      </c>
      <c r="M647" s="36">
        <f t="shared" si="85"/>
        <v>97000.4</v>
      </c>
      <c r="N647" s="36">
        <f t="shared" si="86"/>
        <v>0.47457466245877133</v>
      </c>
      <c r="O647" s="36">
        <f t="shared" si="87"/>
        <v>0.24583416666666666</v>
      </c>
    </row>
    <row r="648" spans="1:15">
      <c r="A648" s="36" t="s">
        <v>871</v>
      </c>
      <c r="B648" s="36"/>
      <c r="C648" s="36">
        <v>20000</v>
      </c>
      <c r="D648" s="36">
        <v>5001</v>
      </c>
      <c r="E648" s="36">
        <v>20000</v>
      </c>
      <c r="F648" s="36">
        <v>50000</v>
      </c>
      <c r="G648" s="36">
        <v>50000</v>
      </c>
      <c r="H648" s="36">
        <f t="shared" si="80"/>
        <v>5001</v>
      </c>
      <c r="I648" s="36">
        <f t="shared" si="81"/>
        <v>50000</v>
      </c>
      <c r="J648" s="36">
        <f t="shared" si="82"/>
        <v>31250.25</v>
      </c>
      <c r="K648" s="36">
        <f t="shared" si="83"/>
        <v>20000</v>
      </c>
      <c r="L648" s="36">
        <f t="shared" si="84"/>
        <v>25625.125</v>
      </c>
      <c r="M648" s="36">
        <f t="shared" si="85"/>
        <v>29000.2</v>
      </c>
      <c r="N648" s="36">
        <f t="shared" si="86"/>
        <v>0.19516002360964094</v>
      </c>
      <c r="O648" s="36">
        <f t="shared" si="87"/>
        <v>0.51250249999999997</v>
      </c>
    </row>
    <row r="649" spans="1:15">
      <c r="A649" s="36" t="s">
        <v>872</v>
      </c>
      <c r="B649" s="36">
        <v>10</v>
      </c>
      <c r="C649" s="36">
        <v>15</v>
      </c>
      <c r="D649" s="36">
        <v>50</v>
      </c>
      <c r="E649" s="36">
        <v>20</v>
      </c>
      <c r="F649" s="36">
        <v>100</v>
      </c>
      <c r="G649" s="36">
        <v>70</v>
      </c>
      <c r="H649" s="36">
        <f t="shared" si="80"/>
        <v>10</v>
      </c>
      <c r="I649" s="36">
        <f t="shared" si="81"/>
        <v>100</v>
      </c>
      <c r="J649" s="36">
        <f t="shared" si="82"/>
        <v>10</v>
      </c>
      <c r="K649" s="36">
        <f t="shared" si="83"/>
        <v>15</v>
      </c>
      <c r="L649" s="36">
        <f t="shared" si="84"/>
        <v>12.5</v>
      </c>
      <c r="M649" s="36">
        <f t="shared" si="85"/>
        <v>44.166666666666664</v>
      </c>
      <c r="N649" s="36">
        <f t="shared" si="86"/>
        <v>0.8</v>
      </c>
      <c r="O649" s="36">
        <f t="shared" si="87"/>
        <v>0.125</v>
      </c>
    </row>
    <row r="650" spans="1:15">
      <c r="A650" s="36" t="s">
        <v>873</v>
      </c>
      <c r="B650" s="36">
        <v>60</v>
      </c>
      <c r="C650" s="36">
        <v>25</v>
      </c>
      <c r="D650" s="36">
        <v>50</v>
      </c>
      <c r="E650" s="36">
        <v>20</v>
      </c>
      <c r="F650" s="36">
        <v>100</v>
      </c>
      <c r="G650" s="36">
        <v>70</v>
      </c>
      <c r="H650" s="36">
        <f t="shared" si="80"/>
        <v>20</v>
      </c>
      <c r="I650" s="36">
        <f t="shared" si="81"/>
        <v>100</v>
      </c>
      <c r="J650" s="36">
        <f t="shared" si="82"/>
        <v>60</v>
      </c>
      <c r="K650" s="36">
        <f t="shared" si="83"/>
        <v>25</v>
      </c>
      <c r="L650" s="36">
        <f t="shared" si="84"/>
        <v>42.5</v>
      </c>
      <c r="M650" s="36">
        <f t="shared" si="85"/>
        <v>54.166666666666664</v>
      </c>
      <c r="N650" s="36">
        <f t="shared" si="86"/>
        <v>0.47058823529411764</v>
      </c>
      <c r="O650" s="36">
        <f t="shared" si="87"/>
        <v>0.42499999999999999</v>
      </c>
    </row>
    <row r="651" spans="1:15">
      <c r="A651" s="36" t="s">
        <v>874</v>
      </c>
      <c r="B651" s="36">
        <v>120</v>
      </c>
      <c r="C651" s="36">
        <v>150</v>
      </c>
      <c r="D651" s="36">
        <v>101</v>
      </c>
      <c r="E651" s="36">
        <v>100</v>
      </c>
      <c r="F651" s="36">
        <v>500</v>
      </c>
      <c r="G651" s="36">
        <v>600</v>
      </c>
      <c r="H651" s="36">
        <f t="shared" si="80"/>
        <v>100</v>
      </c>
      <c r="I651" s="36">
        <f t="shared" si="81"/>
        <v>600</v>
      </c>
      <c r="J651" s="36">
        <f t="shared" si="82"/>
        <v>120</v>
      </c>
      <c r="K651" s="36">
        <f t="shared" si="83"/>
        <v>150</v>
      </c>
      <c r="L651" s="36">
        <f t="shared" si="84"/>
        <v>135</v>
      </c>
      <c r="M651" s="36">
        <f t="shared" si="85"/>
        <v>261.83333333333331</v>
      </c>
      <c r="N651" s="36">
        <f t="shared" si="86"/>
        <v>0.7407407407407407</v>
      </c>
      <c r="O651" s="36">
        <f t="shared" si="87"/>
        <v>0.22500000000000001</v>
      </c>
    </row>
    <row r="652" spans="1:15">
      <c r="A652" s="36" t="s">
        <v>875</v>
      </c>
      <c r="B652" s="36">
        <v>200</v>
      </c>
      <c r="C652" s="36">
        <v>400</v>
      </c>
      <c r="D652" s="36">
        <v>101</v>
      </c>
      <c r="E652" s="36">
        <v>100</v>
      </c>
      <c r="F652" s="36">
        <v>500</v>
      </c>
      <c r="G652" s="36">
        <v>600</v>
      </c>
      <c r="H652" s="36">
        <f t="shared" si="80"/>
        <v>100</v>
      </c>
      <c r="I652" s="36">
        <f t="shared" si="81"/>
        <v>600</v>
      </c>
      <c r="J652" s="36">
        <f t="shared" si="82"/>
        <v>200</v>
      </c>
      <c r="K652" s="36">
        <f t="shared" si="83"/>
        <v>400</v>
      </c>
      <c r="L652" s="36">
        <f t="shared" si="84"/>
        <v>300</v>
      </c>
      <c r="M652" s="36">
        <f t="shared" si="85"/>
        <v>316.83333333333331</v>
      </c>
      <c r="N652" s="36">
        <f t="shared" si="86"/>
        <v>0.33333333333333331</v>
      </c>
      <c r="O652" s="36">
        <f t="shared" si="87"/>
        <v>0.5</v>
      </c>
    </row>
    <row r="653" spans="1:15">
      <c r="A653" s="36" t="s">
        <v>876</v>
      </c>
      <c r="B653" s="36">
        <v>320</v>
      </c>
      <c r="C653" s="36">
        <v>800</v>
      </c>
      <c r="D653" s="36">
        <v>501</v>
      </c>
      <c r="E653" s="36">
        <v>2000</v>
      </c>
      <c r="F653" s="36">
        <v>5000</v>
      </c>
      <c r="G653" s="36">
        <v>20000</v>
      </c>
      <c r="H653" s="36">
        <f t="shared" si="80"/>
        <v>320</v>
      </c>
      <c r="I653" s="36">
        <f t="shared" si="81"/>
        <v>20000</v>
      </c>
      <c r="J653" s="36">
        <f t="shared" si="82"/>
        <v>320</v>
      </c>
      <c r="K653" s="36">
        <f t="shared" si="83"/>
        <v>800</v>
      </c>
      <c r="L653" s="36">
        <f t="shared" si="84"/>
        <v>560</v>
      </c>
      <c r="M653" s="36">
        <f t="shared" si="85"/>
        <v>4770.166666666667</v>
      </c>
      <c r="N653" s="36">
        <f t="shared" si="86"/>
        <v>0.5714285714285714</v>
      </c>
      <c r="O653" s="36">
        <f t="shared" si="87"/>
        <v>2.8000000000000001E-2</v>
      </c>
    </row>
    <row r="654" spans="1:15">
      <c r="A654" s="36" t="s">
        <v>877</v>
      </c>
      <c r="B654" s="36">
        <v>640</v>
      </c>
      <c r="C654" s="36">
        <v>1500</v>
      </c>
      <c r="D654" s="36">
        <v>501</v>
      </c>
      <c r="E654" s="36">
        <v>2000</v>
      </c>
      <c r="F654" s="36">
        <v>5000</v>
      </c>
      <c r="G654" s="36">
        <v>20000</v>
      </c>
      <c r="H654" s="36">
        <f t="shared" si="80"/>
        <v>501</v>
      </c>
      <c r="I654" s="36">
        <f t="shared" si="81"/>
        <v>20000</v>
      </c>
      <c r="J654" s="36">
        <f t="shared" si="82"/>
        <v>640</v>
      </c>
      <c r="K654" s="36">
        <f t="shared" si="83"/>
        <v>1500</v>
      </c>
      <c r="L654" s="36">
        <f t="shared" si="84"/>
        <v>1070</v>
      </c>
      <c r="M654" s="36">
        <f t="shared" si="85"/>
        <v>4940.166666666667</v>
      </c>
      <c r="N654" s="36">
        <f t="shared" si="86"/>
        <v>0.46822429906542057</v>
      </c>
      <c r="O654" s="36">
        <f t="shared" si="87"/>
        <v>5.3499999999999999E-2</v>
      </c>
    </row>
    <row r="655" spans="1:15">
      <c r="A655" s="36" t="s">
        <v>878</v>
      </c>
      <c r="B655" s="36">
        <v>1280</v>
      </c>
      <c r="C655" s="36">
        <v>2000</v>
      </c>
      <c r="D655" s="36">
        <v>5001</v>
      </c>
      <c r="E655" s="36">
        <v>20000</v>
      </c>
      <c r="F655" s="36">
        <v>50000</v>
      </c>
      <c r="G655" s="36">
        <v>50000</v>
      </c>
      <c r="H655" s="36">
        <f t="shared" si="80"/>
        <v>1280</v>
      </c>
      <c r="I655" s="36">
        <f t="shared" si="81"/>
        <v>50000</v>
      </c>
      <c r="J655" s="36">
        <f t="shared" si="82"/>
        <v>1280</v>
      </c>
      <c r="K655" s="36">
        <f t="shared" si="83"/>
        <v>2000</v>
      </c>
      <c r="L655" s="36">
        <f t="shared" si="84"/>
        <v>1640</v>
      </c>
      <c r="M655" s="36">
        <f t="shared" si="85"/>
        <v>21380.166666666668</v>
      </c>
      <c r="N655" s="36">
        <f t="shared" si="86"/>
        <v>0.78048780487804881</v>
      </c>
      <c r="O655" s="36">
        <f t="shared" si="87"/>
        <v>3.2800000000000003E-2</v>
      </c>
    </row>
    <row r="656" spans="1:15">
      <c r="A656" s="36" t="s">
        <v>879</v>
      </c>
      <c r="B656" s="36">
        <v>2560</v>
      </c>
      <c r="C656" s="36">
        <v>3500</v>
      </c>
      <c r="D656" s="36">
        <v>5001</v>
      </c>
      <c r="E656" s="36">
        <v>20000</v>
      </c>
      <c r="F656" s="36">
        <v>50000</v>
      </c>
      <c r="G656" s="36">
        <v>50000</v>
      </c>
      <c r="H656" s="36">
        <f t="shared" si="80"/>
        <v>2560</v>
      </c>
      <c r="I656" s="36">
        <f t="shared" si="81"/>
        <v>50000</v>
      </c>
      <c r="J656" s="36">
        <f t="shared" si="82"/>
        <v>2560</v>
      </c>
      <c r="K656" s="36">
        <f t="shared" si="83"/>
        <v>3500</v>
      </c>
      <c r="L656" s="36">
        <f t="shared" si="84"/>
        <v>3030</v>
      </c>
      <c r="M656" s="36">
        <f t="shared" si="85"/>
        <v>21843.5</v>
      </c>
      <c r="N656" s="36">
        <f t="shared" si="86"/>
        <v>0.84488448844884489</v>
      </c>
      <c r="O656" s="36">
        <f t="shared" si="87"/>
        <v>6.0600000000000001E-2</v>
      </c>
    </row>
    <row r="657" spans="1:15">
      <c r="A657" s="36" t="s">
        <v>880</v>
      </c>
      <c r="B657" s="36">
        <v>5120</v>
      </c>
      <c r="C657" s="36">
        <v>5000</v>
      </c>
      <c r="D657" s="36">
        <v>5001</v>
      </c>
      <c r="E657" s="36">
        <v>20000</v>
      </c>
      <c r="F657" s="36">
        <v>50000</v>
      </c>
      <c r="G657" s="36">
        <v>50000</v>
      </c>
      <c r="H657" s="36">
        <f t="shared" si="80"/>
        <v>5000</v>
      </c>
      <c r="I657" s="36">
        <f t="shared" si="81"/>
        <v>50000</v>
      </c>
      <c r="J657" s="36">
        <f t="shared" si="82"/>
        <v>5120</v>
      </c>
      <c r="K657" s="36">
        <f t="shared" si="83"/>
        <v>5000</v>
      </c>
      <c r="L657" s="36">
        <f t="shared" si="84"/>
        <v>5060</v>
      </c>
      <c r="M657" s="36">
        <f t="shared" si="85"/>
        <v>22520.166666666668</v>
      </c>
      <c r="N657" s="36">
        <f t="shared" si="86"/>
        <v>0.98814229249011853</v>
      </c>
      <c r="O657" s="36">
        <f t="shared" si="87"/>
        <v>0.1012</v>
      </c>
    </row>
    <row r="658" spans="1:15">
      <c r="A658" s="36" t="s">
        <v>881</v>
      </c>
      <c r="B658" s="36">
        <v>10240</v>
      </c>
      <c r="C658" s="36">
        <v>20000</v>
      </c>
      <c r="D658" s="36">
        <v>50001</v>
      </c>
      <c r="E658" s="36">
        <v>50000</v>
      </c>
      <c r="F658" s="36">
        <v>50001</v>
      </c>
      <c r="G658" s="36">
        <v>300000</v>
      </c>
      <c r="H658" s="36">
        <f t="shared" si="80"/>
        <v>10240</v>
      </c>
      <c r="I658" s="36">
        <f t="shared" si="81"/>
        <v>300000</v>
      </c>
      <c r="J658" s="36">
        <f t="shared" si="82"/>
        <v>10240</v>
      </c>
      <c r="K658" s="36">
        <f t="shared" si="83"/>
        <v>20000</v>
      </c>
      <c r="L658" s="36">
        <f t="shared" si="84"/>
        <v>15120</v>
      </c>
      <c r="M658" s="36">
        <f t="shared" si="85"/>
        <v>80040.333333333328</v>
      </c>
      <c r="N658" s="36">
        <f t="shared" si="86"/>
        <v>0.67724867724867721</v>
      </c>
      <c r="O658" s="36">
        <f t="shared" si="87"/>
        <v>5.04E-2</v>
      </c>
    </row>
    <row r="659" spans="1:15">
      <c r="A659" s="36" t="s">
        <v>882</v>
      </c>
      <c r="B659" s="36"/>
      <c r="C659" s="36"/>
      <c r="D659" s="36">
        <v>50001</v>
      </c>
      <c r="E659" s="36">
        <v>50000</v>
      </c>
      <c r="F659" s="36">
        <v>50001</v>
      </c>
      <c r="G659" s="36">
        <v>300000</v>
      </c>
      <c r="H659" s="36">
        <f t="shared" si="80"/>
        <v>50000</v>
      </c>
      <c r="I659" s="36">
        <f t="shared" si="81"/>
        <v>300000</v>
      </c>
      <c r="J659" s="36">
        <f t="shared" si="82"/>
        <v>112500.5</v>
      </c>
      <c r="K659" s="36">
        <f t="shared" si="83"/>
        <v>112500.5</v>
      </c>
      <c r="L659" s="36">
        <f t="shared" si="84"/>
        <v>112500.5</v>
      </c>
      <c r="M659" s="36">
        <f t="shared" si="85"/>
        <v>112500.5</v>
      </c>
      <c r="N659" s="36">
        <f t="shared" si="86"/>
        <v>0.44444246914458158</v>
      </c>
      <c r="O659" s="36">
        <f t="shared" si="87"/>
        <v>0.37500166666666668</v>
      </c>
    </row>
    <row r="660" spans="1:15">
      <c r="A660" s="36" t="s">
        <v>882</v>
      </c>
      <c r="B660" s="36"/>
      <c r="C660" s="36"/>
      <c r="D660" s="36">
        <v>50001</v>
      </c>
      <c r="E660" s="36">
        <v>50000</v>
      </c>
      <c r="F660" s="36">
        <v>50001</v>
      </c>
      <c r="G660" s="36">
        <v>300000</v>
      </c>
      <c r="H660" s="36">
        <f t="shared" si="80"/>
        <v>50000</v>
      </c>
      <c r="I660" s="36">
        <f t="shared" si="81"/>
        <v>300000</v>
      </c>
      <c r="J660" s="36">
        <f t="shared" si="82"/>
        <v>112500.5</v>
      </c>
      <c r="K660" s="36">
        <f t="shared" si="83"/>
        <v>112500.5</v>
      </c>
      <c r="L660" s="36">
        <f t="shared" si="84"/>
        <v>112500.5</v>
      </c>
      <c r="M660" s="36">
        <f t="shared" si="85"/>
        <v>112500.5</v>
      </c>
      <c r="N660" s="36">
        <f t="shared" si="86"/>
        <v>0.44444246914458158</v>
      </c>
      <c r="O660" s="36">
        <f t="shared" si="87"/>
        <v>0.37500166666666668</v>
      </c>
    </row>
    <row r="661" spans="1:15">
      <c r="A661" s="36" t="s">
        <v>883</v>
      </c>
      <c r="B661" s="36">
        <v>50000</v>
      </c>
      <c r="C661" s="36">
        <v>36000</v>
      </c>
      <c r="D661" s="36">
        <v>5001</v>
      </c>
      <c r="E661" s="36">
        <v>20000</v>
      </c>
      <c r="F661" s="36">
        <v>50000</v>
      </c>
      <c r="G661" s="36">
        <v>50000</v>
      </c>
      <c r="H661" s="36">
        <f t="shared" si="80"/>
        <v>5001</v>
      </c>
      <c r="I661" s="36">
        <f t="shared" si="81"/>
        <v>50000</v>
      </c>
      <c r="J661" s="36">
        <f t="shared" si="82"/>
        <v>50000</v>
      </c>
      <c r="K661" s="36">
        <f t="shared" si="83"/>
        <v>36000</v>
      </c>
      <c r="L661" s="36">
        <f t="shared" si="84"/>
        <v>43000</v>
      </c>
      <c r="M661" s="36">
        <f t="shared" si="85"/>
        <v>35166.833333333336</v>
      </c>
      <c r="N661" s="36">
        <f t="shared" si="86"/>
        <v>0.11630232558139535</v>
      </c>
      <c r="O661" s="36">
        <f t="shared" si="87"/>
        <v>0.86</v>
      </c>
    </row>
    <row r="662" spans="1:15">
      <c r="A662" s="36" t="s">
        <v>884</v>
      </c>
      <c r="B662" s="36"/>
      <c r="C662" s="36">
        <v>100</v>
      </c>
      <c r="D662" s="36">
        <v>50</v>
      </c>
      <c r="E662" s="36">
        <v>20</v>
      </c>
      <c r="F662" s="36">
        <v>100</v>
      </c>
      <c r="G662" s="36">
        <v>70</v>
      </c>
      <c r="H662" s="36">
        <f t="shared" si="80"/>
        <v>20</v>
      </c>
      <c r="I662" s="36">
        <f t="shared" si="81"/>
        <v>100</v>
      </c>
      <c r="J662" s="36">
        <f t="shared" si="82"/>
        <v>60</v>
      </c>
      <c r="K662" s="36">
        <f t="shared" si="83"/>
        <v>100</v>
      </c>
      <c r="L662" s="36">
        <f t="shared" si="84"/>
        <v>80</v>
      </c>
      <c r="M662" s="36">
        <f t="shared" si="85"/>
        <v>68</v>
      </c>
      <c r="N662" s="36">
        <f t="shared" si="86"/>
        <v>0.25</v>
      </c>
      <c r="O662" s="36">
        <f t="shared" si="87"/>
        <v>0.8</v>
      </c>
    </row>
    <row r="663" spans="1:15">
      <c r="A663" s="36" t="s">
        <v>884</v>
      </c>
      <c r="B663" s="36"/>
      <c r="C663" s="36">
        <v>100</v>
      </c>
      <c r="D663" s="36">
        <v>50</v>
      </c>
      <c r="E663" s="36">
        <v>20</v>
      </c>
      <c r="F663" s="36">
        <v>100</v>
      </c>
      <c r="G663" s="36">
        <v>70</v>
      </c>
      <c r="H663" s="36">
        <f t="shared" si="80"/>
        <v>20</v>
      </c>
      <c r="I663" s="36">
        <f t="shared" si="81"/>
        <v>100</v>
      </c>
      <c r="J663" s="36">
        <f t="shared" si="82"/>
        <v>60</v>
      </c>
      <c r="K663" s="36">
        <f t="shared" si="83"/>
        <v>100</v>
      </c>
      <c r="L663" s="36">
        <f t="shared" si="84"/>
        <v>80</v>
      </c>
      <c r="M663" s="36">
        <f t="shared" si="85"/>
        <v>68</v>
      </c>
      <c r="N663" s="36">
        <f t="shared" si="86"/>
        <v>0.25</v>
      </c>
      <c r="O663" s="36">
        <f t="shared" si="87"/>
        <v>0.8</v>
      </c>
    </row>
    <row r="664" spans="1:15">
      <c r="A664" s="36" t="s">
        <v>885</v>
      </c>
      <c r="B664" s="36">
        <v>15000</v>
      </c>
      <c r="C664" s="36">
        <v>200000</v>
      </c>
      <c r="D664" s="36">
        <v>50001</v>
      </c>
      <c r="E664" s="36">
        <v>50000</v>
      </c>
      <c r="F664" s="36">
        <v>50001</v>
      </c>
      <c r="G664" s="36">
        <v>300000</v>
      </c>
      <c r="H664" s="36">
        <f t="shared" si="80"/>
        <v>15000</v>
      </c>
      <c r="I664" s="36">
        <f t="shared" si="81"/>
        <v>300000</v>
      </c>
      <c r="J664" s="36">
        <f t="shared" si="82"/>
        <v>15000</v>
      </c>
      <c r="K664" s="36">
        <f t="shared" si="83"/>
        <v>200000</v>
      </c>
      <c r="L664" s="36">
        <f t="shared" si="84"/>
        <v>107500</v>
      </c>
      <c r="M664" s="36">
        <f t="shared" si="85"/>
        <v>110833.66666666667</v>
      </c>
      <c r="N664" s="36">
        <f t="shared" si="86"/>
        <v>0.13953488372093023</v>
      </c>
      <c r="O664" s="36">
        <f t="shared" si="87"/>
        <v>0.35833333333333334</v>
      </c>
    </row>
    <row r="665" spans="1:15">
      <c r="A665" s="36" t="s">
        <v>886</v>
      </c>
      <c r="B665" s="36"/>
      <c r="C665" s="36">
        <v>1750</v>
      </c>
      <c r="D665" s="36">
        <v>501</v>
      </c>
      <c r="E665" s="36">
        <v>2000</v>
      </c>
      <c r="F665" s="36">
        <v>5000</v>
      </c>
      <c r="G665" s="36">
        <v>20000</v>
      </c>
      <c r="H665" s="36">
        <f t="shared" si="80"/>
        <v>501</v>
      </c>
      <c r="I665" s="36">
        <f t="shared" si="81"/>
        <v>20000</v>
      </c>
      <c r="J665" s="36">
        <f t="shared" si="82"/>
        <v>6875.25</v>
      </c>
      <c r="K665" s="36">
        <f t="shared" si="83"/>
        <v>1750</v>
      </c>
      <c r="L665" s="36">
        <f t="shared" si="84"/>
        <v>4312.625</v>
      </c>
      <c r="M665" s="36">
        <f t="shared" si="85"/>
        <v>5850.2</v>
      </c>
      <c r="N665" s="36">
        <f t="shared" si="86"/>
        <v>0.11617054578128171</v>
      </c>
      <c r="O665" s="36">
        <f t="shared" si="87"/>
        <v>0.21563125</v>
      </c>
    </row>
    <row r="666" spans="1:15">
      <c r="A666" s="36" t="s">
        <v>887</v>
      </c>
      <c r="B666" s="36"/>
      <c r="C666" s="36">
        <v>475</v>
      </c>
      <c r="D666" s="36">
        <v>101</v>
      </c>
      <c r="E666" s="36">
        <v>100</v>
      </c>
      <c r="F666" s="36">
        <v>500</v>
      </c>
      <c r="G666" s="36">
        <v>600</v>
      </c>
      <c r="H666" s="36">
        <f t="shared" si="80"/>
        <v>100</v>
      </c>
      <c r="I666" s="36">
        <f t="shared" si="81"/>
        <v>600</v>
      </c>
      <c r="J666" s="36">
        <f t="shared" si="82"/>
        <v>325.25</v>
      </c>
      <c r="K666" s="36">
        <f t="shared" si="83"/>
        <v>475</v>
      </c>
      <c r="L666" s="36">
        <f t="shared" si="84"/>
        <v>400.125</v>
      </c>
      <c r="M666" s="36">
        <f t="shared" si="85"/>
        <v>355.2</v>
      </c>
      <c r="N666" s="36">
        <f t="shared" si="86"/>
        <v>0.2499218994064355</v>
      </c>
      <c r="O666" s="36">
        <f t="shared" si="87"/>
        <v>0.666875</v>
      </c>
    </row>
    <row r="667" spans="1:15">
      <c r="A667" s="36" t="s">
        <v>888</v>
      </c>
      <c r="B667" s="36"/>
      <c r="C667" s="36"/>
      <c r="D667" s="36">
        <v>50</v>
      </c>
      <c r="E667" s="36">
        <v>20</v>
      </c>
      <c r="F667" s="36">
        <v>100</v>
      </c>
      <c r="G667" s="36">
        <v>70</v>
      </c>
      <c r="H667" s="36">
        <f t="shared" si="80"/>
        <v>20</v>
      </c>
      <c r="I667" s="36">
        <f t="shared" si="81"/>
        <v>100</v>
      </c>
      <c r="J667" s="36">
        <f t="shared" si="82"/>
        <v>60</v>
      </c>
      <c r="K667" s="36">
        <f t="shared" si="83"/>
        <v>60</v>
      </c>
      <c r="L667" s="36">
        <f t="shared" si="84"/>
        <v>60</v>
      </c>
      <c r="M667" s="36">
        <f t="shared" si="85"/>
        <v>60</v>
      </c>
      <c r="N667" s="36">
        <f t="shared" si="86"/>
        <v>0.33333333333333331</v>
      </c>
      <c r="O667" s="36">
        <f t="shared" si="87"/>
        <v>0.6</v>
      </c>
    </row>
    <row r="668" spans="1:15">
      <c r="A668" s="36" t="s">
        <v>889</v>
      </c>
      <c r="B668" s="36"/>
      <c r="C668" s="36">
        <v>50</v>
      </c>
      <c r="D668" s="36">
        <v>50</v>
      </c>
      <c r="E668" s="36">
        <v>20</v>
      </c>
      <c r="F668" s="36">
        <v>100</v>
      </c>
      <c r="G668" s="36">
        <v>70</v>
      </c>
      <c r="H668" s="36">
        <f t="shared" si="80"/>
        <v>20</v>
      </c>
      <c r="I668" s="36">
        <f t="shared" si="81"/>
        <v>100</v>
      </c>
      <c r="J668" s="36">
        <f t="shared" si="82"/>
        <v>60</v>
      </c>
      <c r="K668" s="36">
        <f t="shared" si="83"/>
        <v>50</v>
      </c>
      <c r="L668" s="36">
        <f t="shared" si="84"/>
        <v>55</v>
      </c>
      <c r="M668" s="36">
        <f t="shared" si="85"/>
        <v>58</v>
      </c>
      <c r="N668" s="36">
        <f t="shared" si="86"/>
        <v>0.36363636363636365</v>
      </c>
      <c r="O668" s="36">
        <f t="shared" si="87"/>
        <v>0.55000000000000004</v>
      </c>
    </row>
    <row r="669" spans="1:15">
      <c r="A669" s="36" t="s">
        <v>890</v>
      </c>
      <c r="B669" s="36"/>
      <c r="C669" s="36">
        <v>70</v>
      </c>
      <c r="D669" s="36">
        <v>50</v>
      </c>
      <c r="E669" s="36">
        <v>20</v>
      </c>
      <c r="F669" s="36">
        <v>100</v>
      </c>
      <c r="G669" s="36">
        <v>70</v>
      </c>
      <c r="H669" s="36">
        <f t="shared" si="80"/>
        <v>20</v>
      </c>
      <c r="I669" s="36">
        <f t="shared" si="81"/>
        <v>100</v>
      </c>
      <c r="J669" s="36">
        <f t="shared" si="82"/>
        <v>60</v>
      </c>
      <c r="K669" s="36">
        <f t="shared" si="83"/>
        <v>70</v>
      </c>
      <c r="L669" s="36">
        <f t="shared" si="84"/>
        <v>65</v>
      </c>
      <c r="M669" s="36">
        <f t="shared" si="85"/>
        <v>62</v>
      </c>
      <c r="N669" s="36">
        <f t="shared" si="86"/>
        <v>0.30769230769230771</v>
      </c>
      <c r="O669" s="36">
        <f t="shared" si="87"/>
        <v>0.65</v>
      </c>
    </row>
    <row r="670" spans="1:15">
      <c r="A670" s="36" t="s">
        <v>891</v>
      </c>
      <c r="B670" s="36">
        <v>12000</v>
      </c>
      <c r="C670" s="36">
        <v>1750</v>
      </c>
      <c r="D670" s="36">
        <v>501</v>
      </c>
      <c r="E670" s="36">
        <v>2000</v>
      </c>
      <c r="F670" s="36">
        <v>5000</v>
      </c>
      <c r="G670" s="36">
        <v>20000</v>
      </c>
      <c r="H670" s="36">
        <f t="shared" si="80"/>
        <v>501</v>
      </c>
      <c r="I670" s="36">
        <f t="shared" si="81"/>
        <v>20000</v>
      </c>
      <c r="J670" s="36">
        <f t="shared" si="82"/>
        <v>12000</v>
      </c>
      <c r="K670" s="36">
        <f t="shared" si="83"/>
        <v>1750</v>
      </c>
      <c r="L670" s="36">
        <f t="shared" si="84"/>
        <v>6875</v>
      </c>
      <c r="M670" s="36">
        <f t="shared" si="85"/>
        <v>6875.166666666667</v>
      </c>
      <c r="N670" s="36">
        <f t="shared" si="86"/>
        <v>7.287272727272727E-2</v>
      </c>
      <c r="O670" s="36">
        <f t="shared" si="87"/>
        <v>0.34375</v>
      </c>
    </row>
    <row r="671" spans="1:15">
      <c r="A671" s="36" t="s">
        <v>892</v>
      </c>
      <c r="B671" s="36"/>
      <c r="C671" s="36">
        <v>3400</v>
      </c>
      <c r="D671" s="36">
        <v>501</v>
      </c>
      <c r="E671" s="36">
        <v>2000</v>
      </c>
      <c r="F671" s="36">
        <v>5000</v>
      </c>
      <c r="G671" s="36">
        <v>20000</v>
      </c>
      <c r="H671" s="36">
        <f t="shared" si="80"/>
        <v>501</v>
      </c>
      <c r="I671" s="36">
        <f t="shared" si="81"/>
        <v>20000</v>
      </c>
      <c r="J671" s="36">
        <f t="shared" si="82"/>
        <v>6875.25</v>
      </c>
      <c r="K671" s="36">
        <f t="shared" si="83"/>
        <v>3400</v>
      </c>
      <c r="L671" s="36">
        <f t="shared" si="84"/>
        <v>5137.625</v>
      </c>
      <c r="M671" s="36">
        <f t="shared" si="85"/>
        <v>6180.2</v>
      </c>
      <c r="N671" s="36">
        <f t="shared" si="86"/>
        <v>9.7515875526142923E-2</v>
      </c>
      <c r="O671" s="36">
        <f t="shared" si="87"/>
        <v>0.25688125000000001</v>
      </c>
    </row>
    <row r="672" spans="1:15">
      <c r="A672" s="36" t="s">
        <v>893</v>
      </c>
      <c r="B672" s="36"/>
      <c r="C672" s="36">
        <v>27000</v>
      </c>
      <c r="D672" s="36">
        <v>5001</v>
      </c>
      <c r="E672" s="36">
        <v>20000</v>
      </c>
      <c r="F672" s="36">
        <v>50000</v>
      </c>
      <c r="G672" s="36">
        <v>50000</v>
      </c>
      <c r="H672" s="36">
        <f t="shared" si="80"/>
        <v>5001</v>
      </c>
      <c r="I672" s="36">
        <f t="shared" si="81"/>
        <v>50000</v>
      </c>
      <c r="J672" s="36">
        <f t="shared" si="82"/>
        <v>31250.25</v>
      </c>
      <c r="K672" s="36">
        <f t="shared" si="83"/>
        <v>27000</v>
      </c>
      <c r="L672" s="36">
        <f t="shared" si="84"/>
        <v>29125.125</v>
      </c>
      <c r="M672" s="36">
        <f t="shared" si="85"/>
        <v>30400.2</v>
      </c>
      <c r="N672" s="36">
        <f t="shared" si="86"/>
        <v>0.17170741756473148</v>
      </c>
      <c r="O672" s="36">
        <f t="shared" si="87"/>
        <v>0.58250250000000003</v>
      </c>
    </row>
    <row r="673" spans="1:15">
      <c r="A673" s="36" t="s">
        <v>894</v>
      </c>
      <c r="B673" s="36">
        <v>16000</v>
      </c>
      <c r="C673" s="36">
        <v>18000</v>
      </c>
      <c r="D673" s="36">
        <v>5001</v>
      </c>
      <c r="E673" s="36">
        <v>20000</v>
      </c>
      <c r="F673" s="36">
        <v>50000</v>
      </c>
      <c r="G673" s="36">
        <v>50000</v>
      </c>
      <c r="H673" s="36">
        <f t="shared" si="80"/>
        <v>5001</v>
      </c>
      <c r="I673" s="36">
        <f t="shared" si="81"/>
        <v>50000</v>
      </c>
      <c r="J673" s="36">
        <f t="shared" si="82"/>
        <v>16000</v>
      </c>
      <c r="K673" s="36">
        <f t="shared" si="83"/>
        <v>18000</v>
      </c>
      <c r="L673" s="36">
        <f t="shared" si="84"/>
        <v>17000</v>
      </c>
      <c r="M673" s="36">
        <f t="shared" si="85"/>
        <v>26500.166666666668</v>
      </c>
      <c r="N673" s="36">
        <f t="shared" si="86"/>
        <v>0.29417647058823532</v>
      </c>
      <c r="O673" s="36">
        <f t="shared" si="87"/>
        <v>0.34</v>
      </c>
    </row>
    <row r="674" spans="1:15">
      <c r="A674" s="36" t="s">
        <v>895</v>
      </c>
      <c r="B674" s="36"/>
      <c r="C674" s="36">
        <v>50</v>
      </c>
      <c r="D674" s="36">
        <v>50</v>
      </c>
      <c r="E674" s="36">
        <v>20</v>
      </c>
      <c r="F674" s="36">
        <v>100</v>
      </c>
      <c r="G674" s="36">
        <v>70</v>
      </c>
      <c r="H674" s="36">
        <f t="shared" si="80"/>
        <v>20</v>
      </c>
      <c r="I674" s="36">
        <f t="shared" si="81"/>
        <v>100</v>
      </c>
      <c r="J674" s="36">
        <f t="shared" si="82"/>
        <v>60</v>
      </c>
      <c r="K674" s="36">
        <f t="shared" si="83"/>
        <v>50</v>
      </c>
      <c r="L674" s="36">
        <f t="shared" si="84"/>
        <v>55</v>
      </c>
      <c r="M674" s="36">
        <f t="shared" si="85"/>
        <v>58</v>
      </c>
      <c r="N674" s="36">
        <f t="shared" si="86"/>
        <v>0.36363636363636365</v>
      </c>
      <c r="O674" s="36">
        <f t="shared" si="87"/>
        <v>0.55000000000000004</v>
      </c>
    </row>
    <row r="675" spans="1:15">
      <c r="A675" s="36" t="s">
        <v>896</v>
      </c>
      <c r="B675" s="36">
        <v>26000</v>
      </c>
      <c r="C675" s="36">
        <v>18000</v>
      </c>
      <c r="D675" s="36">
        <v>5001</v>
      </c>
      <c r="E675" s="36">
        <v>20000</v>
      </c>
      <c r="F675" s="36">
        <v>50000</v>
      </c>
      <c r="G675" s="36">
        <v>50000</v>
      </c>
      <c r="H675" s="36">
        <f t="shared" si="80"/>
        <v>5001</v>
      </c>
      <c r="I675" s="36">
        <f t="shared" si="81"/>
        <v>50000</v>
      </c>
      <c r="J675" s="36">
        <f t="shared" si="82"/>
        <v>26000</v>
      </c>
      <c r="K675" s="36">
        <f t="shared" si="83"/>
        <v>18000</v>
      </c>
      <c r="L675" s="36">
        <f t="shared" si="84"/>
        <v>22000</v>
      </c>
      <c r="M675" s="36">
        <f t="shared" si="85"/>
        <v>28166.833333333332</v>
      </c>
      <c r="N675" s="36">
        <f t="shared" si="86"/>
        <v>0.22731818181818181</v>
      </c>
      <c r="O675" s="36">
        <f t="shared" si="87"/>
        <v>0.44</v>
      </c>
    </row>
    <row r="676" spans="1:15">
      <c r="A676" s="36" t="s">
        <v>897</v>
      </c>
      <c r="B676" s="36">
        <v>13000</v>
      </c>
      <c r="C676" s="36">
        <v>4800</v>
      </c>
      <c r="D676" s="36">
        <v>501</v>
      </c>
      <c r="E676" s="36">
        <v>2000</v>
      </c>
      <c r="F676" s="36">
        <v>5000</v>
      </c>
      <c r="G676" s="36">
        <v>20000</v>
      </c>
      <c r="H676" s="36">
        <f t="shared" si="80"/>
        <v>501</v>
      </c>
      <c r="I676" s="36">
        <f t="shared" si="81"/>
        <v>20000</v>
      </c>
      <c r="J676" s="36">
        <f t="shared" si="82"/>
        <v>13000</v>
      </c>
      <c r="K676" s="36">
        <f t="shared" si="83"/>
        <v>4800</v>
      </c>
      <c r="L676" s="36">
        <f t="shared" si="84"/>
        <v>8900</v>
      </c>
      <c r="M676" s="36">
        <f t="shared" si="85"/>
        <v>7550.166666666667</v>
      </c>
      <c r="N676" s="36">
        <f t="shared" si="86"/>
        <v>5.6292134831460672E-2</v>
      </c>
      <c r="O676" s="36">
        <f t="shared" si="87"/>
        <v>0.44500000000000001</v>
      </c>
    </row>
    <row r="677" spans="1:15">
      <c r="A677" s="36" t="s">
        <v>898</v>
      </c>
      <c r="B677" s="36">
        <v>95500</v>
      </c>
      <c r="C677" s="36">
        <v>46000</v>
      </c>
      <c r="D677" s="36">
        <v>5001</v>
      </c>
      <c r="E677" s="36">
        <v>20000</v>
      </c>
      <c r="F677" s="36">
        <v>50000</v>
      </c>
      <c r="G677" s="36">
        <v>50000</v>
      </c>
      <c r="H677" s="36">
        <f t="shared" si="80"/>
        <v>5001</v>
      </c>
      <c r="I677" s="36">
        <f t="shared" si="81"/>
        <v>95500</v>
      </c>
      <c r="J677" s="36">
        <f t="shared" si="82"/>
        <v>95500</v>
      </c>
      <c r="K677" s="36">
        <f t="shared" si="83"/>
        <v>46000</v>
      </c>
      <c r="L677" s="36">
        <f t="shared" si="84"/>
        <v>70750</v>
      </c>
      <c r="M677" s="36">
        <f t="shared" si="85"/>
        <v>44416.833333333336</v>
      </c>
      <c r="N677" s="36">
        <f t="shared" si="86"/>
        <v>7.0685512367491168E-2</v>
      </c>
      <c r="O677" s="36">
        <f t="shared" si="87"/>
        <v>0.74083769633507857</v>
      </c>
    </row>
    <row r="678" spans="1:15">
      <c r="A678" s="36" t="s">
        <v>899</v>
      </c>
      <c r="B678" s="36">
        <v>21000</v>
      </c>
      <c r="C678" s="36">
        <v>36000</v>
      </c>
      <c r="D678" s="36">
        <v>5001</v>
      </c>
      <c r="E678" s="36">
        <v>20000</v>
      </c>
      <c r="F678" s="36">
        <v>50000</v>
      </c>
      <c r="G678" s="36">
        <v>50000</v>
      </c>
      <c r="H678" s="36">
        <f t="shared" si="80"/>
        <v>5001</v>
      </c>
      <c r="I678" s="36">
        <f t="shared" si="81"/>
        <v>50000</v>
      </c>
      <c r="J678" s="36">
        <f t="shared" si="82"/>
        <v>21000</v>
      </c>
      <c r="K678" s="36">
        <f t="shared" si="83"/>
        <v>36000</v>
      </c>
      <c r="L678" s="36">
        <f t="shared" si="84"/>
        <v>28500</v>
      </c>
      <c r="M678" s="36">
        <f t="shared" si="85"/>
        <v>30333.5</v>
      </c>
      <c r="N678" s="36">
        <f t="shared" si="86"/>
        <v>0.17547368421052631</v>
      </c>
      <c r="O678" s="36">
        <f t="shared" si="87"/>
        <v>0.56999999999999995</v>
      </c>
    </row>
    <row r="679" spans="1:15">
      <c r="A679" s="36" t="s">
        <v>900</v>
      </c>
      <c r="B679" s="36">
        <v>16000</v>
      </c>
      <c r="C679" s="36">
        <v>4500</v>
      </c>
      <c r="D679" s="36">
        <v>501</v>
      </c>
      <c r="E679" s="36">
        <v>2000</v>
      </c>
      <c r="F679" s="36">
        <v>5000</v>
      </c>
      <c r="G679" s="36">
        <v>20000</v>
      </c>
      <c r="H679" s="36">
        <f t="shared" si="80"/>
        <v>501</v>
      </c>
      <c r="I679" s="36">
        <f t="shared" si="81"/>
        <v>20000</v>
      </c>
      <c r="J679" s="36">
        <f t="shared" si="82"/>
        <v>16000</v>
      </c>
      <c r="K679" s="36">
        <f t="shared" si="83"/>
        <v>4500</v>
      </c>
      <c r="L679" s="36">
        <f t="shared" si="84"/>
        <v>10250</v>
      </c>
      <c r="M679" s="36">
        <f t="shared" si="85"/>
        <v>8000.166666666667</v>
      </c>
      <c r="N679" s="36">
        <f t="shared" si="86"/>
        <v>4.8878048780487807E-2</v>
      </c>
      <c r="O679" s="36">
        <f t="shared" si="87"/>
        <v>0.51249999999999996</v>
      </c>
    </row>
    <row r="680" spans="1:15">
      <c r="A680" s="36" t="s">
        <v>901</v>
      </c>
      <c r="B680" s="36">
        <v>1800</v>
      </c>
      <c r="C680" s="36">
        <v>350</v>
      </c>
      <c r="D680" s="36">
        <v>101</v>
      </c>
      <c r="E680" s="36">
        <v>100</v>
      </c>
      <c r="F680" s="36">
        <v>500</v>
      </c>
      <c r="G680" s="36">
        <v>600</v>
      </c>
      <c r="H680" s="36">
        <f t="shared" si="80"/>
        <v>100</v>
      </c>
      <c r="I680" s="36">
        <f t="shared" si="81"/>
        <v>1800</v>
      </c>
      <c r="J680" s="36">
        <f t="shared" si="82"/>
        <v>1800</v>
      </c>
      <c r="K680" s="36">
        <f t="shared" si="83"/>
        <v>350</v>
      </c>
      <c r="L680" s="36">
        <f t="shared" si="84"/>
        <v>1075</v>
      </c>
      <c r="M680" s="36">
        <f t="shared" si="85"/>
        <v>575.16666666666663</v>
      </c>
      <c r="N680" s="36">
        <f t="shared" si="86"/>
        <v>9.3023255813953487E-2</v>
      </c>
      <c r="O680" s="36">
        <f t="shared" si="87"/>
        <v>0.59722222222222221</v>
      </c>
    </row>
    <row r="681" spans="1:15">
      <c r="A681" s="36" t="s">
        <v>902</v>
      </c>
      <c r="B681" s="36"/>
      <c r="C681" s="36">
        <v>1000</v>
      </c>
      <c r="D681" s="36">
        <v>501</v>
      </c>
      <c r="E681" s="36">
        <v>2000</v>
      </c>
      <c r="F681" s="36">
        <v>5000</v>
      </c>
      <c r="G681" s="36">
        <v>20000</v>
      </c>
      <c r="H681" s="36">
        <f t="shared" si="80"/>
        <v>501</v>
      </c>
      <c r="I681" s="36">
        <f t="shared" si="81"/>
        <v>20000</v>
      </c>
      <c r="J681" s="36">
        <f t="shared" si="82"/>
        <v>6875.25</v>
      </c>
      <c r="K681" s="36">
        <f t="shared" si="83"/>
        <v>1000</v>
      </c>
      <c r="L681" s="36">
        <f t="shared" si="84"/>
        <v>3937.625</v>
      </c>
      <c r="M681" s="36">
        <f t="shared" si="85"/>
        <v>5700.2</v>
      </c>
      <c r="N681" s="36">
        <f t="shared" si="86"/>
        <v>0.12723405606171231</v>
      </c>
      <c r="O681" s="36">
        <f t="shared" si="87"/>
        <v>0.19688125000000001</v>
      </c>
    </row>
    <row r="682" spans="1:15">
      <c r="A682" s="36" t="s">
        <v>903</v>
      </c>
      <c r="B682" s="36"/>
      <c r="C682" s="36">
        <v>98000</v>
      </c>
      <c r="D682" s="36">
        <v>50001</v>
      </c>
      <c r="E682" s="36">
        <v>50000</v>
      </c>
      <c r="F682" s="36">
        <v>50001</v>
      </c>
      <c r="G682" s="36">
        <v>300000</v>
      </c>
      <c r="H682" s="36">
        <f t="shared" si="80"/>
        <v>50000</v>
      </c>
      <c r="I682" s="36">
        <f t="shared" si="81"/>
        <v>300000</v>
      </c>
      <c r="J682" s="36">
        <f t="shared" si="82"/>
        <v>112500.5</v>
      </c>
      <c r="K682" s="36">
        <f t="shared" si="83"/>
        <v>98000</v>
      </c>
      <c r="L682" s="36">
        <f t="shared" si="84"/>
        <v>105250.25</v>
      </c>
      <c r="M682" s="36">
        <f t="shared" si="85"/>
        <v>109600.4</v>
      </c>
      <c r="N682" s="36">
        <f t="shared" si="86"/>
        <v>0.47505825401839902</v>
      </c>
      <c r="O682" s="36">
        <f t="shared" si="87"/>
        <v>0.35083416666666667</v>
      </c>
    </row>
    <row r="683" spans="1:15">
      <c r="A683" s="36" t="s">
        <v>904</v>
      </c>
      <c r="B683" s="36">
        <v>2000</v>
      </c>
      <c r="C683" s="36">
        <v>250</v>
      </c>
      <c r="D683" s="36">
        <v>101</v>
      </c>
      <c r="E683" s="36">
        <v>100</v>
      </c>
      <c r="F683" s="36">
        <v>500</v>
      </c>
      <c r="G683" s="36">
        <v>600</v>
      </c>
      <c r="H683" s="36">
        <f t="shared" si="80"/>
        <v>100</v>
      </c>
      <c r="I683" s="36">
        <f t="shared" si="81"/>
        <v>2000</v>
      </c>
      <c r="J683" s="36">
        <f t="shared" si="82"/>
        <v>2000</v>
      </c>
      <c r="K683" s="36">
        <f t="shared" si="83"/>
        <v>250</v>
      </c>
      <c r="L683" s="36">
        <f t="shared" si="84"/>
        <v>1125</v>
      </c>
      <c r="M683" s="36">
        <f t="shared" si="85"/>
        <v>591.83333333333337</v>
      </c>
      <c r="N683" s="36">
        <f t="shared" si="86"/>
        <v>8.8888888888888892E-2</v>
      </c>
      <c r="O683" s="36">
        <f t="shared" si="87"/>
        <v>0.5625</v>
      </c>
    </row>
    <row r="684" spans="1:15">
      <c r="A684" s="36" t="s">
        <v>905</v>
      </c>
      <c r="B684" s="36">
        <v>44000</v>
      </c>
      <c r="C684" s="36">
        <v>4500</v>
      </c>
      <c r="D684" s="36">
        <v>501</v>
      </c>
      <c r="E684" s="36">
        <v>2000</v>
      </c>
      <c r="F684" s="36">
        <v>5000</v>
      </c>
      <c r="G684" s="36">
        <v>20000</v>
      </c>
      <c r="H684" s="36">
        <f t="shared" si="80"/>
        <v>501</v>
      </c>
      <c r="I684" s="36">
        <f t="shared" si="81"/>
        <v>44000</v>
      </c>
      <c r="J684" s="36">
        <f t="shared" si="82"/>
        <v>44000</v>
      </c>
      <c r="K684" s="36">
        <f t="shared" si="83"/>
        <v>4500</v>
      </c>
      <c r="L684" s="36">
        <f t="shared" si="84"/>
        <v>24250</v>
      </c>
      <c r="M684" s="36">
        <f t="shared" si="85"/>
        <v>12666.833333333334</v>
      </c>
      <c r="N684" s="36">
        <f t="shared" si="86"/>
        <v>2.0659793814432989E-2</v>
      </c>
      <c r="O684" s="36">
        <f t="shared" si="87"/>
        <v>0.55113636363636365</v>
      </c>
    </row>
    <row r="685" spans="1:15">
      <c r="A685" s="36" t="s">
        <v>906</v>
      </c>
      <c r="B685" s="36">
        <v>10000</v>
      </c>
      <c r="C685" s="36">
        <v>30000</v>
      </c>
      <c r="D685" s="36">
        <v>5001</v>
      </c>
      <c r="E685" s="36">
        <v>20000</v>
      </c>
      <c r="F685" s="36">
        <v>50000</v>
      </c>
      <c r="G685" s="36">
        <v>50000</v>
      </c>
      <c r="H685" s="36">
        <f t="shared" si="80"/>
        <v>5001</v>
      </c>
      <c r="I685" s="36">
        <f t="shared" si="81"/>
        <v>50000</v>
      </c>
      <c r="J685" s="36">
        <f t="shared" si="82"/>
        <v>10000</v>
      </c>
      <c r="K685" s="36">
        <f t="shared" si="83"/>
        <v>30000</v>
      </c>
      <c r="L685" s="36">
        <f t="shared" si="84"/>
        <v>20000</v>
      </c>
      <c r="M685" s="36">
        <f t="shared" si="85"/>
        <v>27500.166666666668</v>
      </c>
      <c r="N685" s="36">
        <f t="shared" si="86"/>
        <v>0.25004999999999999</v>
      </c>
      <c r="O685" s="36">
        <f t="shared" si="87"/>
        <v>0.4</v>
      </c>
    </row>
    <row r="686" spans="1:15">
      <c r="A686" s="36" t="s">
        <v>907</v>
      </c>
      <c r="B686" s="36">
        <v>3000</v>
      </c>
      <c r="C686" s="36">
        <v>2100</v>
      </c>
      <c r="D686" s="36">
        <v>501</v>
      </c>
      <c r="E686" s="36">
        <v>2000</v>
      </c>
      <c r="F686" s="36">
        <v>5000</v>
      </c>
      <c r="G686" s="36">
        <v>20000</v>
      </c>
      <c r="H686" s="36">
        <f t="shared" si="80"/>
        <v>501</v>
      </c>
      <c r="I686" s="36">
        <f t="shared" si="81"/>
        <v>20000</v>
      </c>
      <c r="J686" s="36">
        <f t="shared" si="82"/>
        <v>3000</v>
      </c>
      <c r="K686" s="36">
        <f t="shared" si="83"/>
        <v>2100</v>
      </c>
      <c r="L686" s="36">
        <f t="shared" si="84"/>
        <v>2550</v>
      </c>
      <c r="M686" s="36">
        <f t="shared" si="85"/>
        <v>5433.5</v>
      </c>
      <c r="N686" s="36">
        <f t="shared" si="86"/>
        <v>0.19647058823529412</v>
      </c>
      <c r="O686" s="36">
        <f t="shared" si="87"/>
        <v>0.1275</v>
      </c>
    </row>
    <row r="687" spans="1:15">
      <c r="A687" s="36" t="s">
        <v>908</v>
      </c>
      <c r="B687" s="36">
        <v>8000</v>
      </c>
      <c r="C687" s="36">
        <v>4700</v>
      </c>
      <c r="D687" s="36">
        <v>501</v>
      </c>
      <c r="E687" s="36">
        <v>2000</v>
      </c>
      <c r="F687" s="36">
        <v>5000</v>
      </c>
      <c r="G687" s="36">
        <v>20000</v>
      </c>
      <c r="H687" s="36">
        <f t="shared" si="80"/>
        <v>501</v>
      </c>
      <c r="I687" s="36">
        <f t="shared" si="81"/>
        <v>20000</v>
      </c>
      <c r="J687" s="36">
        <f t="shared" si="82"/>
        <v>8000</v>
      </c>
      <c r="K687" s="36">
        <f t="shared" si="83"/>
        <v>4700</v>
      </c>
      <c r="L687" s="36">
        <f t="shared" si="84"/>
        <v>6350</v>
      </c>
      <c r="M687" s="36">
        <f t="shared" si="85"/>
        <v>6700.166666666667</v>
      </c>
      <c r="N687" s="36">
        <f t="shared" si="86"/>
        <v>7.8897637795275588E-2</v>
      </c>
      <c r="O687" s="36">
        <f t="shared" si="87"/>
        <v>0.3175</v>
      </c>
    </row>
    <row r="688" spans="1:15">
      <c r="A688" s="36" t="s">
        <v>909</v>
      </c>
      <c r="B688" s="36">
        <v>4200</v>
      </c>
      <c r="C688" s="36">
        <v>400</v>
      </c>
      <c r="D688" s="36">
        <v>101</v>
      </c>
      <c r="E688" s="36">
        <v>100</v>
      </c>
      <c r="F688" s="36">
        <v>500</v>
      </c>
      <c r="G688" s="36">
        <v>600</v>
      </c>
      <c r="H688" s="36">
        <f t="shared" si="80"/>
        <v>100</v>
      </c>
      <c r="I688" s="36">
        <f t="shared" si="81"/>
        <v>4200</v>
      </c>
      <c r="J688" s="36">
        <f t="shared" si="82"/>
        <v>4200</v>
      </c>
      <c r="K688" s="36">
        <f t="shared" si="83"/>
        <v>400</v>
      </c>
      <c r="L688" s="36">
        <f t="shared" si="84"/>
        <v>2300</v>
      </c>
      <c r="M688" s="36">
        <f t="shared" si="85"/>
        <v>983.5</v>
      </c>
      <c r="N688" s="36">
        <f t="shared" si="86"/>
        <v>4.3478260869565216E-2</v>
      </c>
      <c r="O688" s="36">
        <f t="shared" si="87"/>
        <v>0.54761904761904767</v>
      </c>
    </row>
    <row r="689" spans="1:15">
      <c r="A689" s="36" t="s">
        <v>910</v>
      </c>
      <c r="B689" s="36"/>
      <c r="C689" s="36">
        <v>400</v>
      </c>
      <c r="D689" s="36">
        <v>101</v>
      </c>
      <c r="E689" s="36">
        <v>100</v>
      </c>
      <c r="F689" s="36">
        <v>500</v>
      </c>
      <c r="G689" s="36">
        <v>600</v>
      </c>
      <c r="H689" s="36">
        <f t="shared" si="80"/>
        <v>100</v>
      </c>
      <c r="I689" s="36">
        <f t="shared" si="81"/>
        <v>600</v>
      </c>
      <c r="J689" s="36">
        <f t="shared" si="82"/>
        <v>325.25</v>
      </c>
      <c r="K689" s="36">
        <f t="shared" si="83"/>
        <v>400</v>
      </c>
      <c r="L689" s="36">
        <f t="shared" si="84"/>
        <v>362.625</v>
      </c>
      <c r="M689" s="36">
        <f t="shared" si="85"/>
        <v>340.2</v>
      </c>
      <c r="N689" s="36">
        <f t="shared" si="86"/>
        <v>0.27576697690451568</v>
      </c>
      <c r="O689" s="36">
        <f t="shared" si="87"/>
        <v>0.604375</v>
      </c>
    </row>
    <row r="690" spans="1:15">
      <c r="A690" s="36" t="s">
        <v>911</v>
      </c>
      <c r="B690" s="36"/>
      <c r="C690" s="36">
        <v>4600</v>
      </c>
      <c r="D690" s="36">
        <v>501</v>
      </c>
      <c r="E690" s="36">
        <v>2000</v>
      </c>
      <c r="F690" s="36">
        <v>5000</v>
      </c>
      <c r="G690" s="36">
        <v>20000</v>
      </c>
      <c r="H690" s="36">
        <f t="shared" si="80"/>
        <v>501</v>
      </c>
      <c r="I690" s="36">
        <f t="shared" si="81"/>
        <v>20000</v>
      </c>
      <c r="J690" s="36">
        <f t="shared" si="82"/>
        <v>6875.25</v>
      </c>
      <c r="K690" s="36">
        <f t="shared" si="83"/>
        <v>4600</v>
      </c>
      <c r="L690" s="36">
        <f t="shared" si="84"/>
        <v>5737.625</v>
      </c>
      <c r="M690" s="36">
        <f t="shared" si="85"/>
        <v>6420.2</v>
      </c>
      <c r="N690" s="36">
        <f t="shared" si="86"/>
        <v>8.7318359077144289E-2</v>
      </c>
      <c r="O690" s="36">
        <f t="shared" si="87"/>
        <v>0.28688124999999998</v>
      </c>
    </row>
    <row r="691" spans="1:15">
      <c r="A691" s="36" t="s">
        <v>912</v>
      </c>
      <c r="B691" s="36"/>
      <c r="C691" s="36">
        <v>150</v>
      </c>
      <c r="D691" s="36">
        <v>101</v>
      </c>
      <c r="E691" s="36">
        <v>100</v>
      </c>
      <c r="F691" s="36">
        <v>500</v>
      </c>
      <c r="G691" s="36">
        <v>600</v>
      </c>
      <c r="H691" s="36">
        <f t="shared" si="80"/>
        <v>100</v>
      </c>
      <c r="I691" s="36">
        <f t="shared" si="81"/>
        <v>600</v>
      </c>
      <c r="J691" s="36">
        <f t="shared" si="82"/>
        <v>325.25</v>
      </c>
      <c r="K691" s="36">
        <f t="shared" si="83"/>
        <v>150</v>
      </c>
      <c r="L691" s="36">
        <f t="shared" si="84"/>
        <v>237.625</v>
      </c>
      <c r="M691" s="36">
        <f t="shared" si="85"/>
        <v>290.2</v>
      </c>
      <c r="N691" s="36">
        <f t="shared" si="86"/>
        <v>0.42083114150447132</v>
      </c>
      <c r="O691" s="36">
        <f t="shared" si="87"/>
        <v>0.39604166666666668</v>
      </c>
    </row>
    <row r="692" spans="1:15">
      <c r="A692" s="36" t="s">
        <v>913</v>
      </c>
      <c r="B692" s="36"/>
      <c r="C692" s="36"/>
      <c r="D692" s="36">
        <v>50001</v>
      </c>
      <c r="E692" s="36">
        <v>50000</v>
      </c>
      <c r="F692" s="36">
        <v>50001</v>
      </c>
      <c r="G692" s="36">
        <v>300000</v>
      </c>
      <c r="H692" s="36">
        <f t="shared" si="80"/>
        <v>50000</v>
      </c>
      <c r="I692" s="36">
        <f t="shared" si="81"/>
        <v>300000</v>
      </c>
      <c r="J692" s="36">
        <f t="shared" si="82"/>
        <v>112500.5</v>
      </c>
      <c r="K692" s="36">
        <f t="shared" si="83"/>
        <v>112500.5</v>
      </c>
      <c r="L692" s="36">
        <f t="shared" si="84"/>
        <v>112500.5</v>
      </c>
      <c r="M692" s="36">
        <f t="shared" si="85"/>
        <v>112500.5</v>
      </c>
      <c r="N692" s="36">
        <f t="shared" si="86"/>
        <v>0.44444246914458158</v>
      </c>
      <c r="O692" s="36">
        <f t="shared" si="87"/>
        <v>0.37500166666666668</v>
      </c>
    </row>
    <row r="693" spans="1:15">
      <c r="A693" s="36" t="s">
        <v>913</v>
      </c>
      <c r="B693" s="36"/>
      <c r="C693" s="36"/>
      <c r="D693" s="36">
        <v>50001</v>
      </c>
      <c r="E693" s="36">
        <v>50000</v>
      </c>
      <c r="F693" s="36">
        <v>50001</v>
      </c>
      <c r="G693" s="36">
        <v>300000</v>
      </c>
      <c r="H693" s="36">
        <f t="shared" si="80"/>
        <v>50000</v>
      </c>
      <c r="I693" s="36">
        <f t="shared" si="81"/>
        <v>300000</v>
      </c>
      <c r="J693" s="36">
        <f t="shared" si="82"/>
        <v>112500.5</v>
      </c>
      <c r="K693" s="36">
        <f t="shared" si="83"/>
        <v>112500.5</v>
      </c>
      <c r="L693" s="36">
        <f t="shared" si="84"/>
        <v>112500.5</v>
      </c>
      <c r="M693" s="36">
        <f t="shared" si="85"/>
        <v>112500.5</v>
      </c>
      <c r="N693" s="36">
        <f t="shared" si="86"/>
        <v>0.44444246914458158</v>
      </c>
      <c r="O693" s="36">
        <f t="shared" si="87"/>
        <v>0.37500166666666668</v>
      </c>
    </row>
    <row r="694" spans="1:15">
      <c r="A694" s="36" t="s">
        <v>914</v>
      </c>
      <c r="B694" s="36"/>
      <c r="C694" s="36"/>
      <c r="D694" s="36">
        <v>50001</v>
      </c>
      <c r="E694" s="36">
        <v>50000</v>
      </c>
      <c r="F694" s="36">
        <v>50001</v>
      </c>
      <c r="G694" s="36">
        <v>300000</v>
      </c>
      <c r="H694" s="36">
        <f t="shared" si="80"/>
        <v>50000</v>
      </c>
      <c r="I694" s="36">
        <f t="shared" si="81"/>
        <v>300000</v>
      </c>
      <c r="J694" s="36">
        <f t="shared" si="82"/>
        <v>112500.5</v>
      </c>
      <c r="K694" s="36">
        <f t="shared" si="83"/>
        <v>112500.5</v>
      </c>
      <c r="L694" s="36">
        <f t="shared" si="84"/>
        <v>112500.5</v>
      </c>
      <c r="M694" s="36">
        <f t="shared" si="85"/>
        <v>112500.5</v>
      </c>
      <c r="N694" s="36">
        <f t="shared" si="86"/>
        <v>0.44444246914458158</v>
      </c>
      <c r="O694" s="36">
        <f t="shared" si="87"/>
        <v>0.37500166666666668</v>
      </c>
    </row>
    <row r="695" spans="1:15">
      <c r="A695" s="36" t="s">
        <v>915</v>
      </c>
      <c r="B695" s="36">
        <v>12000</v>
      </c>
      <c r="C695" s="36">
        <v>2000</v>
      </c>
      <c r="D695" s="36">
        <v>501</v>
      </c>
      <c r="E695" s="36">
        <v>2000</v>
      </c>
      <c r="F695" s="36">
        <v>5000</v>
      </c>
      <c r="G695" s="36">
        <v>20000</v>
      </c>
      <c r="H695" s="36">
        <f t="shared" si="80"/>
        <v>501</v>
      </c>
      <c r="I695" s="36">
        <f t="shared" si="81"/>
        <v>20000</v>
      </c>
      <c r="J695" s="36">
        <f t="shared" si="82"/>
        <v>12000</v>
      </c>
      <c r="K695" s="36">
        <f t="shared" si="83"/>
        <v>2000</v>
      </c>
      <c r="L695" s="36">
        <f t="shared" si="84"/>
        <v>7000</v>
      </c>
      <c r="M695" s="36">
        <f t="shared" si="85"/>
        <v>6916.833333333333</v>
      </c>
      <c r="N695" s="36">
        <f t="shared" si="86"/>
        <v>7.1571428571428578E-2</v>
      </c>
      <c r="O695" s="36">
        <f t="shared" si="87"/>
        <v>0.35</v>
      </c>
    </row>
    <row r="696" spans="1:15">
      <c r="A696" s="36" t="s">
        <v>916</v>
      </c>
      <c r="B696" s="36"/>
      <c r="C696" s="36">
        <v>4600</v>
      </c>
      <c r="D696" s="36">
        <v>501</v>
      </c>
      <c r="E696" s="36">
        <v>2000</v>
      </c>
      <c r="F696" s="36">
        <v>5000</v>
      </c>
      <c r="G696" s="36">
        <v>20000</v>
      </c>
      <c r="H696" s="36">
        <f t="shared" si="80"/>
        <v>501</v>
      </c>
      <c r="I696" s="36">
        <f t="shared" si="81"/>
        <v>20000</v>
      </c>
      <c r="J696" s="36">
        <f t="shared" si="82"/>
        <v>6875.25</v>
      </c>
      <c r="K696" s="36">
        <f t="shared" si="83"/>
        <v>4600</v>
      </c>
      <c r="L696" s="36">
        <f t="shared" si="84"/>
        <v>5737.625</v>
      </c>
      <c r="M696" s="36">
        <f t="shared" si="85"/>
        <v>6420.2</v>
      </c>
      <c r="N696" s="36">
        <f t="shared" si="86"/>
        <v>8.7318359077144289E-2</v>
      </c>
      <c r="O696" s="36">
        <f t="shared" si="87"/>
        <v>0.28688124999999998</v>
      </c>
    </row>
    <row r="697" spans="1:15">
      <c r="A697" s="36" t="s">
        <v>917</v>
      </c>
      <c r="B697" s="36"/>
      <c r="C697" s="36">
        <v>55000</v>
      </c>
      <c r="D697" s="36">
        <v>50001</v>
      </c>
      <c r="E697" s="36">
        <v>50000</v>
      </c>
      <c r="F697" s="36">
        <v>50001</v>
      </c>
      <c r="G697" s="36">
        <v>300000</v>
      </c>
      <c r="H697" s="36">
        <f t="shared" si="80"/>
        <v>50000</v>
      </c>
      <c r="I697" s="36">
        <f t="shared" si="81"/>
        <v>300000</v>
      </c>
      <c r="J697" s="36">
        <f t="shared" si="82"/>
        <v>112500.5</v>
      </c>
      <c r="K697" s="36">
        <f t="shared" si="83"/>
        <v>55000</v>
      </c>
      <c r="L697" s="36">
        <f t="shared" si="84"/>
        <v>83750.25</v>
      </c>
      <c r="M697" s="36">
        <f t="shared" si="85"/>
        <v>101000.4</v>
      </c>
      <c r="N697" s="36">
        <f t="shared" si="86"/>
        <v>0.59701314324434851</v>
      </c>
      <c r="O697" s="36">
        <f t="shared" si="87"/>
        <v>0.27916750000000001</v>
      </c>
    </row>
    <row r="698" spans="1:15">
      <c r="A698" s="36" t="s">
        <v>918</v>
      </c>
      <c r="B698" s="36">
        <v>36000</v>
      </c>
      <c r="C698" s="36">
        <v>51000</v>
      </c>
      <c r="D698" s="36">
        <v>50001</v>
      </c>
      <c r="E698" s="36">
        <v>50000</v>
      </c>
      <c r="F698" s="36">
        <v>50001</v>
      </c>
      <c r="G698" s="36">
        <v>300000</v>
      </c>
      <c r="H698" s="36">
        <f t="shared" si="80"/>
        <v>36000</v>
      </c>
      <c r="I698" s="36">
        <f t="shared" si="81"/>
        <v>300000</v>
      </c>
      <c r="J698" s="36">
        <f t="shared" si="82"/>
        <v>36000</v>
      </c>
      <c r="K698" s="36">
        <f t="shared" si="83"/>
        <v>51000</v>
      </c>
      <c r="L698" s="36">
        <f t="shared" si="84"/>
        <v>43500</v>
      </c>
      <c r="M698" s="36">
        <f t="shared" si="85"/>
        <v>89500.333333333328</v>
      </c>
      <c r="N698" s="36">
        <f t="shared" si="86"/>
        <v>0.82758620689655171</v>
      </c>
      <c r="O698" s="36">
        <f t="shared" si="87"/>
        <v>0.14499999999999999</v>
      </c>
    </row>
    <row r="699" spans="1:15">
      <c r="A699" s="36" t="s">
        <v>919</v>
      </c>
      <c r="B699" s="36">
        <v>1000</v>
      </c>
      <c r="C699" s="36">
        <v>2200</v>
      </c>
      <c r="D699" s="36">
        <v>501</v>
      </c>
      <c r="E699" s="36">
        <v>2000</v>
      </c>
      <c r="F699" s="36">
        <v>5000</v>
      </c>
      <c r="G699" s="36">
        <v>20000</v>
      </c>
      <c r="H699" s="36">
        <f t="shared" si="80"/>
        <v>501</v>
      </c>
      <c r="I699" s="36">
        <f t="shared" si="81"/>
        <v>20000</v>
      </c>
      <c r="J699" s="36">
        <f t="shared" si="82"/>
        <v>1000</v>
      </c>
      <c r="K699" s="36">
        <f t="shared" si="83"/>
        <v>2200</v>
      </c>
      <c r="L699" s="36">
        <f t="shared" si="84"/>
        <v>1600</v>
      </c>
      <c r="M699" s="36">
        <f t="shared" si="85"/>
        <v>5116.833333333333</v>
      </c>
      <c r="N699" s="36">
        <f t="shared" si="86"/>
        <v>0.31312499999999999</v>
      </c>
      <c r="O699" s="36">
        <f t="shared" si="87"/>
        <v>0.08</v>
      </c>
    </row>
    <row r="700" spans="1:15">
      <c r="A700" s="36" t="s">
        <v>920</v>
      </c>
      <c r="B700" s="36">
        <v>1700</v>
      </c>
      <c r="C700" s="36">
        <v>42000</v>
      </c>
      <c r="D700" s="36">
        <v>5001</v>
      </c>
      <c r="E700" s="36">
        <v>20000</v>
      </c>
      <c r="F700" s="36">
        <v>50000</v>
      </c>
      <c r="G700" s="36">
        <v>50000</v>
      </c>
      <c r="H700" s="36">
        <f t="shared" si="80"/>
        <v>1700</v>
      </c>
      <c r="I700" s="36">
        <f t="shared" si="81"/>
        <v>50000</v>
      </c>
      <c r="J700" s="36">
        <f t="shared" si="82"/>
        <v>1700</v>
      </c>
      <c r="K700" s="36">
        <f t="shared" si="83"/>
        <v>42000</v>
      </c>
      <c r="L700" s="36">
        <f t="shared" si="84"/>
        <v>21850</v>
      </c>
      <c r="M700" s="36">
        <f t="shared" si="85"/>
        <v>28116.833333333332</v>
      </c>
      <c r="N700" s="36">
        <f t="shared" si="86"/>
        <v>7.780320366132723E-2</v>
      </c>
      <c r="O700" s="36">
        <f t="shared" si="87"/>
        <v>0.437</v>
      </c>
    </row>
    <row r="701" spans="1:15">
      <c r="A701" s="36" t="s">
        <v>921</v>
      </c>
      <c r="B701" s="36"/>
      <c r="C701" s="36">
        <v>16000</v>
      </c>
      <c r="D701" s="36">
        <v>5001</v>
      </c>
      <c r="E701" s="36">
        <v>20000</v>
      </c>
      <c r="F701" s="36">
        <v>50000</v>
      </c>
      <c r="G701" s="36">
        <v>50000</v>
      </c>
      <c r="H701" s="36">
        <f t="shared" si="80"/>
        <v>5001</v>
      </c>
      <c r="I701" s="36">
        <f t="shared" si="81"/>
        <v>50000</v>
      </c>
      <c r="J701" s="36">
        <f t="shared" si="82"/>
        <v>31250.25</v>
      </c>
      <c r="K701" s="36">
        <f t="shared" si="83"/>
        <v>16000</v>
      </c>
      <c r="L701" s="36">
        <f t="shared" si="84"/>
        <v>23625.125</v>
      </c>
      <c r="M701" s="36">
        <f t="shared" si="85"/>
        <v>28200.2</v>
      </c>
      <c r="N701" s="36">
        <f t="shared" si="86"/>
        <v>0.21168141967502818</v>
      </c>
      <c r="O701" s="36">
        <f t="shared" si="87"/>
        <v>0.47250249999999999</v>
      </c>
    </row>
    <row r="702" spans="1:15">
      <c r="A702" s="36" t="s">
        <v>922</v>
      </c>
      <c r="B702" s="36"/>
      <c r="C702" s="36">
        <v>400</v>
      </c>
      <c r="D702" s="36">
        <v>101</v>
      </c>
      <c r="E702" s="36">
        <v>100</v>
      </c>
      <c r="F702" s="36">
        <v>500</v>
      </c>
      <c r="G702" s="36">
        <v>600</v>
      </c>
      <c r="H702" s="36">
        <f t="shared" si="80"/>
        <v>100</v>
      </c>
      <c r="I702" s="36">
        <f t="shared" si="81"/>
        <v>600</v>
      </c>
      <c r="J702" s="36">
        <f t="shared" si="82"/>
        <v>325.25</v>
      </c>
      <c r="K702" s="36">
        <f t="shared" si="83"/>
        <v>400</v>
      </c>
      <c r="L702" s="36">
        <f t="shared" si="84"/>
        <v>362.625</v>
      </c>
      <c r="M702" s="36">
        <f t="shared" si="85"/>
        <v>340.2</v>
      </c>
      <c r="N702" s="36">
        <f t="shared" si="86"/>
        <v>0.27576697690451568</v>
      </c>
      <c r="O702" s="36">
        <f t="shared" si="87"/>
        <v>0.604375</v>
      </c>
    </row>
    <row r="703" spans="1:15">
      <c r="A703" s="36" t="s">
        <v>923</v>
      </c>
      <c r="B703" s="36">
        <v>2000</v>
      </c>
      <c r="C703" s="36">
        <v>1200</v>
      </c>
      <c r="D703" s="36">
        <v>501</v>
      </c>
      <c r="E703" s="36">
        <v>2000</v>
      </c>
      <c r="F703" s="36">
        <v>5000</v>
      </c>
      <c r="G703" s="36">
        <v>20000</v>
      </c>
      <c r="H703" s="36">
        <f t="shared" si="80"/>
        <v>501</v>
      </c>
      <c r="I703" s="36">
        <f t="shared" si="81"/>
        <v>20000</v>
      </c>
      <c r="J703" s="36">
        <f t="shared" si="82"/>
        <v>2000</v>
      </c>
      <c r="K703" s="36">
        <f t="shared" si="83"/>
        <v>1200</v>
      </c>
      <c r="L703" s="36">
        <f t="shared" si="84"/>
        <v>1600</v>
      </c>
      <c r="M703" s="36">
        <f t="shared" si="85"/>
        <v>5116.833333333333</v>
      </c>
      <c r="N703" s="36">
        <f t="shared" si="86"/>
        <v>0.31312499999999999</v>
      </c>
      <c r="O703" s="36">
        <f t="shared" si="87"/>
        <v>0.08</v>
      </c>
    </row>
    <row r="704" spans="1:15">
      <c r="A704" s="36" t="s">
        <v>924</v>
      </c>
      <c r="B704" s="36">
        <v>71680</v>
      </c>
      <c r="C704" s="36">
        <v>125000</v>
      </c>
      <c r="D704" s="36">
        <v>50001</v>
      </c>
      <c r="E704" s="36">
        <v>50000</v>
      </c>
      <c r="F704" s="36">
        <v>50001</v>
      </c>
      <c r="G704" s="36">
        <v>300000</v>
      </c>
      <c r="H704" s="36">
        <f t="shared" si="80"/>
        <v>50000</v>
      </c>
      <c r="I704" s="36">
        <f t="shared" si="81"/>
        <v>300000</v>
      </c>
      <c r="J704" s="36">
        <f t="shared" si="82"/>
        <v>71680</v>
      </c>
      <c r="K704" s="36">
        <f t="shared" si="83"/>
        <v>125000</v>
      </c>
      <c r="L704" s="36">
        <f t="shared" si="84"/>
        <v>98340</v>
      </c>
      <c r="M704" s="36">
        <f t="shared" si="85"/>
        <v>107780.33333333333</v>
      </c>
      <c r="N704" s="36">
        <f t="shared" si="86"/>
        <v>0.50844010575554199</v>
      </c>
      <c r="O704" s="36">
        <f t="shared" si="87"/>
        <v>0.32779999999999998</v>
      </c>
    </row>
    <row r="705" spans="1:15">
      <c r="A705" s="36" t="s">
        <v>925</v>
      </c>
      <c r="B705" s="36">
        <v>20000</v>
      </c>
      <c r="C705" s="36">
        <v>75000</v>
      </c>
      <c r="D705" s="36">
        <v>50001</v>
      </c>
      <c r="E705" s="36">
        <v>50000</v>
      </c>
      <c r="F705" s="36">
        <v>50001</v>
      </c>
      <c r="G705" s="36">
        <v>300000</v>
      </c>
      <c r="H705" s="36">
        <f t="shared" si="80"/>
        <v>20000</v>
      </c>
      <c r="I705" s="36">
        <f t="shared" si="81"/>
        <v>300000</v>
      </c>
      <c r="J705" s="36">
        <f t="shared" si="82"/>
        <v>20000</v>
      </c>
      <c r="K705" s="36">
        <f t="shared" si="83"/>
        <v>75000</v>
      </c>
      <c r="L705" s="36">
        <f t="shared" si="84"/>
        <v>47500</v>
      </c>
      <c r="M705" s="36">
        <f t="shared" si="85"/>
        <v>90833.666666666672</v>
      </c>
      <c r="N705" s="36">
        <f t="shared" si="86"/>
        <v>0.42105263157894735</v>
      </c>
      <c r="O705" s="36">
        <f t="shared" si="87"/>
        <v>0.15833333333333333</v>
      </c>
    </row>
    <row r="706" spans="1:15">
      <c r="A706" s="36" t="s">
        <v>926</v>
      </c>
      <c r="B706" s="36">
        <v>61440</v>
      </c>
      <c r="C706" s="36">
        <v>125000</v>
      </c>
      <c r="D706" s="36">
        <v>50001</v>
      </c>
      <c r="E706" s="36">
        <v>50000</v>
      </c>
      <c r="F706" s="36">
        <v>50001</v>
      </c>
      <c r="G706" s="36">
        <v>300000</v>
      </c>
      <c r="H706" s="36">
        <f t="shared" si="80"/>
        <v>50000</v>
      </c>
      <c r="I706" s="36">
        <f t="shared" si="81"/>
        <v>300000</v>
      </c>
      <c r="J706" s="36">
        <f t="shared" si="82"/>
        <v>61440</v>
      </c>
      <c r="K706" s="36">
        <f t="shared" si="83"/>
        <v>125000</v>
      </c>
      <c r="L706" s="36">
        <f t="shared" si="84"/>
        <v>93220</v>
      </c>
      <c r="M706" s="36">
        <f t="shared" si="85"/>
        <v>106073.66666666667</v>
      </c>
      <c r="N706" s="36">
        <f t="shared" si="86"/>
        <v>0.53636558678395196</v>
      </c>
      <c r="O706" s="36">
        <f t="shared" si="87"/>
        <v>0.31073333333333331</v>
      </c>
    </row>
    <row r="707" spans="1:15">
      <c r="A707" s="36" t="s">
        <v>927</v>
      </c>
      <c r="B707" s="36"/>
      <c r="C707" s="36">
        <v>75</v>
      </c>
      <c r="D707" s="36">
        <v>50</v>
      </c>
      <c r="E707" s="36">
        <v>20</v>
      </c>
      <c r="F707" s="36">
        <v>100</v>
      </c>
      <c r="G707" s="36">
        <v>70</v>
      </c>
      <c r="H707" s="36">
        <f t="shared" ref="H707:H770" si="88">MIN(B707:G707)</f>
        <v>20</v>
      </c>
      <c r="I707" s="36">
        <f t="shared" ref="I707:I770" si="89">MAX(B707:G707)</f>
        <v>100</v>
      </c>
      <c r="J707" s="36">
        <f t="shared" ref="J707:J770" si="90">IF(B707="",(F707+G707+E707+D707)/4,B707)</f>
        <v>60</v>
      </c>
      <c r="K707" s="36">
        <f t="shared" ref="K707:K770" si="91">IF(C707="",(G707+D707+F707+E707)/4,C707)</f>
        <v>75</v>
      </c>
      <c r="L707" s="36">
        <f t="shared" ref="L707:L770" si="92">(J707+K707)/2</f>
        <v>67.5</v>
      </c>
      <c r="M707" s="36">
        <f t="shared" ref="M707:M770" si="93">AVERAGE(B707:G707)</f>
        <v>63</v>
      </c>
      <c r="N707" s="36">
        <f t="shared" ref="N707:N770" si="94">(H707/L707)</f>
        <v>0.29629629629629628</v>
      </c>
      <c r="O707" s="36">
        <f t="shared" ref="O707:O770" si="95">L707/I707</f>
        <v>0.67500000000000004</v>
      </c>
    </row>
    <row r="708" spans="1:15">
      <c r="A708" s="36" t="s">
        <v>928</v>
      </c>
      <c r="B708" s="36"/>
      <c r="C708" s="36"/>
      <c r="D708" s="36">
        <v>50</v>
      </c>
      <c r="E708" s="36">
        <v>20</v>
      </c>
      <c r="F708" s="36">
        <v>100</v>
      </c>
      <c r="G708" s="36">
        <v>70</v>
      </c>
      <c r="H708" s="36">
        <f t="shared" si="88"/>
        <v>20</v>
      </c>
      <c r="I708" s="36">
        <f t="shared" si="89"/>
        <v>100</v>
      </c>
      <c r="J708" s="36">
        <f t="shared" si="90"/>
        <v>60</v>
      </c>
      <c r="K708" s="36">
        <f t="shared" si="91"/>
        <v>60</v>
      </c>
      <c r="L708" s="36">
        <f t="shared" si="92"/>
        <v>60</v>
      </c>
      <c r="M708" s="36">
        <f t="shared" si="93"/>
        <v>60</v>
      </c>
      <c r="N708" s="36">
        <f t="shared" si="94"/>
        <v>0.33333333333333331</v>
      </c>
      <c r="O708" s="36">
        <f t="shared" si="95"/>
        <v>0.6</v>
      </c>
    </row>
    <row r="709" spans="1:15">
      <c r="A709" s="36" t="s">
        <v>929</v>
      </c>
      <c r="B709" s="36"/>
      <c r="C709" s="36">
        <v>80</v>
      </c>
      <c r="D709" s="36">
        <v>50</v>
      </c>
      <c r="E709" s="36">
        <v>20</v>
      </c>
      <c r="F709" s="36">
        <v>100</v>
      </c>
      <c r="G709" s="36">
        <v>70</v>
      </c>
      <c r="H709" s="36">
        <f t="shared" si="88"/>
        <v>20</v>
      </c>
      <c r="I709" s="36">
        <f t="shared" si="89"/>
        <v>100</v>
      </c>
      <c r="J709" s="36">
        <f t="shared" si="90"/>
        <v>60</v>
      </c>
      <c r="K709" s="36">
        <f t="shared" si="91"/>
        <v>80</v>
      </c>
      <c r="L709" s="36">
        <f t="shared" si="92"/>
        <v>70</v>
      </c>
      <c r="M709" s="36">
        <f t="shared" si="93"/>
        <v>64</v>
      </c>
      <c r="N709" s="36">
        <f t="shared" si="94"/>
        <v>0.2857142857142857</v>
      </c>
      <c r="O709" s="36">
        <f t="shared" si="95"/>
        <v>0.7</v>
      </c>
    </row>
    <row r="710" spans="1:15">
      <c r="A710" s="36" t="s">
        <v>930</v>
      </c>
      <c r="B710" s="36">
        <v>5000</v>
      </c>
      <c r="C710" s="36">
        <v>2000</v>
      </c>
      <c r="D710" s="36">
        <v>501</v>
      </c>
      <c r="E710" s="36">
        <v>2000</v>
      </c>
      <c r="F710" s="36">
        <v>5000</v>
      </c>
      <c r="G710" s="36">
        <v>20000</v>
      </c>
      <c r="H710" s="36">
        <f t="shared" si="88"/>
        <v>501</v>
      </c>
      <c r="I710" s="36">
        <f t="shared" si="89"/>
        <v>20000</v>
      </c>
      <c r="J710" s="36">
        <f t="shared" si="90"/>
        <v>5000</v>
      </c>
      <c r="K710" s="36">
        <f t="shared" si="91"/>
        <v>2000</v>
      </c>
      <c r="L710" s="36">
        <f t="shared" si="92"/>
        <v>3500</v>
      </c>
      <c r="M710" s="36">
        <f t="shared" si="93"/>
        <v>5750.166666666667</v>
      </c>
      <c r="N710" s="36">
        <f t="shared" si="94"/>
        <v>0.14314285714285716</v>
      </c>
      <c r="O710" s="36">
        <f t="shared" si="95"/>
        <v>0.17499999999999999</v>
      </c>
    </row>
    <row r="711" spans="1:15">
      <c r="A711" s="36" t="s">
        <v>931</v>
      </c>
      <c r="B711" s="36"/>
      <c r="C711" s="36"/>
      <c r="D711" s="36">
        <v>50</v>
      </c>
      <c r="E711" s="36">
        <v>20</v>
      </c>
      <c r="F711" s="36">
        <v>100</v>
      </c>
      <c r="G711" s="36">
        <v>70</v>
      </c>
      <c r="H711" s="36">
        <f t="shared" si="88"/>
        <v>20</v>
      </c>
      <c r="I711" s="36">
        <f t="shared" si="89"/>
        <v>100</v>
      </c>
      <c r="J711" s="36">
        <f t="shared" si="90"/>
        <v>60</v>
      </c>
      <c r="K711" s="36">
        <f t="shared" si="91"/>
        <v>60</v>
      </c>
      <c r="L711" s="36">
        <f t="shared" si="92"/>
        <v>60</v>
      </c>
      <c r="M711" s="36">
        <f t="shared" si="93"/>
        <v>60</v>
      </c>
      <c r="N711" s="36">
        <f t="shared" si="94"/>
        <v>0.33333333333333331</v>
      </c>
      <c r="O711" s="36">
        <f t="shared" si="95"/>
        <v>0.6</v>
      </c>
    </row>
    <row r="712" spans="1:15">
      <c r="A712" s="36" t="s">
        <v>932</v>
      </c>
      <c r="B712" s="36"/>
      <c r="C712" s="36">
        <v>8000</v>
      </c>
      <c r="D712" s="36">
        <v>5001</v>
      </c>
      <c r="E712" s="36">
        <v>20000</v>
      </c>
      <c r="F712" s="36">
        <v>50000</v>
      </c>
      <c r="G712" s="36">
        <v>50000</v>
      </c>
      <c r="H712" s="36">
        <f t="shared" si="88"/>
        <v>5001</v>
      </c>
      <c r="I712" s="36">
        <f t="shared" si="89"/>
        <v>50000</v>
      </c>
      <c r="J712" s="36">
        <f t="shared" si="90"/>
        <v>31250.25</v>
      </c>
      <c r="K712" s="36">
        <f t="shared" si="91"/>
        <v>8000</v>
      </c>
      <c r="L712" s="36">
        <f t="shared" si="92"/>
        <v>19625.125</v>
      </c>
      <c r="M712" s="36">
        <f t="shared" si="93"/>
        <v>26600.2</v>
      </c>
      <c r="N712" s="36">
        <f t="shared" si="94"/>
        <v>0.25482640237960269</v>
      </c>
      <c r="O712" s="36">
        <f t="shared" si="95"/>
        <v>0.39250249999999998</v>
      </c>
    </row>
    <row r="713" spans="1:15">
      <c r="A713" s="36" t="s">
        <v>933</v>
      </c>
      <c r="B713" s="36"/>
      <c r="C713" s="36">
        <v>71000</v>
      </c>
      <c r="D713" s="36">
        <v>50001</v>
      </c>
      <c r="E713" s="36">
        <v>50000</v>
      </c>
      <c r="F713" s="36">
        <v>50001</v>
      </c>
      <c r="G713" s="36">
        <v>300000</v>
      </c>
      <c r="H713" s="36">
        <f t="shared" si="88"/>
        <v>50000</v>
      </c>
      <c r="I713" s="36">
        <f t="shared" si="89"/>
        <v>300000</v>
      </c>
      <c r="J713" s="36">
        <f t="shared" si="90"/>
        <v>112500.5</v>
      </c>
      <c r="K713" s="36">
        <f t="shared" si="91"/>
        <v>71000</v>
      </c>
      <c r="L713" s="36">
        <f t="shared" si="92"/>
        <v>91750.25</v>
      </c>
      <c r="M713" s="36">
        <f t="shared" si="93"/>
        <v>104200.4</v>
      </c>
      <c r="N713" s="36">
        <f t="shared" si="94"/>
        <v>0.54495764316718487</v>
      </c>
      <c r="O713" s="36">
        <f t="shared" si="95"/>
        <v>0.30583416666666668</v>
      </c>
    </row>
    <row r="714" spans="1:15">
      <c r="A714" s="36" t="s">
        <v>934</v>
      </c>
      <c r="B714" s="36"/>
      <c r="C714" s="36">
        <v>36000</v>
      </c>
      <c r="D714" s="36">
        <v>5001</v>
      </c>
      <c r="E714" s="36">
        <v>20000</v>
      </c>
      <c r="F714" s="36">
        <v>50000</v>
      </c>
      <c r="G714" s="36">
        <v>50000</v>
      </c>
      <c r="H714" s="36">
        <f t="shared" si="88"/>
        <v>5001</v>
      </c>
      <c r="I714" s="36">
        <f t="shared" si="89"/>
        <v>50000</v>
      </c>
      <c r="J714" s="36">
        <f t="shared" si="90"/>
        <v>31250.25</v>
      </c>
      <c r="K714" s="36">
        <f t="shared" si="91"/>
        <v>36000</v>
      </c>
      <c r="L714" s="36">
        <f t="shared" si="92"/>
        <v>33625.125</v>
      </c>
      <c r="M714" s="36">
        <f t="shared" si="93"/>
        <v>32200.2</v>
      </c>
      <c r="N714" s="36">
        <f t="shared" si="94"/>
        <v>0.14872807164285634</v>
      </c>
      <c r="O714" s="36">
        <f t="shared" si="95"/>
        <v>0.6725025</v>
      </c>
    </row>
    <row r="715" spans="1:15">
      <c r="A715" s="36" t="s">
        <v>935</v>
      </c>
      <c r="B715" s="36"/>
      <c r="C715" s="36">
        <v>36000</v>
      </c>
      <c r="D715" s="36">
        <v>5001</v>
      </c>
      <c r="E715" s="36">
        <v>20000</v>
      </c>
      <c r="F715" s="36">
        <v>50000</v>
      </c>
      <c r="G715" s="36">
        <v>50000</v>
      </c>
      <c r="H715" s="36">
        <f t="shared" si="88"/>
        <v>5001</v>
      </c>
      <c r="I715" s="36">
        <f t="shared" si="89"/>
        <v>50000</v>
      </c>
      <c r="J715" s="36">
        <f t="shared" si="90"/>
        <v>31250.25</v>
      </c>
      <c r="K715" s="36">
        <f t="shared" si="91"/>
        <v>36000</v>
      </c>
      <c r="L715" s="36">
        <f t="shared" si="92"/>
        <v>33625.125</v>
      </c>
      <c r="M715" s="36">
        <f t="shared" si="93"/>
        <v>32200.2</v>
      </c>
      <c r="N715" s="36">
        <f t="shared" si="94"/>
        <v>0.14872807164285634</v>
      </c>
      <c r="O715" s="36">
        <f t="shared" si="95"/>
        <v>0.6725025</v>
      </c>
    </row>
    <row r="716" spans="1:15">
      <c r="A716" s="36" t="s">
        <v>936</v>
      </c>
      <c r="B716" s="36"/>
      <c r="C716" s="36">
        <v>60000</v>
      </c>
      <c r="D716" s="36">
        <v>50001</v>
      </c>
      <c r="E716" s="36">
        <v>50000</v>
      </c>
      <c r="F716" s="36">
        <v>50001</v>
      </c>
      <c r="G716" s="36">
        <v>300000</v>
      </c>
      <c r="H716" s="36">
        <f t="shared" si="88"/>
        <v>50000</v>
      </c>
      <c r="I716" s="36">
        <f t="shared" si="89"/>
        <v>300000</v>
      </c>
      <c r="J716" s="36">
        <f t="shared" si="90"/>
        <v>112500.5</v>
      </c>
      <c r="K716" s="36">
        <f t="shared" si="91"/>
        <v>60000</v>
      </c>
      <c r="L716" s="36">
        <f t="shared" si="92"/>
        <v>86250.25</v>
      </c>
      <c r="M716" s="36">
        <f t="shared" si="93"/>
        <v>102000.4</v>
      </c>
      <c r="N716" s="36">
        <f t="shared" si="94"/>
        <v>0.57970846461314607</v>
      </c>
      <c r="O716" s="36">
        <f t="shared" si="95"/>
        <v>0.28750083333333332</v>
      </c>
    </row>
    <row r="717" spans="1:15">
      <c r="A717" s="36" t="s">
        <v>937</v>
      </c>
      <c r="B717" s="36"/>
      <c r="C717" s="36">
        <v>36000</v>
      </c>
      <c r="D717" s="36">
        <v>5001</v>
      </c>
      <c r="E717" s="36">
        <v>20000</v>
      </c>
      <c r="F717" s="36">
        <v>50000</v>
      </c>
      <c r="G717" s="36">
        <v>50000</v>
      </c>
      <c r="H717" s="36">
        <f t="shared" si="88"/>
        <v>5001</v>
      </c>
      <c r="I717" s="36">
        <f t="shared" si="89"/>
        <v>50000</v>
      </c>
      <c r="J717" s="36">
        <f t="shared" si="90"/>
        <v>31250.25</v>
      </c>
      <c r="K717" s="36">
        <f t="shared" si="91"/>
        <v>36000</v>
      </c>
      <c r="L717" s="36">
        <f t="shared" si="92"/>
        <v>33625.125</v>
      </c>
      <c r="M717" s="36">
        <f t="shared" si="93"/>
        <v>32200.2</v>
      </c>
      <c r="N717" s="36">
        <f t="shared" si="94"/>
        <v>0.14872807164285634</v>
      </c>
      <c r="O717" s="36">
        <f t="shared" si="95"/>
        <v>0.6725025</v>
      </c>
    </row>
    <row r="718" spans="1:15">
      <c r="A718" s="36" t="s">
        <v>938</v>
      </c>
      <c r="B718" s="36"/>
      <c r="C718" s="36"/>
      <c r="D718" s="36">
        <v>101</v>
      </c>
      <c r="E718" s="36">
        <v>100</v>
      </c>
      <c r="F718" s="36">
        <v>500</v>
      </c>
      <c r="G718" s="36">
        <v>600</v>
      </c>
      <c r="H718" s="36">
        <f t="shared" si="88"/>
        <v>100</v>
      </c>
      <c r="I718" s="36">
        <f t="shared" si="89"/>
        <v>600</v>
      </c>
      <c r="J718" s="36">
        <f t="shared" si="90"/>
        <v>325.25</v>
      </c>
      <c r="K718" s="36">
        <f t="shared" si="91"/>
        <v>325.25</v>
      </c>
      <c r="L718" s="36">
        <f t="shared" si="92"/>
        <v>325.25</v>
      </c>
      <c r="M718" s="36">
        <f t="shared" si="93"/>
        <v>325.25</v>
      </c>
      <c r="N718" s="36">
        <f t="shared" si="94"/>
        <v>0.30745580322828592</v>
      </c>
      <c r="O718" s="36">
        <f t="shared" si="95"/>
        <v>0.54208333333333336</v>
      </c>
    </row>
    <row r="719" spans="1:15">
      <c r="A719" s="36" t="s">
        <v>939</v>
      </c>
      <c r="B719" s="36">
        <v>800</v>
      </c>
      <c r="C719" s="36">
        <v>300</v>
      </c>
      <c r="D719" s="36">
        <v>101</v>
      </c>
      <c r="E719" s="36">
        <v>100</v>
      </c>
      <c r="F719" s="36">
        <v>500</v>
      </c>
      <c r="G719" s="36">
        <v>600</v>
      </c>
      <c r="H719" s="36">
        <f t="shared" si="88"/>
        <v>100</v>
      </c>
      <c r="I719" s="36">
        <f t="shared" si="89"/>
        <v>800</v>
      </c>
      <c r="J719" s="36">
        <f t="shared" si="90"/>
        <v>800</v>
      </c>
      <c r="K719" s="36">
        <f t="shared" si="91"/>
        <v>300</v>
      </c>
      <c r="L719" s="36">
        <f t="shared" si="92"/>
        <v>550</v>
      </c>
      <c r="M719" s="36">
        <f t="shared" si="93"/>
        <v>400.16666666666669</v>
      </c>
      <c r="N719" s="36">
        <f t="shared" si="94"/>
        <v>0.18181818181818182</v>
      </c>
      <c r="O719" s="36">
        <f t="shared" si="95"/>
        <v>0.6875</v>
      </c>
    </row>
    <row r="720" spans="1:15">
      <c r="A720" s="36" t="s">
        <v>940</v>
      </c>
      <c r="B720" s="36"/>
      <c r="C720" s="36">
        <v>4000</v>
      </c>
      <c r="D720" s="36">
        <v>501</v>
      </c>
      <c r="E720" s="36">
        <v>2000</v>
      </c>
      <c r="F720" s="36">
        <v>5000</v>
      </c>
      <c r="G720" s="36">
        <v>20000</v>
      </c>
      <c r="H720" s="36">
        <f t="shared" si="88"/>
        <v>501</v>
      </c>
      <c r="I720" s="36">
        <f t="shared" si="89"/>
        <v>20000</v>
      </c>
      <c r="J720" s="36">
        <f t="shared" si="90"/>
        <v>6875.25</v>
      </c>
      <c r="K720" s="36">
        <f t="shared" si="91"/>
        <v>4000</v>
      </c>
      <c r="L720" s="36">
        <f t="shared" si="92"/>
        <v>5437.625</v>
      </c>
      <c r="M720" s="36">
        <f t="shared" si="93"/>
        <v>6300.2</v>
      </c>
      <c r="N720" s="36">
        <f t="shared" si="94"/>
        <v>9.213581296981678E-2</v>
      </c>
      <c r="O720" s="36">
        <f t="shared" si="95"/>
        <v>0.27188125000000002</v>
      </c>
    </row>
    <row r="721" spans="1:15">
      <c r="A721" s="36" t="s">
        <v>941</v>
      </c>
      <c r="B721" s="36"/>
      <c r="C721" s="36">
        <v>25</v>
      </c>
      <c r="D721" s="36">
        <v>50</v>
      </c>
      <c r="E721" s="36">
        <v>20</v>
      </c>
      <c r="F721" s="36">
        <v>100</v>
      </c>
      <c r="G721" s="36">
        <v>70</v>
      </c>
      <c r="H721" s="36">
        <f t="shared" si="88"/>
        <v>20</v>
      </c>
      <c r="I721" s="36">
        <f t="shared" si="89"/>
        <v>100</v>
      </c>
      <c r="J721" s="36">
        <f t="shared" si="90"/>
        <v>60</v>
      </c>
      <c r="K721" s="36">
        <f t="shared" si="91"/>
        <v>25</v>
      </c>
      <c r="L721" s="36">
        <f t="shared" si="92"/>
        <v>42.5</v>
      </c>
      <c r="M721" s="36">
        <f t="shared" si="93"/>
        <v>53</v>
      </c>
      <c r="N721" s="36">
        <f t="shared" si="94"/>
        <v>0.47058823529411764</v>
      </c>
      <c r="O721" s="36">
        <f t="shared" si="95"/>
        <v>0.42499999999999999</v>
      </c>
    </row>
    <row r="722" spans="1:15">
      <c r="A722" s="36" t="s">
        <v>942</v>
      </c>
      <c r="B722" s="36">
        <v>300</v>
      </c>
      <c r="C722" s="36">
        <v>5000</v>
      </c>
      <c r="D722" s="36">
        <v>50001</v>
      </c>
      <c r="E722" s="36">
        <v>50000</v>
      </c>
      <c r="F722" s="36">
        <v>50001</v>
      </c>
      <c r="G722" s="36">
        <v>300000</v>
      </c>
      <c r="H722" s="36">
        <f t="shared" si="88"/>
        <v>300</v>
      </c>
      <c r="I722" s="36">
        <f t="shared" si="89"/>
        <v>300000</v>
      </c>
      <c r="J722" s="36">
        <f t="shared" si="90"/>
        <v>300</v>
      </c>
      <c r="K722" s="36">
        <f t="shared" si="91"/>
        <v>5000</v>
      </c>
      <c r="L722" s="36">
        <f t="shared" si="92"/>
        <v>2650</v>
      </c>
      <c r="M722" s="36">
        <f t="shared" si="93"/>
        <v>75883.666666666672</v>
      </c>
      <c r="N722" s="36">
        <f t="shared" si="94"/>
        <v>0.11320754716981132</v>
      </c>
      <c r="O722" s="36">
        <f t="shared" si="95"/>
        <v>8.8333333333333337E-3</v>
      </c>
    </row>
    <row r="723" spans="1:15">
      <c r="A723" s="36" t="s">
        <v>943</v>
      </c>
      <c r="B723" s="36"/>
      <c r="C723" s="36">
        <v>1000</v>
      </c>
      <c r="D723" s="36">
        <v>501</v>
      </c>
      <c r="E723" s="36">
        <v>2000</v>
      </c>
      <c r="F723" s="36">
        <v>5000</v>
      </c>
      <c r="G723" s="36">
        <v>20000</v>
      </c>
      <c r="H723" s="36">
        <f t="shared" si="88"/>
        <v>501</v>
      </c>
      <c r="I723" s="36">
        <f t="shared" si="89"/>
        <v>20000</v>
      </c>
      <c r="J723" s="36">
        <f t="shared" si="90"/>
        <v>6875.25</v>
      </c>
      <c r="K723" s="36">
        <f t="shared" si="91"/>
        <v>1000</v>
      </c>
      <c r="L723" s="36">
        <f t="shared" si="92"/>
        <v>3937.625</v>
      </c>
      <c r="M723" s="36">
        <f t="shared" si="93"/>
        <v>5700.2</v>
      </c>
      <c r="N723" s="36">
        <f t="shared" si="94"/>
        <v>0.12723405606171231</v>
      </c>
      <c r="O723" s="36">
        <f t="shared" si="95"/>
        <v>0.19688125000000001</v>
      </c>
    </row>
    <row r="724" spans="1:15">
      <c r="A724" s="36" t="s">
        <v>944</v>
      </c>
      <c r="B724" s="36"/>
      <c r="C724" s="36"/>
      <c r="D724" s="36">
        <v>50001</v>
      </c>
      <c r="E724" s="36">
        <v>50000</v>
      </c>
      <c r="F724" s="36">
        <v>50001</v>
      </c>
      <c r="G724" s="36">
        <v>300000</v>
      </c>
      <c r="H724" s="36">
        <f t="shared" si="88"/>
        <v>50000</v>
      </c>
      <c r="I724" s="36">
        <f t="shared" si="89"/>
        <v>300000</v>
      </c>
      <c r="J724" s="36">
        <f t="shared" si="90"/>
        <v>112500.5</v>
      </c>
      <c r="K724" s="36">
        <f t="shared" si="91"/>
        <v>112500.5</v>
      </c>
      <c r="L724" s="36">
        <f t="shared" si="92"/>
        <v>112500.5</v>
      </c>
      <c r="M724" s="36">
        <f t="shared" si="93"/>
        <v>112500.5</v>
      </c>
      <c r="N724" s="36">
        <f t="shared" si="94"/>
        <v>0.44444246914458158</v>
      </c>
      <c r="O724" s="36">
        <f t="shared" si="95"/>
        <v>0.37500166666666668</v>
      </c>
    </row>
    <row r="725" spans="1:15">
      <c r="A725" s="36" t="s">
        <v>945</v>
      </c>
      <c r="B725" s="36"/>
      <c r="C725" s="36">
        <v>50</v>
      </c>
      <c r="D725" s="36">
        <v>50</v>
      </c>
      <c r="E725" s="36">
        <v>20</v>
      </c>
      <c r="F725" s="36">
        <v>100</v>
      </c>
      <c r="G725" s="36">
        <v>70</v>
      </c>
      <c r="H725" s="36">
        <f t="shared" si="88"/>
        <v>20</v>
      </c>
      <c r="I725" s="36">
        <f t="shared" si="89"/>
        <v>100</v>
      </c>
      <c r="J725" s="36">
        <f t="shared" si="90"/>
        <v>60</v>
      </c>
      <c r="K725" s="36">
        <f t="shared" si="91"/>
        <v>50</v>
      </c>
      <c r="L725" s="36">
        <f t="shared" si="92"/>
        <v>55</v>
      </c>
      <c r="M725" s="36">
        <f t="shared" si="93"/>
        <v>58</v>
      </c>
      <c r="N725" s="36">
        <f t="shared" si="94"/>
        <v>0.36363636363636365</v>
      </c>
      <c r="O725" s="36">
        <f t="shared" si="95"/>
        <v>0.55000000000000004</v>
      </c>
    </row>
    <row r="726" spans="1:15">
      <c r="A726" s="36" t="s">
        <v>946</v>
      </c>
      <c r="B726" s="36"/>
      <c r="C726" s="36"/>
      <c r="D726" s="36">
        <v>501</v>
      </c>
      <c r="E726" s="36">
        <v>2000</v>
      </c>
      <c r="F726" s="36">
        <v>5000</v>
      </c>
      <c r="G726" s="36">
        <v>20000</v>
      </c>
      <c r="H726" s="36">
        <f t="shared" si="88"/>
        <v>501</v>
      </c>
      <c r="I726" s="36">
        <f t="shared" si="89"/>
        <v>20000</v>
      </c>
      <c r="J726" s="36">
        <f t="shared" si="90"/>
        <v>6875.25</v>
      </c>
      <c r="K726" s="36">
        <f t="shared" si="91"/>
        <v>6875.25</v>
      </c>
      <c r="L726" s="36">
        <f t="shared" si="92"/>
        <v>6875.25</v>
      </c>
      <c r="M726" s="36">
        <f t="shared" si="93"/>
        <v>6875.25</v>
      </c>
      <c r="N726" s="36">
        <f t="shared" si="94"/>
        <v>7.2870077451729035E-2</v>
      </c>
      <c r="O726" s="36">
        <f t="shared" si="95"/>
        <v>0.34376250000000003</v>
      </c>
    </row>
    <row r="727" spans="1:15">
      <c r="A727" s="36" t="s">
        <v>947</v>
      </c>
      <c r="B727" s="36">
        <v>350</v>
      </c>
      <c r="C727" s="36">
        <v>4000</v>
      </c>
      <c r="D727" s="36">
        <v>501</v>
      </c>
      <c r="E727" s="36">
        <v>2000</v>
      </c>
      <c r="F727" s="36">
        <v>5000</v>
      </c>
      <c r="G727" s="36">
        <v>20000</v>
      </c>
      <c r="H727" s="36">
        <f t="shared" si="88"/>
        <v>350</v>
      </c>
      <c r="I727" s="36">
        <f t="shared" si="89"/>
        <v>20000</v>
      </c>
      <c r="J727" s="36">
        <f t="shared" si="90"/>
        <v>350</v>
      </c>
      <c r="K727" s="36">
        <f t="shared" si="91"/>
        <v>4000</v>
      </c>
      <c r="L727" s="36">
        <f t="shared" si="92"/>
        <v>2175</v>
      </c>
      <c r="M727" s="36">
        <f t="shared" si="93"/>
        <v>5308.5</v>
      </c>
      <c r="N727" s="36">
        <f t="shared" si="94"/>
        <v>0.16091954022988506</v>
      </c>
      <c r="O727" s="36">
        <f t="shared" si="95"/>
        <v>0.10875</v>
      </c>
    </row>
    <row r="728" spans="1:15">
      <c r="A728" s="36" t="s">
        <v>948</v>
      </c>
      <c r="B728" s="36">
        <v>24000</v>
      </c>
      <c r="C728" s="36">
        <v>75000</v>
      </c>
      <c r="D728" s="36">
        <v>50001</v>
      </c>
      <c r="E728" s="36">
        <v>50000</v>
      </c>
      <c r="F728" s="36">
        <v>50001</v>
      </c>
      <c r="G728" s="36">
        <v>300000</v>
      </c>
      <c r="H728" s="36">
        <f t="shared" si="88"/>
        <v>24000</v>
      </c>
      <c r="I728" s="36">
        <f t="shared" si="89"/>
        <v>300000</v>
      </c>
      <c r="J728" s="36">
        <f t="shared" si="90"/>
        <v>24000</v>
      </c>
      <c r="K728" s="36">
        <f t="shared" si="91"/>
        <v>75000</v>
      </c>
      <c r="L728" s="36">
        <f t="shared" si="92"/>
        <v>49500</v>
      </c>
      <c r="M728" s="36">
        <f t="shared" si="93"/>
        <v>91500.333333333328</v>
      </c>
      <c r="N728" s="36">
        <f t="shared" si="94"/>
        <v>0.48484848484848486</v>
      </c>
      <c r="O728" s="36">
        <f t="shared" si="95"/>
        <v>0.16500000000000001</v>
      </c>
    </row>
    <row r="729" spans="1:15">
      <c r="A729" s="36" t="s">
        <v>949</v>
      </c>
      <c r="B729" s="36"/>
      <c r="C729" s="36"/>
      <c r="D729" s="36">
        <v>50</v>
      </c>
      <c r="E729" s="36">
        <v>20</v>
      </c>
      <c r="F729" s="36">
        <v>100</v>
      </c>
      <c r="G729" s="36">
        <v>70</v>
      </c>
      <c r="H729" s="36">
        <f t="shared" si="88"/>
        <v>20</v>
      </c>
      <c r="I729" s="36">
        <f t="shared" si="89"/>
        <v>100</v>
      </c>
      <c r="J729" s="36">
        <f t="shared" si="90"/>
        <v>60</v>
      </c>
      <c r="K729" s="36">
        <f t="shared" si="91"/>
        <v>60</v>
      </c>
      <c r="L729" s="36">
        <f t="shared" si="92"/>
        <v>60</v>
      </c>
      <c r="M729" s="36">
        <f t="shared" si="93"/>
        <v>60</v>
      </c>
      <c r="N729" s="36">
        <f t="shared" si="94"/>
        <v>0.33333333333333331</v>
      </c>
      <c r="O729" s="36">
        <f t="shared" si="95"/>
        <v>0.6</v>
      </c>
    </row>
    <row r="730" spans="1:15">
      <c r="A730" s="36" t="s">
        <v>950</v>
      </c>
      <c r="B730" s="36"/>
      <c r="C730" s="36">
        <v>100</v>
      </c>
      <c r="D730" s="36">
        <v>50</v>
      </c>
      <c r="E730" s="36">
        <v>20</v>
      </c>
      <c r="F730" s="36">
        <v>100</v>
      </c>
      <c r="G730" s="36">
        <v>70</v>
      </c>
      <c r="H730" s="36">
        <f t="shared" si="88"/>
        <v>20</v>
      </c>
      <c r="I730" s="36">
        <f t="shared" si="89"/>
        <v>100</v>
      </c>
      <c r="J730" s="36">
        <f t="shared" si="90"/>
        <v>60</v>
      </c>
      <c r="K730" s="36">
        <f t="shared" si="91"/>
        <v>100</v>
      </c>
      <c r="L730" s="36">
        <f t="shared" si="92"/>
        <v>80</v>
      </c>
      <c r="M730" s="36">
        <f t="shared" si="93"/>
        <v>68</v>
      </c>
      <c r="N730" s="36">
        <f t="shared" si="94"/>
        <v>0.25</v>
      </c>
      <c r="O730" s="36">
        <f t="shared" si="95"/>
        <v>0.8</v>
      </c>
    </row>
    <row r="731" spans="1:15">
      <c r="A731" s="36" t="s">
        <v>951</v>
      </c>
      <c r="B731" s="36"/>
      <c r="C731" s="36">
        <v>10500</v>
      </c>
      <c r="D731" s="36">
        <v>5001</v>
      </c>
      <c r="E731" s="36">
        <v>20000</v>
      </c>
      <c r="F731" s="36">
        <v>50000</v>
      </c>
      <c r="G731" s="36">
        <v>50000</v>
      </c>
      <c r="H731" s="36">
        <f t="shared" si="88"/>
        <v>5001</v>
      </c>
      <c r="I731" s="36">
        <f t="shared" si="89"/>
        <v>50000</v>
      </c>
      <c r="J731" s="36">
        <f t="shared" si="90"/>
        <v>31250.25</v>
      </c>
      <c r="K731" s="36">
        <f t="shared" si="91"/>
        <v>10500</v>
      </c>
      <c r="L731" s="36">
        <f t="shared" si="92"/>
        <v>20875.125</v>
      </c>
      <c r="M731" s="36">
        <f t="shared" si="93"/>
        <v>27100.2</v>
      </c>
      <c r="N731" s="36">
        <f t="shared" si="94"/>
        <v>0.23956742773995365</v>
      </c>
      <c r="O731" s="36">
        <f t="shared" si="95"/>
        <v>0.4175025</v>
      </c>
    </row>
    <row r="732" spans="1:15">
      <c r="A732" s="36" t="s">
        <v>952</v>
      </c>
      <c r="B732" s="36"/>
      <c r="C732" s="36">
        <v>30</v>
      </c>
      <c r="D732" s="36">
        <v>50</v>
      </c>
      <c r="E732" s="36">
        <v>20</v>
      </c>
      <c r="F732" s="36">
        <v>100</v>
      </c>
      <c r="G732" s="36">
        <v>70</v>
      </c>
      <c r="H732" s="36">
        <f t="shared" si="88"/>
        <v>20</v>
      </c>
      <c r="I732" s="36">
        <f t="shared" si="89"/>
        <v>100</v>
      </c>
      <c r="J732" s="36">
        <f t="shared" si="90"/>
        <v>60</v>
      </c>
      <c r="K732" s="36">
        <f t="shared" si="91"/>
        <v>30</v>
      </c>
      <c r="L732" s="36">
        <f t="shared" si="92"/>
        <v>45</v>
      </c>
      <c r="M732" s="36">
        <f t="shared" si="93"/>
        <v>54</v>
      </c>
      <c r="N732" s="36">
        <f t="shared" si="94"/>
        <v>0.44444444444444442</v>
      </c>
      <c r="O732" s="36">
        <f t="shared" si="95"/>
        <v>0.45</v>
      </c>
    </row>
    <row r="733" spans="1:15">
      <c r="A733" s="36" t="s">
        <v>953</v>
      </c>
      <c r="B733" s="36">
        <v>10000</v>
      </c>
      <c r="C733" s="36">
        <v>2500</v>
      </c>
      <c r="D733" s="36">
        <v>501</v>
      </c>
      <c r="E733" s="36">
        <v>2000</v>
      </c>
      <c r="F733" s="36">
        <v>5000</v>
      </c>
      <c r="G733" s="36">
        <v>20000</v>
      </c>
      <c r="H733" s="36">
        <f t="shared" si="88"/>
        <v>501</v>
      </c>
      <c r="I733" s="36">
        <f t="shared" si="89"/>
        <v>20000</v>
      </c>
      <c r="J733" s="36">
        <f t="shared" si="90"/>
        <v>10000</v>
      </c>
      <c r="K733" s="36">
        <f t="shared" si="91"/>
        <v>2500</v>
      </c>
      <c r="L733" s="36">
        <f t="shared" si="92"/>
        <v>6250</v>
      </c>
      <c r="M733" s="36">
        <f t="shared" si="93"/>
        <v>6666.833333333333</v>
      </c>
      <c r="N733" s="36">
        <f t="shared" si="94"/>
        <v>8.0159999999999995E-2</v>
      </c>
      <c r="O733" s="36">
        <f t="shared" si="95"/>
        <v>0.3125</v>
      </c>
    </row>
    <row r="734" spans="1:15">
      <c r="A734" s="36" t="s">
        <v>954</v>
      </c>
      <c r="B734" s="36"/>
      <c r="C734" s="36">
        <v>90</v>
      </c>
      <c r="D734" s="36">
        <v>50</v>
      </c>
      <c r="E734" s="36">
        <v>20</v>
      </c>
      <c r="F734" s="36">
        <v>100</v>
      </c>
      <c r="G734" s="36">
        <v>70</v>
      </c>
      <c r="H734" s="36">
        <f t="shared" si="88"/>
        <v>20</v>
      </c>
      <c r="I734" s="36">
        <f t="shared" si="89"/>
        <v>100</v>
      </c>
      <c r="J734" s="36">
        <f t="shared" si="90"/>
        <v>60</v>
      </c>
      <c r="K734" s="36">
        <f t="shared" si="91"/>
        <v>90</v>
      </c>
      <c r="L734" s="36">
        <f t="shared" si="92"/>
        <v>75</v>
      </c>
      <c r="M734" s="36">
        <f t="shared" si="93"/>
        <v>66</v>
      </c>
      <c r="N734" s="36">
        <f t="shared" si="94"/>
        <v>0.26666666666666666</v>
      </c>
      <c r="O734" s="36">
        <f t="shared" si="95"/>
        <v>0.75</v>
      </c>
    </row>
    <row r="735" spans="1:15">
      <c r="A735" s="36" t="s">
        <v>955</v>
      </c>
      <c r="B735" s="36">
        <v>4000</v>
      </c>
      <c r="C735" s="36">
        <v>3750</v>
      </c>
      <c r="D735" s="36">
        <v>501</v>
      </c>
      <c r="E735" s="36">
        <v>2000</v>
      </c>
      <c r="F735" s="36">
        <v>5000</v>
      </c>
      <c r="G735" s="36">
        <v>20000</v>
      </c>
      <c r="H735" s="36">
        <f t="shared" si="88"/>
        <v>501</v>
      </c>
      <c r="I735" s="36">
        <f t="shared" si="89"/>
        <v>20000</v>
      </c>
      <c r="J735" s="36">
        <f t="shared" si="90"/>
        <v>4000</v>
      </c>
      <c r="K735" s="36">
        <f t="shared" si="91"/>
        <v>3750</v>
      </c>
      <c r="L735" s="36">
        <f t="shared" si="92"/>
        <v>3875</v>
      </c>
      <c r="M735" s="36">
        <f t="shared" si="93"/>
        <v>5875.166666666667</v>
      </c>
      <c r="N735" s="36">
        <f t="shared" si="94"/>
        <v>0.12929032258064516</v>
      </c>
      <c r="O735" s="36">
        <f t="shared" si="95"/>
        <v>0.19375000000000001</v>
      </c>
    </row>
    <row r="736" spans="1:15">
      <c r="A736" s="36" t="s">
        <v>956</v>
      </c>
      <c r="B736" s="36"/>
      <c r="C736" s="36">
        <v>300</v>
      </c>
      <c r="D736" s="36">
        <v>101</v>
      </c>
      <c r="E736" s="36">
        <v>100</v>
      </c>
      <c r="F736" s="36">
        <v>500</v>
      </c>
      <c r="G736" s="36">
        <v>600</v>
      </c>
      <c r="H736" s="36">
        <f t="shared" si="88"/>
        <v>100</v>
      </c>
      <c r="I736" s="36">
        <f t="shared" si="89"/>
        <v>600</v>
      </c>
      <c r="J736" s="36">
        <f t="shared" si="90"/>
        <v>325.25</v>
      </c>
      <c r="K736" s="36">
        <f t="shared" si="91"/>
        <v>300</v>
      </c>
      <c r="L736" s="36">
        <f t="shared" si="92"/>
        <v>312.625</v>
      </c>
      <c r="M736" s="36">
        <f t="shared" si="93"/>
        <v>320.2</v>
      </c>
      <c r="N736" s="36">
        <f t="shared" si="94"/>
        <v>0.31987205117952822</v>
      </c>
      <c r="O736" s="36">
        <f t="shared" si="95"/>
        <v>0.52104166666666663</v>
      </c>
    </row>
    <row r="737" spans="1:15">
      <c r="A737" s="36" t="s">
        <v>957</v>
      </c>
      <c r="B737" s="36">
        <v>10000</v>
      </c>
      <c r="C737" s="36">
        <v>3250</v>
      </c>
      <c r="D737" s="36">
        <v>501</v>
      </c>
      <c r="E737" s="36">
        <v>2000</v>
      </c>
      <c r="F737" s="36">
        <v>5000</v>
      </c>
      <c r="G737" s="36">
        <v>20000</v>
      </c>
      <c r="H737" s="36">
        <f t="shared" si="88"/>
        <v>501</v>
      </c>
      <c r="I737" s="36">
        <f t="shared" si="89"/>
        <v>20000</v>
      </c>
      <c r="J737" s="36">
        <f t="shared" si="90"/>
        <v>10000</v>
      </c>
      <c r="K737" s="36">
        <f t="shared" si="91"/>
        <v>3250</v>
      </c>
      <c r="L737" s="36">
        <f t="shared" si="92"/>
        <v>6625</v>
      </c>
      <c r="M737" s="36">
        <f t="shared" si="93"/>
        <v>6791.833333333333</v>
      </c>
      <c r="N737" s="36">
        <f t="shared" si="94"/>
        <v>7.5622641509433958E-2</v>
      </c>
      <c r="O737" s="36">
        <f t="shared" si="95"/>
        <v>0.33124999999999999</v>
      </c>
    </row>
    <row r="738" spans="1:15">
      <c r="A738" s="36" t="s">
        <v>958</v>
      </c>
      <c r="B738" s="36">
        <v>32000</v>
      </c>
      <c r="C738" s="36">
        <v>4800</v>
      </c>
      <c r="D738" s="36">
        <v>501</v>
      </c>
      <c r="E738" s="36">
        <v>2000</v>
      </c>
      <c r="F738" s="36">
        <v>5000</v>
      </c>
      <c r="G738" s="36">
        <v>20000</v>
      </c>
      <c r="H738" s="36">
        <f t="shared" si="88"/>
        <v>501</v>
      </c>
      <c r="I738" s="36">
        <f t="shared" si="89"/>
        <v>32000</v>
      </c>
      <c r="J738" s="36">
        <f t="shared" si="90"/>
        <v>32000</v>
      </c>
      <c r="K738" s="36">
        <f t="shared" si="91"/>
        <v>4800</v>
      </c>
      <c r="L738" s="36">
        <f t="shared" si="92"/>
        <v>18400</v>
      </c>
      <c r="M738" s="36">
        <f t="shared" si="93"/>
        <v>10716.833333333334</v>
      </c>
      <c r="N738" s="36">
        <f t="shared" si="94"/>
        <v>2.7228260869565219E-2</v>
      </c>
      <c r="O738" s="36">
        <f t="shared" si="95"/>
        <v>0.57499999999999996</v>
      </c>
    </row>
    <row r="739" spans="1:15">
      <c r="A739" s="36" t="s">
        <v>959</v>
      </c>
      <c r="B739" s="36">
        <v>32000</v>
      </c>
      <c r="C739" s="36">
        <v>4800</v>
      </c>
      <c r="D739" s="36">
        <v>501</v>
      </c>
      <c r="E739" s="36">
        <v>2000</v>
      </c>
      <c r="F739" s="36">
        <v>5000</v>
      </c>
      <c r="G739" s="36">
        <v>20000</v>
      </c>
      <c r="H739" s="36">
        <f t="shared" si="88"/>
        <v>501</v>
      </c>
      <c r="I739" s="36">
        <f t="shared" si="89"/>
        <v>32000</v>
      </c>
      <c r="J739" s="36">
        <f t="shared" si="90"/>
        <v>32000</v>
      </c>
      <c r="K739" s="36">
        <f t="shared" si="91"/>
        <v>4800</v>
      </c>
      <c r="L739" s="36">
        <f t="shared" si="92"/>
        <v>18400</v>
      </c>
      <c r="M739" s="36">
        <f t="shared" si="93"/>
        <v>10716.833333333334</v>
      </c>
      <c r="N739" s="36">
        <f t="shared" si="94"/>
        <v>2.7228260869565219E-2</v>
      </c>
      <c r="O739" s="36">
        <f t="shared" si="95"/>
        <v>0.57499999999999996</v>
      </c>
    </row>
    <row r="740" spans="1:15">
      <c r="A740" s="36" t="s">
        <v>960</v>
      </c>
      <c r="B740" s="36">
        <v>1500</v>
      </c>
      <c r="C740" s="36">
        <v>150</v>
      </c>
      <c r="D740" s="36">
        <v>101</v>
      </c>
      <c r="E740" s="36">
        <v>100</v>
      </c>
      <c r="F740" s="36">
        <v>500</v>
      </c>
      <c r="G740" s="36">
        <v>600</v>
      </c>
      <c r="H740" s="36">
        <f t="shared" si="88"/>
        <v>100</v>
      </c>
      <c r="I740" s="36">
        <f t="shared" si="89"/>
        <v>1500</v>
      </c>
      <c r="J740" s="36">
        <f t="shared" si="90"/>
        <v>1500</v>
      </c>
      <c r="K740" s="36">
        <f t="shared" si="91"/>
        <v>150</v>
      </c>
      <c r="L740" s="36">
        <f t="shared" si="92"/>
        <v>825</v>
      </c>
      <c r="M740" s="36">
        <f t="shared" si="93"/>
        <v>491.83333333333331</v>
      </c>
      <c r="N740" s="36">
        <f t="shared" si="94"/>
        <v>0.12121212121212122</v>
      </c>
      <c r="O740" s="36">
        <f t="shared" si="95"/>
        <v>0.55000000000000004</v>
      </c>
    </row>
    <row r="741" spans="1:15">
      <c r="A741" s="36" t="s">
        <v>961</v>
      </c>
      <c r="B741" s="36">
        <v>8000</v>
      </c>
      <c r="C741" s="36">
        <v>300</v>
      </c>
      <c r="D741" s="36">
        <v>101</v>
      </c>
      <c r="E741" s="36">
        <v>100</v>
      </c>
      <c r="F741" s="36">
        <v>500</v>
      </c>
      <c r="G741" s="36">
        <v>600</v>
      </c>
      <c r="H741" s="36">
        <f t="shared" si="88"/>
        <v>100</v>
      </c>
      <c r="I741" s="36">
        <f t="shared" si="89"/>
        <v>8000</v>
      </c>
      <c r="J741" s="36">
        <f t="shared" si="90"/>
        <v>8000</v>
      </c>
      <c r="K741" s="36">
        <f t="shared" si="91"/>
        <v>300</v>
      </c>
      <c r="L741" s="36">
        <f t="shared" si="92"/>
        <v>4150</v>
      </c>
      <c r="M741" s="36">
        <f t="shared" si="93"/>
        <v>1600.1666666666667</v>
      </c>
      <c r="N741" s="36">
        <f t="shared" si="94"/>
        <v>2.4096385542168676E-2</v>
      </c>
      <c r="O741" s="36">
        <f t="shared" si="95"/>
        <v>0.51875000000000004</v>
      </c>
    </row>
    <row r="742" spans="1:15">
      <c r="A742" s="36" t="s">
        <v>962</v>
      </c>
      <c r="B742" s="36">
        <v>16000</v>
      </c>
      <c r="C742" s="36">
        <v>4250</v>
      </c>
      <c r="D742" s="36">
        <v>501</v>
      </c>
      <c r="E742" s="36">
        <v>2000</v>
      </c>
      <c r="F742" s="36">
        <v>5000</v>
      </c>
      <c r="G742" s="36">
        <v>20000</v>
      </c>
      <c r="H742" s="36">
        <f t="shared" si="88"/>
        <v>501</v>
      </c>
      <c r="I742" s="36">
        <f t="shared" si="89"/>
        <v>20000</v>
      </c>
      <c r="J742" s="36">
        <f t="shared" si="90"/>
        <v>16000</v>
      </c>
      <c r="K742" s="36">
        <f t="shared" si="91"/>
        <v>4250</v>
      </c>
      <c r="L742" s="36">
        <f t="shared" si="92"/>
        <v>10125</v>
      </c>
      <c r="M742" s="36">
        <f t="shared" si="93"/>
        <v>7958.5</v>
      </c>
      <c r="N742" s="36">
        <f t="shared" si="94"/>
        <v>4.948148148148148E-2</v>
      </c>
      <c r="O742" s="36">
        <f t="shared" si="95"/>
        <v>0.50624999999999998</v>
      </c>
    </row>
    <row r="743" spans="1:15">
      <c r="A743" s="36" t="s">
        <v>963</v>
      </c>
      <c r="B743" s="36">
        <v>32000</v>
      </c>
      <c r="C743" s="36">
        <v>21000</v>
      </c>
      <c r="D743" s="36">
        <v>5001</v>
      </c>
      <c r="E743" s="36">
        <v>20000</v>
      </c>
      <c r="F743" s="36">
        <v>50000</v>
      </c>
      <c r="G743" s="36">
        <v>50000</v>
      </c>
      <c r="H743" s="36">
        <f t="shared" si="88"/>
        <v>5001</v>
      </c>
      <c r="I743" s="36">
        <f t="shared" si="89"/>
        <v>50000</v>
      </c>
      <c r="J743" s="36">
        <f t="shared" si="90"/>
        <v>32000</v>
      </c>
      <c r="K743" s="36">
        <f t="shared" si="91"/>
        <v>21000</v>
      </c>
      <c r="L743" s="36">
        <f t="shared" si="92"/>
        <v>26500</v>
      </c>
      <c r="M743" s="36">
        <f t="shared" si="93"/>
        <v>29666.833333333332</v>
      </c>
      <c r="N743" s="36">
        <f t="shared" si="94"/>
        <v>0.18871698113207547</v>
      </c>
      <c r="O743" s="36">
        <f t="shared" si="95"/>
        <v>0.53</v>
      </c>
    </row>
    <row r="744" spans="1:15">
      <c r="A744" s="36" t="s">
        <v>964</v>
      </c>
      <c r="B744" s="36"/>
      <c r="C744" s="36">
        <v>65</v>
      </c>
      <c r="D744" s="36">
        <v>50</v>
      </c>
      <c r="E744" s="36">
        <v>20</v>
      </c>
      <c r="F744" s="36">
        <v>100</v>
      </c>
      <c r="G744" s="36">
        <v>70</v>
      </c>
      <c r="H744" s="36">
        <f t="shared" si="88"/>
        <v>20</v>
      </c>
      <c r="I744" s="36">
        <f t="shared" si="89"/>
        <v>100</v>
      </c>
      <c r="J744" s="36">
        <f t="shared" si="90"/>
        <v>60</v>
      </c>
      <c r="K744" s="36">
        <f t="shared" si="91"/>
        <v>65</v>
      </c>
      <c r="L744" s="36">
        <f t="shared" si="92"/>
        <v>62.5</v>
      </c>
      <c r="M744" s="36">
        <f t="shared" si="93"/>
        <v>61</v>
      </c>
      <c r="N744" s="36">
        <f t="shared" si="94"/>
        <v>0.32</v>
      </c>
      <c r="O744" s="36">
        <f t="shared" si="95"/>
        <v>0.625</v>
      </c>
    </row>
    <row r="745" spans="1:15">
      <c r="A745" s="36" t="s">
        <v>965</v>
      </c>
      <c r="B745" s="36"/>
      <c r="C745" s="36">
        <v>60</v>
      </c>
      <c r="D745" s="36">
        <v>50</v>
      </c>
      <c r="E745" s="36">
        <v>20</v>
      </c>
      <c r="F745" s="36">
        <v>100</v>
      </c>
      <c r="G745" s="36">
        <v>70</v>
      </c>
      <c r="H745" s="36">
        <f t="shared" si="88"/>
        <v>20</v>
      </c>
      <c r="I745" s="36">
        <f t="shared" si="89"/>
        <v>100</v>
      </c>
      <c r="J745" s="36">
        <f t="shared" si="90"/>
        <v>60</v>
      </c>
      <c r="K745" s="36">
        <f t="shared" si="91"/>
        <v>60</v>
      </c>
      <c r="L745" s="36">
        <f t="shared" si="92"/>
        <v>60</v>
      </c>
      <c r="M745" s="36">
        <f t="shared" si="93"/>
        <v>60</v>
      </c>
      <c r="N745" s="36">
        <f t="shared" si="94"/>
        <v>0.33333333333333331</v>
      </c>
      <c r="O745" s="36">
        <f t="shared" si="95"/>
        <v>0.6</v>
      </c>
    </row>
    <row r="746" spans="1:15">
      <c r="A746" s="36" t="s">
        <v>966</v>
      </c>
      <c r="B746" s="36">
        <v>1500</v>
      </c>
      <c r="C746" s="36">
        <v>125</v>
      </c>
      <c r="D746" s="36">
        <v>101</v>
      </c>
      <c r="E746" s="36">
        <v>100</v>
      </c>
      <c r="F746" s="36">
        <v>500</v>
      </c>
      <c r="G746" s="36">
        <v>600</v>
      </c>
      <c r="H746" s="36">
        <f t="shared" si="88"/>
        <v>100</v>
      </c>
      <c r="I746" s="36">
        <f t="shared" si="89"/>
        <v>1500</v>
      </c>
      <c r="J746" s="36">
        <f t="shared" si="90"/>
        <v>1500</v>
      </c>
      <c r="K746" s="36">
        <f t="shared" si="91"/>
        <v>125</v>
      </c>
      <c r="L746" s="36">
        <f t="shared" si="92"/>
        <v>812.5</v>
      </c>
      <c r="M746" s="36">
        <f t="shared" si="93"/>
        <v>487.66666666666669</v>
      </c>
      <c r="N746" s="36">
        <f t="shared" si="94"/>
        <v>0.12307692307692308</v>
      </c>
      <c r="O746" s="36">
        <f t="shared" si="95"/>
        <v>0.54166666666666663</v>
      </c>
    </row>
    <row r="747" spans="1:15">
      <c r="A747" s="36" t="s">
        <v>967</v>
      </c>
      <c r="B747" s="36"/>
      <c r="C747" s="36">
        <v>60</v>
      </c>
      <c r="D747" s="36">
        <v>50</v>
      </c>
      <c r="E747" s="36">
        <v>20</v>
      </c>
      <c r="F747" s="36">
        <v>100</v>
      </c>
      <c r="G747" s="36">
        <v>70</v>
      </c>
      <c r="H747" s="36">
        <f t="shared" si="88"/>
        <v>20</v>
      </c>
      <c r="I747" s="36">
        <f t="shared" si="89"/>
        <v>100</v>
      </c>
      <c r="J747" s="36">
        <f t="shared" si="90"/>
        <v>60</v>
      </c>
      <c r="K747" s="36">
        <f t="shared" si="91"/>
        <v>60</v>
      </c>
      <c r="L747" s="36">
        <f t="shared" si="92"/>
        <v>60</v>
      </c>
      <c r="M747" s="36">
        <f t="shared" si="93"/>
        <v>60</v>
      </c>
      <c r="N747" s="36">
        <f t="shared" si="94"/>
        <v>0.33333333333333331</v>
      </c>
      <c r="O747" s="36">
        <f t="shared" si="95"/>
        <v>0.6</v>
      </c>
    </row>
    <row r="748" spans="1:15">
      <c r="A748" s="36" t="s">
        <v>968</v>
      </c>
      <c r="B748" s="36">
        <v>1200</v>
      </c>
      <c r="C748" s="36">
        <v>400</v>
      </c>
      <c r="D748" s="36">
        <v>101</v>
      </c>
      <c r="E748" s="36">
        <v>100</v>
      </c>
      <c r="F748" s="36">
        <v>500</v>
      </c>
      <c r="G748" s="36">
        <v>600</v>
      </c>
      <c r="H748" s="36">
        <f t="shared" si="88"/>
        <v>100</v>
      </c>
      <c r="I748" s="36">
        <f t="shared" si="89"/>
        <v>1200</v>
      </c>
      <c r="J748" s="36">
        <f t="shared" si="90"/>
        <v>1200</v>
      </c>
      <c r="K748" s="36">
        <f t="shared" si="91"/>
        <v>400</v>
      </c>
      <c r="L748" s="36">
        <f t="shared" si="92"/>
        <v>800</v>
      </c>
      <c r="M748" s="36">
        <f t="shared" si="93"/>
        <v>483.5</v>
      </c>
      <c r="N748" s="36">
        <f t="shared" si="94"/>
        <v>0.125</v>
      </c>
      <c r="O748" s="36">
        <f t="shared" si="95"/>
        <v>0.66666666666666663</v>
      </c>
    </row>
    <row r="749" spans="1:15">
      <c r="A749" s="36" t="s">
        <v>969</v>
      </c>
      <c r="B749" s="36">
        <v>4800</v>
      </c>
      <c r="C749" s="36">
        <v>4000</v>
      </c>
      <c r="D749" s="36">
        <v>501</v>
      </c>
      <c r="E749" s="36">
        <v>2000</v>
      </c>
      <c r="F749" s="36">
        <v>5000</v>
      </c>
      <c r="G749" s="36">
        <v>20000</v>
      </c>
      <c r="H749" s="36">
        <f t="shared" si="88"/>
        <v>501</v>
      </c>
      <c r="I749" s="36">
        <f t="shared" si="89"/>
        <v>20000</v>
      </c>
      <c r="J749" s="36">
        <f t="shared" si="90"/>
        <v>4800</v>
      </c>
      <c r="K749" s="36">
        <f t="shared" si="91"/>
        <v>4000</v>
      </c>
      <c r="L749" s="36">
        <f t="shared" si="92"/>
        <v>4400</v>
      </c>
      <c r="M749" s="36">
        <f t="shared" si="93"/>
        <v>6050.166666666667</v>
      </c>
      <c r="N749" s="36">
        <f t="shared" si="94"/>
        <v>0.11386363636363636</v>
      </c>
      <c r="O749" s="36">
        <f t="shared" si="95"/>
        <v>0.22</v>
      </c>
    </row>
    <row r="750" spans="1:15">
      <c r="A750" s="36" t="s">
        <v>970</v>
      </c>
      <c r="B750" s="36">
        <v>19200</v>
      </c>
      <c r="C750" s="36">
        <v>14000</v>
      </c>
      <c r="D750" s="36">
        <v>5001</v>
      </c>
      <c r="E750" s="36">
        <v>20000</v>
      </c>
      <c r="F750" s="36">
        <v>50000</v>
      </c>
      <c r="G750" s="36">
        <v>50000</v>
      </c>
      <c r="H750" s="36">
        <f t="shared" si="88"/>
        <v>5001</v>
      </c>
      <c r="I750" s="36">
        <f t="shared" si="89"/>
        <v>50000</v>
      </c>
      <c r="J750" s="36">
        <f t="shared" si="90"/>
        <v>19200</v>
      </c>
      <c r="K750" s="36">
        <f t="shared" si="91"/>
        <v>14000</v>
      </c>
      <c r="L750" s="36">
        <f t="shared" si="92"/>
        <v>16600</v>
      </c>
      <c r="M750" s="36">
        <f t="shared" si="93"/>
        <v>26366.833333333332</v>
      </c>
      <c r="N750" s="36">
        <f t="shared" si="94"/>
        <v>0.30126506024096383</v>
      </c>
      <c r="O750" s="36">
        <f t="shared" si="95"/>
        <v>0.33200000000000002</v>
      </c>
    </row>
    <row r="751" spans="1:15">
      <c r="A751" s="36" t="s">
        <v>971</v>
      </c>
      <c r="B751" s="36"/>
      <c r="C751" s="36">
        <v>900</v>
      </c>
      <c r="D751" s="36">
        <v>501</v>
      </c>
      <c r="E751" s="36">
        <v>2000</v>
      </c>
      <c r="F751" s="36">
        <v>5000</v>
      </c>
      <c r="G751" s="36">
        <v>20000</v>
      </c>
      <c r="H751" s="36">
        <f t="shared" si="88"/>
        <v>501</v>
      </c>
      <c r="I751" s="36">
        <f t="shared" si="89"/>
        <v>20000</v>
      </c>
      <c r="J751" s="36">
        <f t="shared" si="90"/>
        <v>6875.25</v>
      </c>
      <c r="K751" s="36">
        <f t="shared" si="91"/>
        <v>900</v>
      </c>
      <c r="L751" s="36">
        <f t="shared" si="92"/>
        <v>3887.625</v>
      </c>
      <c r="M751" s="36">
        <f t="shared" si="93"/>
        <v>5680.2</v>
      </c>
      <c r="N751" s="36">
        <f t="shared" si="94"/>
        <v>0.12887045432622746</v>
      </c>
      <c r="O751" s="36">
        <f t="shared" si="95"/>
        <v>0.19438125000000001</v>
      </c>
    </row>
    <row r="752" spans="1:15">
      <c r="A752" s="36" t="s">
        <v>972</v>
      </c>
      <c r="B752" s="36">
        <v>8000</v>
      </c>
      <c r="C752" s="36">
        <v>250</v>
      </c>
      <c r="D752" s="36">
        <v>101</v>
      </c>
      <c r="E752" s="36">
        <v>100</v>
      </c>
      <c r="F752" s="36">
        <v>500</v>
      </c>
      <c r="G752" s="36">
        <v>600</v>
      </c>
      <c r="H752" s="36">
        <f t="shared" si="88"/>
        <v>100</v>
      </c>
      <c r="I752" s="36">
        <f t="shared" si="89"/>
        <v>8000</v>
      </c>
      <c r="J752" s="36">
        <f t="shared" si="90"/>
        <v>8000</v>
      </c>
      <c r="K752" s="36">
        <f t="shared" si="91"/>
        <v>250</v>
      </c>
      <c r="L752" s="36">
        <f t="shared" si="92"/>
        <v>4125</v>
      </c>
      <c r="M752" s="36">
        <f t="shared" si="93"/>
        <v>1591.8333333333333</v>
      </c>
      <c r="N752" s="36">
        <f t="shared" si="94"/>
        <v>2.4242424242424242E-2</v>
      </c>
      <c r="O752" s="36">
        <f t="shared" si="95"/>
        <v>0.515625</v>
      </c>
    </row>
    <row r="753" spans="1:15">
      <c r="A753" s="36" t="s">
        <v>973</v>
      </c>
      <c r="B753" s="36"/>
      <c r="C753" s="36">
        <v>4100</v>
      </c>
      <c r="D753" s="36">
        <v>501</v>
      </c>
      <c r="E753" s="36">
        <v>2000</v>
      </c>
      <c r="F753" s="36">
        <v>5000</v>
      </c>
      <c r="G753" s="36">
        <v>20000</v>
      </c>
      <c r="H753" s="36">
        <f t="shared" si="88"/>
        <v>501</v>
      </c>
      <c r="I753" s="36">
        <f t="shared" si="89"/>
        <v>20000</v>
      </c>
      <c r="J753" s="36">
        <f t="shared" si="90"/>
        <v>6875.25</v>
      </c>
      <c r="K753" s="36">
        <f t="shared" si="91"/>
        <v>4100</v>
      </c>
      <c r="L753" s="36">
        <f t="shared" si="92"/>
        <v>5487.625</v>
      </c>
      <c r="M753" s="36">
        <f t="shared" si="93"/>
        <v>6320.2</v>
      </c>
      <c r="N753" s="36">
        <f t="shared" si="94"/>
        <v>9.1296325824013119E-2</v>
      </c>
      <c r="O753" s="36">
        <f t="shared" si="95"/>
        <v>0.27438125000000002</v>
      </c>
    </row>
    <row r="754" spans="1:15">
      <c r="A754" s="36" t="s">
        <v>974</v>
      </c>
      <c r="B754" s="36"/>
      <c r="C754" s="36">
        <v>2250</v>
      </c>
      <c r="D754" s="36">
        <v>501</v>
      </c>
      <c r="E754" s="36">
        <v>2000</v>
      </c>
      <c r="F754" s="36">
        <v>5000</v>
      </c>
      <c r="G754" s="36">
        <v>20000</v>
      </c>
      <c r="H754" s="36">
        <f t="shared" si="88"/>
        <v>501</v>
      </c>
      <c r="I754" s="36">
        <f t="shared" si="89"/>
        <v>20000</v>
      </c>
      <c r="J754" s="36">
        <f t="shared" si="90"/>
        <v>6875.25</v>
      </c>
      <c r="K754" s="36">
        <f t="shared" si="91"/>
        <v>2250</v>
      </c>
      <c r="L754" s="36">
        <f t="shared" si="92"/>
        <v>4562.625</v>
      </c>
      <c r="M754" s="36">
        <f t="shared" si="93"/>
        <v>5950.2</v>
      </c>
      <c r="N754" s="36">
        <f t="shared" si="94"/>
        <v>0.10980521081614203</v>
      </c>
      <c r="O754" s="36">
        <f t="shared" si="95"/>
        <v>0.22813125000000001</v>
      </c>
    </row>
    <row r="755" spans="1:15">
      <c r="A755" s="36" t="s">
        <v>975</v>
      </c>
      <c r="B755" s="36"/>
      <c r="C755" s="36">
        <v>75</v>
      </c>
      <c r="D755" s="36">
        <v>50</v>
      </c>
      <c r="E755" s="36">
        <v>20</v>
      </c>
      <c r="F755" s="36">
        <v>100</v>
      </c>
      <c r="G755" s="36">
        <v>70</v>
      </c>
      <c r="H755" s="36">
        <f t="shared" si="88"/>
        <v>20</v>
      </c>
      <c r="I755" s="36">
        <f t="shared" si="89"/>
        <v>100</v>
      </c>
      <c r="J755" s="36">
        <f t="shared" si="90"/>
        <v>60</v>
      </c>
      <c r="K755" s="36">
        <f t="shared" si="91"/>
        <v>75</v>
      </c>
      <c r="L755" s="36">
        <f t="shared" si="92"/>
        <v>67.5</v>
      </c>
      <c r="M755" s="36">
        <f t="shared" si="93"/>
        <v>63</v>
      </c>
      <c r="N755" s="36">
        <f t="shared" si="94"/>
        <v>0.29629629629629628</v>
      </c>
      <c r="O755" s="36">
        <f t="shared" si="95"/>
        <v>0.67500000000000004</v>
      </c>
    </row>
    <row r="756" spans="1:15">
      <c r="A756" s="36" t="s">
        <v>975</v>
      </c>
      <c r="B756" s="36"/>
      <c r="C756" s="36">
        <v>75</v>
      </c>
      <c r="D756" s="36">
        <v>50</v>
      </c>
      <c r="E756" s="36">
        <v>20</v>
      </c>
      <c r="F756" s="36">
        <v>100</v>
      </c>
      <c r="G756" s="36">
        <v>70</v>
      </c>
      <c r="H756" s="36">
        <f t="shared" si="88"/>
        <v>20</v>
      </c>
      <c r="I756" s="36">
        <f t="shared" si="89"/>
        <v>100</v>
      </c>
      <c r="J756" s="36">
        <f t="shared" si="90"/>
        <v>60</v>
      </c>
      <c r="K756" s="36">
        <f t="shared" si="91"/>
        <v>75</v>
      </c>
      <c r="L756" s="36">
        <f t="shared" si="92"/>
        <v>67.5</v>
      </c>
      <c r="M756" s="36">
        <f t="shared" si="93"/>
        <v>63</v>
      </c>
      <c r="N756" s="36">
        <f t="shared" si="94"/>
        <v>0.29629629629629628</v>
      </c>
      <c r="O756" s="36">
        <f t="shared" si="95"/>
        <v>0.67500000000000004</v>
      </c>
    </row>
    <row r="757" spans="1:15">
      <c r="A757" s="36" t="s">
        <v>976</v>
      </c>
      <c r="B757" s="36"/>
      <c r="C757" s="36"/>
      <c r="D757" s="36">
        <v>50001</v>
      </c>
      <c r="E757" s="36">
        <v>50000</v>
      </c>
      <c r="F757" s="36">
        <v>50001</v>
      </c>
      <c r="G757" s="36">
        <v>300000</v>
      </c>
      <c r="H757" s="36">
        <f t="shared" si="88"/>
        <v>50000</v>
      </c>
      <c r="I757" s="36">
        <f t="shared" si="89"/>
        <v>300000</v>
      </c>
      <c r="J757" s="36">
        <f t="shared" si="90"/>
        <v>112500.5</v>
      </c>
      <c r="K757" s="36">
        <f t="shared" si="91"/>
        <v>112500.5</v>
      </c>
      <c r="L757" s="36">
        <f t="shared" si="92"/>
        <v>112500.5</v>
      </c>
      <c r="M757" s="36">
        <f t="shared" si="93"/>
        <v>112500.5</v>
      </c>
      <c r="N757" s="36">
        <f t="shared" si="94"/>
        <v>0.44444246914458158</v>
      </c>
      <c r="O757" s="36">
        <f t="shared" si="95"/>
        <v>0.37500166666666668</v>
      </c>
    </row>
    <row r="758" spans="1:15">
      <c r="A758" s="36" t="s">
        <v>977</v>
      </c>
      <c r="B758" s="36"/>
      <c r="C758" s="36">
        <v>62000</v>
      </c>
      <c r="D758" s="36">
        <v>50001</v>
      </c>
      <c r="E758" s="36">
        <v>50000</v>
      </c>
      <c r="F758" s="36">
        <v>50001</v>
      </c>
      <c r="G758" s="36">
        <v>300000</v>
      </c>
      <c r="H758" s="36">
        <f t="shared" si="88"/>
        <v>50000</v>
      </c>
      <c r="I758" s="36">
        <f t="shared" si="89"/>
        <v>300000</v>
      </c>
      <c r="J758" s="36">
        <f t="shared" si="90"/>
        <v>112500.5</v>
      </c>
      <c r="K758" s="36">
        <f t="shared" si="91"/>
        <v>62000</v>
      </c>
      <c r="L758" s="36">
        <f t="shared" si="92"/>
        <v>87250.25</v>
      </c>
      <c r="M758" s="36">
        <f t="shared" si="93"/>
        <v>102400.4</v>
      </c>
      <c r="N758" s="36">
        <f t="shared" si="94"/>
        <v>0.57306426056085802</v>
      </c>
      <c r="O758" s="36">
        <f t="shared" si="95"/>
        <v>0.29083416666666667</v>
      </c>
    </row>
    <row r="759" spans="1:15">
      <c r="A759" s="36" t="s">
        <v>978</v>
      </c>
      <c r="B759" s="36"/>
      <c r="C759" s="36">
        <v>1500</v>
      </c>
      <c r="D759" s="36">
        <v>501</v>
      </c>
      <c r="E759" s="36">
        <v>2000</v>
      </c>
      <c r="F759" s="36">
        <v>5000</v>
      </c>
      <c r="G759" s="36">
        <v>20000</v>
      </c>
      <c r="H759" s="36">
        <f t="shared" si="88"/>
        <v>501</v>
      </c>
      <c r="I759" s="36">
        <f t="shared" si="89"/>
        <v>20000</v>
      </c>
      <c r="J759" s="36">
        <f t="shared" si="90"/>
        <v>6875.25</v>
      </c>
      <c r="K759" s="36">
        <f t="shared" si="91"/>
        <v>1500</v>
      </c>
      <c r="L759" s="36">
        <f t="shared" si="92"/>
        <v>4187.625</v>
      </c>
      <c r="M759" s="36">
        <f t="shared" si="93"/>
        <v>5800.2</v>
      </c>
      <c r="N759" s="36">
        <f t="shared" si="94"/>
        <v>0.11963821975463419</v>
      </c>
      <c r="O759" s="36">
        <f t="shared" si="95"/>
        <v>0.20938124999999999</v>
      </c>
    </row>
    <row r="760" spans="1:15">
      <c r="A760" s="36" t="s">
        <v>979</v>
      </c>
      <c r="B760" s="36">
        <v>60000</v>
      </c>
      <c r="C760" s="36">
        <v>400</v>
      </c>
      <c r="D760" s="36">
        <v>101</v>
      </c>
      <c r="E760" s="36">
        <v>100</v>
      </c>
      <c r="F760" s="36">
        <v>500</v>
      </c>
      <c r="G760" s="36">
        <v>600</v>
      </c>
      <c r="H760" s="36">
        <f t="shared" si="88"/>
        <v>100</v>
      </c>
      <c r="I760" s="36">
        <f t="shared" si="89"/>
        <v>60000</v>
      </c>
      <c r="J760" s="36">
        <f t="shared" si="90"/>
        <v>60000</v>
      </c>
      <c r="K760" s="36">
        <f t="shared" si="91"/>
        <v>400</v>
      </c>
      <c r="L760" s="36">
        <f t="shared" si="92"/>
        <v>30200</v>
      </c>
      <c r="M760" s="36">
        <f t="shared" si="93"/>
        <v>10283.5</v>
      </c>
      <c r="N760" s="36">
        <f t="shared" si="94"/>
        <v>3.3112582781456954E-3</v>
      </c>
      <c r="O760" s="36">
        <f t="shared" si="95"/>
        <v>0.5033333333333333</v>
      </c>
    </row>
    <row r="761" spans="1:15">
      <c r="A761" s="36" t="s">
        <v>980</v>
      </c>
      <c r="B761" s="36">
        <v>1000</v>
      </c>
      <c r="C761" s="36">
        <v>500</v>
      </c>
      <c r="D761" s="36">
        <v>101</v>
      </c>
      <c r="E761" s="36">
        <v>100</v>
      </c>
      <c r="F761" s="36">
        <v>500</v>
      </c>
      <c r="G761" s="36">
        <v>600</v>
      </c>
      <c r="H761" s="36">
        <f t="shared" si="88"/>
        <v>100</v>
      </c>
      <c r="I761" s="36">
        <f t="shared" si="89"/>
        <v>1000</v>
      </c>
      <c r="J761" s="36">
        <f t="shared" si="90"/>
        <v>1000</v>
      </c>
      <c r="K761" s="36">
        <f t="shared" si="91"/>
        <v>500</v>
      </c>
      <c r="L761" s="36">
        <f t="shared" si="92"/>
        <v>750</v>
      </c>
      <c r="M761" s="36">
        <f t="shared" si="93"/>
        <v>466.83333333333331</v>
      </c>
      <c r="N761" s="36">
        <f t="shared" si="94"/>
        <v>0.13333333333333333</v>
      </c>
      <c r="O761" s="36">
        <f t="shared" si="95"/>
        <v>0.75</v>
      </c>
    </row>
    <row r="762" spans="1:15">
      <c r="A762" s="36" t="s">
        <v>981</v>
      </c>
      <c r="B762" s="36">
        <v>4000</v>
      </c>
      <c r="C762" s="36">
        <v>2500</v>
      </c>
      <c r="D762" s="36">
        <v>501</v>
      </c>
      <c r="E762" s="36">
        <v>2000</v>
      </c>
      <c r="F762" s="36">
        <v>5000</v>
      </c>
      <c r="G762" s="36">
        <v>20000</v>
      </c>
      <c r="H762" s="36">
        <f t="shared" si="88"/>
        <v>501</v>
      </c>
      <c r="I762" s="36">
        <f t="shared" si="89"/>
        <v>20000</v>
      </c>
      <c r="J762" s="36">
        <f t="shared" si="90"/>
        <v>4000</v>
      </c>
      <c r="K762" s="36">
        <f t="shared" si="91"/>
        <v>2500</v>
      </c>
      <c r="L762" s="36">
        <f t="shared" si="92"/>
        <v>3250</v>
      </c>
      <c r="M762" s="36">
        <f t="shared" si="93"/>
        <v>5666.833333333333</v>
      </c>
      <c r="N762" s="36">
        <f t="shared" si="94"/>
        <v>0.15415384615384614</v>
      </c>
      <c r="O762" s="36">
        <f t="shared" si="95"/>
        <v>0.16250000000000001</v>
      </c>
    </row>
    <row r="763" spans="1:15">
      <c r="A763" s="36" t="s">
        <v>982</v>
      </c>
      <c r="B763" s="36">
        <v>16000</v>
      </c>
      <c r="C763" s="36">
        <v>15000</v>
      </c>
      <c r="D763" s="36">
        <v>5001</v>
      </c>
      <c r="E763" s="36">
        <v>20000</v>
      </c>
      <c r="F763" s="36">
        <v>50000</v>
      </c>
      <c r="G763" s="36">
        <v>50000</v>
      </c>
      <c r="H763" s="36">
        <f t="shared" si="88"/>
        <v>5001</v>
      </c>
      <c r="I763" s="36">
        <f t="shared" si="89"/>
        <v>50000</v>
      </c>
      <c r="J763" s="36">
        <f t="shared" si="90"/>
        <v>16000</v>
      </c>
      <c r="K763" s="36">
        <f t="shared" si="91"/>
        <v>15000</v>
      </c>
      <c r="L763" s="36">
        <f t="shared" si="92"/>
        <v>15500</v>
      </c>
      <c r="M763" s="36">
        <f t="shared" si="93"/>
        <v>26000.166666666668</v>
      </c>
      <c r="N763" s="36">
        <f t="shared" si="94"/>
        <v>0.32264516129032256</v>
      </c>
      <c r="O763" s="36">
        <f t="shared" si="95"/>
        <v>0.31</v>
      </c>
    </row>
    <row r="764" spans="1:15">
      <c r="A764" s="36" t="s">
        <v>983</v>
      </c>
      <c r="B764" s="36"/>
      <c r="C764" s="36">
        <v>2200</v>
      </c>
      <c r="D764" s="36">
        <v>501</v>
      </c>
      <c r="E764" s="36">
        <v>2000</v>
      </c>
      <c r="F764" s="36">
        <v>5000</v>
      </c>
      <c r="G764" s="36">
        <v>20000</v>
      </c>
      <c r="H764" s="36">
        <f t="shared" si="88"/>
        <v>501</v>
      </c>
      <c r="I764" s="36">
        <f t="shared" si="89"/>
        <v>20000</v>
      </c>
      <c r="J764" s="36">
        <f t="shared" si="90"/>
        <v>6875.25</v>
      </c>
      <c r="K764" s="36">
        <f t="shared" si="91"/>
        <v>2200</v>
      </c>
      <c r="L764" s="36">
        <f t="shared" si="92"/>
        <v>4537.625</v>
      </c>
      <c r="M764" s="36">
        <f t="shared" si="93"/>
        <v>5940.2</v>
      </c>
      <c r="N764" s="36">
        <f t="shared" si="94"/>
        <v>0.11041018153769869</v>
      </c>
      <c r="O764" s="36">
        <f t="shared" si="95"/>
        <v>0.22688125000000001</v>
      </c>
    </row>
    <row r="765" spans="1:15">
      <c r="A765" s="36" t="s">
        <v>984</v>
      </c>
      <c r="B765" s="36"/>
      <c r="C765" s="36">
        <v>90000</v>
      </c>
      <c r="D765" s="36">
        <v>50001</v>
      </c>
      <c r="E765" s="36">
        <v>50000</v>
      </c>
      <c r="F765" s="36">
        <v>50001</v>
      </c>
      <c r="G765" s="36">
        <v>300000</v>
      </c>
      <c r="H765" s="36">
        <f t="shared" si="88"/>
        <v>50000</v>
      </c>
      <c r="I765" s="36">
        <f t="shared" si="89"/>
        <v>300000</v>
      </c>
      <c r="J765" s="36">
        <f t="shared" si="90"/>
        <v>112500.5</v>
      </c>
      <c r="K765" s="36">
        <f t="shared" si="91"/>
        <v>90000</v>
      </c>
      <c r="L765" s="36">
        <f t="shared" si="92"/>
        <v>101250.25</v>
      </c>
      <c r="M765" s="36">
        <f t="shared" si="93"/>
        <v>108000.4</v>
      </c>
      <c r="N765" s="36">
        <f t="shared" si="94"/>
        <v>0.49382594117051565</v>
      </c>
      <c r="O765" s="36">
        <f t="shared" si="95"/>
        <v>0.33750083333333336</v>
      </c>
    </row>
    <row r="766" spans="1:15">
      <c r="A766" s="36" t="s">
        <v>985</v>
      </c>
      <c r="B766" s="36"/>
      <c r="C766" s="36">
        <v>6500</v>
      </c>
      <c r="D766" s="36">
        <v>5001</v>
      </c>
      <c r="E766" s="36">
        <v>20000</v>
      </c>
      <c r="F766" s="36">
        <v>50000</v>
      </c>
      <c r="G766" s="36">
        <v>50000</v>
      </c>
      <c r="H766" s="36">
        <f t="shared" si="88"/>
        <v>5001</v>
      </c>
      <c r="I766" s="36">
        <f t="shared" si="89"/>
        <v>50000</v>
      </c>
      <c r="J766" s="36">
        <f t="shared" si="90"/>
        <v>31250.25</v>
      </c>
      <c r="K766" s="36">
        <f t="shared" si="91"/>
        <v>6500</v>
      </c>
      <c r="L766" s="36">
        <f t="shared" si="92"/>
        <v>18875.125</v>
      </c>
      <c r="M766" s="36">
        <f t="shared" si="93"/>
        <v>26300.2</v>
      </c>
      <c r="N766" s="36">
        <f t="shared" si="94"/>
        <v>0.26495188773584283</v>
      </c>
      <c r="O766" s="36">
        <f t="shared" si="95"/>
        <v>0.37750250000000002</v>
      </c>
    </row>
    <row r="767" spans="1:15">
      <c r="A767" s="36" t="s">
        <v>986</v>
      </c>
      <c r="B767" s="36"/>
      <c r="C767" s="36">
        <v>350</v>
      </c>
      <c r="D767" s="36">
        <v>101</v>
      </c>
      <c r="E767" s="36">
        <v>100</v>
      </c>
      <c r="F767" s="36">
        <v>500</v>
      </c>
      <c r="G767" s="36">
        <v>600</v>
      </c>
      <c r="H767" s="36">
        <f t="shared" si="88"/>
        <v>100</v>
      </c>
      <c r="I767" s="36">
        <f t="shared" si="89"/>
        <v>600</v>
      </c>
      <c r="J767" s="36">
        <f t="shared" si="90"/>
        <v>325.25</v>
      </c>
      <c r="K767" s="36">
        <f t="shared" si="91"/>
        <v>350</v>
      </c>
      <c r="L767" s="36">
        <f t="shared" si="92"/>
        <v>337.625</v>
      </c>
      <c r="M767" s="36">
        <f t="shared" si="93"/>
        <v>330.2</v>
      </c>
      <c r="N767" s="36">
        <f t="shared" si="94"/>
        <v>0.2961865975564606</v>
      </c>
      <c r="O767" s="36">
        <f t="shared" si="95"/>
        <v>0.56270833333333337</v>
      </c>
    </row>
    <row r="768" spans="1:15">
      <c r="A768" s="36" t="s">
        <v>986</v>
      </c>
      <c r="B768" s="36"/>
      <c r="C768" s="36">
        <v>350</v>
      </c>
      <c r="D768" s="36">
        <v>101</v>
      </c>
      <c r="E768" s="36">
        <v>100</v>
      </c>
      <c r="F768" s="36">
        <v>500</v>
      </c>
      <c r="G768" s="36">
        <v>600</v>
      </c>
      <c r="H768" s="36">
        <f t="shared" si="88"/>
        <v>100</v>
      </c>
      <c r="I768" s="36">
        <f t="shared" si="89"/>
        <v>600</v>
      </c>
      <c r="J768" s="36">
        <f t="shared" si="90"/>
        <v>325.25</v>
      </c>
      <c r="K768" s="36">
        <f t="shared" si="91"/>
        <v>350</v>
      </c>
      <c r="L768" s="36">
        <f t="shared" si="92"/>
        <v>337.625</v>
      </c>
      <c r="M768" s="36">
        <f t="shared" si="93"/>
        <v>330.2</v>
      </c>
      <c r="N768" s="36">
        <f t="shared" si="94"/>
        <v>0.2961865975564606</v>
      </c>
      <c r="O768" s="36">
        <f t="shared" si="95"/>
        <v>0.56270833333333337</v>
      </c>
    </row>
    <row r="769" spans="1:15">
      <c r="A769" s="36" t="s">
        <v>987</v>
      </c>
      <c r="B769" s="36"/>
      <c r="C769" s="36"/>
      <c r="D769" s="36">
        <v>50001</v>
      </c>
      <c r="E769" s="36">
        <v>50000</v>
      </c>
      <c r="F769" s="36">
        <v>50001</v>
      </c>
      <c r="G769" s="36">
        <v>300000</v>
      </c>
      <c r="H769" s="36">
        <f t="shared" si="88"/>
        <v>50000</v>
      </c>
      <c r="I769" s="36">
        <f t="shared" si="89"/>
        <v>300000</v>
      </c>
      <c r="J769" s="36">
        <f t="shared" si="90"/>
        <v>112500.5</v>
      </c>
      <c r="K769" s="36">
        <f t="shared" si="91"/>
        <v>112500.5</v>
      </c>
      <c r="L769" s="36">
        <f t="shared" si="92"/>
        <v>112500.5</v>
      </c>
      <c r="M769" s="36">
        <f t="shared" si="93"/>
        <v>112500.5</v>
      </c>
      <c r="N769" s="36">
        <f t="shared" si="94"/>
        <v>0.44444246914458158</v>
      </c>
      <c r="O769" s="36">
        <f t="shared" si="95"/>
        <v>0.37500166666666668</v>
      </c>
    </row>
    <row r="770" spans="1:15">
      <c r="A770" s="36" t="s">
        <v>988</v>
      </c>
      <c r="B770" s="36"/>
      <c r="C770" s="36"/>
      <c r="D770" s="36">
        <v>50001</v>
      </c>
      <c r="E770" s="36">
        <v>50000</v>
      </c>
      <c r="F770" s="36">
        <v>50001</v>
      </c>
      <c r="G770" s="36">
        <v>300000</v>
      </c>
      <c r="H770" s="36">
        <f t="shared" si="88"/>
        <v>50000</v>
      </c>
      <c r="I770" s="36">
        <f t="shared" si="89"/>
        <v>300000</v>
      </c>
      <c r="J770" s="36">
        <f t="shared" si="90"/>
        <v>112500.5</v>
      </c>
      <c r="K770" s="36">
        <f t="shared" si="91"/>
        <v>112500.5</v>
      </c>
      <c r="L770" s="36">
        <f t="shared" si="92"/>
        <v>112500.5</v>
      </c>
      <c r="M770" s="36">
        <f t="shared" si="93"/>
        <v>112500.5</v>
      </c>
      <c r="N770" s="36">
        <f t="shared" si="94"/>
        <v>0.44444246914458158</v>
      </c>
      <c r="O770" s="36">
        <f t="shared" si="95"/>
        <v>0.37500166666666668</v>
      </c>
    </row>
    <row r="771" spans="1:15">
      <c r="A771" s="36" t="s">
        <v>989</v>
      </c>
      <c r="B771" s="36">
        <v>1500</v>
      </c>
      <c r="C771" s="36">
        <v>150</v>
      </c>
      <c r="D771" s="36">
        <v>101</v>
      </c>
      <c r="E771" s="36">
        <v>100</v>
      </c>
      <c r="F771" s="36">
        <v>500</v>
      </c>
      <c r="G771" s="36">
        <v>600</v>
      </c>
      <c r="H771" s="36">
        <f t="shared" ref="H771:H783" si="96">MIN(B771:G771)</f>
        <v>100</v>
      </c>
      <c r="I771" s="36">
        <f t="shared" ref="I771:I783" si="97">MAX(B771:G771)</f>
        <v>1500</v>
      </c>
      <c r="J771" s="36">
        <f t="shared" ref="J771:J783" si="98">IF(B771="",(F771+G771+E771+D771)/4,B771)</f>
        <v>1500</v>
      </c>
      <c r="K771" s="36">
        <f t="shared" ref="K771:K783" si="99">IF(C771="",(G771+D771+F771+E771)/4,C771)</f>
        <v>150</v>
      </c>
      <c r="L771" s="36">
        <f t="shared" ref="L771:L783" si="100">(J771+K771)/2</f>
        <v>825</v>
      </c>
      <c r="M771" s="36">
        <f t="shared" ref="M771:M783" si="101">AVERAGE(B771:G771)</f>
        <v>491.83333333333331</v>
      </c>
      <c r="N771" s="36">
        <f t="shared" ref="N771:N783" si="102">(H771/L771)</f>
        <v>0.12121212121212122</v>
      </c>
      <c r="O771" s="36">
        <f t="shared" ref="O771:O783" si="103">L771/I771</f>
        <v>0.55000000000000004</v>
      </c>
    </row>
    <row r="772" spans="1:15">
      <c r="A772" s="36" t="s">
        <v>990</v>
      </c>
      <c r="B772" s="36"/>
      <c r="C772" s="36">
        <v>68000</v>
      </c>
      <c r="D772" s="36">
        <v>50001</v>
      </c>
      <c r="E772" s="36">
        <v>50000</v>
      </c>
      <c r="F772" s="36">
        <v>50001</v>
      </c>
      <c r="G772" s="36">
        <v>300000</v>
      </c>
      <c r="H772" s="36">
        <f t="shared" si="96"/>
        <v>50000</v>
      </c>
      <c r="I772" s="36">
        <f t="shared" si="97"/>
        <v>300000</v>
      </c>
      <c r="J772" s="36">
        <f t="shared" si="98"/>
        <v>112500.5</v>
      </c>
      <c r="K772" s="36">
        <f t="shared" si="99"/>
        <v>68000</v>
      </c>
      <c r="L772" s="36">
        <f t="shared" si="100"/>
        <v>90250.25</v>
      </c>
      <c r="M772" s="36">
        <f t="shared" si="101"/>
        <v>103600.4</v>
      </c>
      <c r="N772" s="36">
        <f t="shared" si="102"/>
        <v>0.55401508583078718</v>
      </c>
      <c r="O772" s="36">
        <f t="shared" si="103"/>
        <v>0.30083416666666668</v>
      </c>
    </row>
    <row r="773" spans="1:15">
      <c r="A773" s="36" t="s">
        <v>991</v>
      </c>
      <c r="B773" s="36">
        <v>8000</v>
      </c>
      <c r="C773" s="36">
        <v>5000</v>
      </c>
      <c r="D773" s="36">
        <v>101</v>
      </c>
      <c r="E773" s="36">
        <v>100</v>
      </c>
      <c r="F773" s="36">
        <v>500</v>
      </c>
      <c r="G773" s="36">
        <v>600</v>
      </c>
      <c r="H773" s="36">
        <f t="shared" si="96"/>
        <v>100</v>
      </c>
      <c r="I773" s="36">
        <f t="shared" si="97"/>
        <v>8000</v>
      </c>
      <c r="J773" s="36">
        <f t="shared" si="98"/>
        <v>8000</v>
      </c>
      <c r="K773" s="36">
        <f t="shared" si="99"/>
        <v>5000</v>
      </c>
      <c r="L773" s="36">
        <f t="shared" si="100"/>
        <v>6500</v>
      </c>
      <c r="M773" s="36">
        <f t="shared" si="101"/>
        <v>2383.5</v>
      </c>
      <c r="N773" s="36">
        <f t="shared" si="102"/>
        <v>1.5384615384615385E-2</v>
      </c>
      <c r="O773" s="36">
        <f t="shared" si="103"/>
        <v>0.8125</v>
      </c>
    </row>
    <row r="774" spans="1:15">
      <c r="A774" s="36" t="s">
        <v>992</v>
      </c>
      <c r="B774" s="36">
        <v>5000</v>
      </c>
      <c r="C774" s="36">
        <v>3600</v>
      </c>
      <c r="D774" s="36">
        <v>501</v>
      </c>
      <c r="E774" s="36">
        <v>2000</v>
      </c>
      <c r="F774" s="36">
        <v>5000</v>
      </c>
      <c r="G774" s="36">
        <v>20000</v>
      </c>
      <c r="H774" s="36">
        <f t="shared" si="96"/>
        <v>501</v>
      </c>
      <c r="I774" s="36">
        <f t="shared" si="97"/>
        <v>20000</v>
      </c>
      <c r="J774" s="36">
        <f t="shared" si="98"/>
        <v>5000</v>
      </c>
      <c r="K774" s="36">
        <f t="shared" si="99"/>
        <v>3600</v>
      </c>
      <c r="L774" s="36">
        <f t="shared" si="100"/>
        <v>4300</v>
      </c>
      <c r="M774" s="36">
        <f t="shared" si="101"/>
        <v>6016.833333333333</v>
      </c>
      <c r="N774" s="36">
        <f t="shared" si="102"/>
        <v>0.11651162790697675</v>
      </c>
      <c r="O774" s="36">
        <f t="shared" si="103"/>
        <v>0.215</v>
      </c>
    </row>
    <row r="775" spans="1:15">
      <c r="A775" s="36" t="s">
        <v>993</v>
      </c>
      <c r="B775" s="36"/>
      <c r="C775" s="36">
        <v>300</v>
      </c>
      <c r="D775" s="36">
        <v>101</v>
      </c>
      <c r="E775" s="36">
        <v>100</v>
      </c>
      <c r="F775" s="36">
        <v>500</v>
      </c>
      <c r="G775" s="36">
        <v>600</v>
      </c>
      <c r="H775" s="36">
        <f t="shared" si="96"/>
        <v>100</v>
      </c>
      <c r="I775" s="36">
        <f t="shared" si="97"/>
        <v>600</v>
      </c>
      <c r="J775" s="36">
        <f t="shared" si="98"/>
        <v>325.25</v>
      </c>
      <c r="K775" s="36">
        <f t="shared" si="99"/>
        <v>300</v>
      </c>
      <c r="L775" s="36">
        <f t="shared" si="100"/>
        <v>312.625</v>
      </c>
      <c r="M775" s="36">
        <f t="shared" si="101"/>
        <v>320.2</v>
      </c>
      <c r="N775" s="36">
        <f t="shared" si="102"/>
        <v>0.31987205117952822</v>
      </c>
      <c r="O775" s="36">
        <f t="shared" si="103"/>
        <v>0.52104166666666663</v>
      </c>
    </row>
    <row r="776" spans="1:15">
      <c r="A776" s="36" t="s">
        <v>994</v>
      </c>
      <c r="B776" s="36"/>
      <c r="C776" s="36"/>
      <c r="D776" s="36">
        <v>101</v>
      </c>
      <c r="E776" s="36">
        <v>100</v>
      </c>
      <c r="F776" s="36">
        <v>500</v>
      </c>
      <c r="G776" s="36">
        <v>600</v>
      </c>
      <c r="H776" s="36">
        <f t="shared" si="96"/>
        <v>100</v>
      </c>
      <c r="I776" s="36">
        <f t="shared" si="97"/>
        <v>600</v>
      </c>
      <c r="J776" s="36">
        <f t="shared" si="98"/>
        <v>325.25</v>
      </c>
      <c r="K776" s="36">
        <f t="shared" si="99"/>
        <v>325.25</v>
      </c>
      <c r="L776" s="36">
        <f t="shared" si="100"/>
        <v>325.25</v>
      </c>
      <c r="M776" s="36">
        <f t="shared" si="101"/>
        <v>325.25</v>
      </c>
      <c r="N776" s="36">
        <f t="shared" si="102"/>
        <v>0.30745580322828592</v>
      </c>
      <c r="O776" s="36">
        <f t="shared" si="103"/>
        <v>0.54208333333333336</v>
      </c>
    </row>
    <row r="777" spans="1:15">
      <c r="A777" s="36" t="s">
        <v>995</v>
      </c>
      <c r="B777" s="36"/>
      <c r="C777" s="36"/>
      <c r="D777" s="36">
        <v>50001</v>
      </c>
      <c r="E777" s="36">
        <v>50000</v>
      </c>
      <c r="F777" s="36">
        <v>50001</v>
      </c>
      <c r="G777" s="36">
        <v>300000</v>
      </c>
      <c r="H777" s="36">
        <f t="shared" si="96"/>
        <v>50000</v>
      </c>
      <c r="I777" s="36">
        <f t="shared" si="97"/>
        <v>300000</v>
      </c>
      <c r="J777" s="36">
        <f t="shared" si="98"/>
        <v>112500.5</v>
      </c>
      <c r="K777" s="36">
        <f t="shared" si="99"/>
        <v>112500.5</v>
      </c>
      <c r="L777" s="36">
        <f t="shared" si="100"/>
        <v>112500.5</v>
      </c>
      <c r="M777" s="36">
        <f t="shared" si="101"/>
        <v>112500.5</v>
      </c>
      <c r="N777" s="36">
        <f t="shared" si="102"/>
        <v>0.44444246914458158</v>
      </c>
      <c r="O777" s="36">
        <f t="shared" si="103"/>
        <v>0.37500166666666668</v>
      </c>
    </row>
    <row r="778" spans="1:15">
      <c r="A778" s="36" t="s">
        <v>996</v>
      </c>
      <c r="B778" s="36"/>
      <c r="C778" s="36"/>
      <c r="D778" s="36">
        <v>50</v>
      </c>
      <c r="E778" s="36">
        <v>20</v>
      </c>
      <c r="F778" s="36">
        <v>100</v>
      </c>
      <c r="G778" s="36">
        <v>70</v>
      </c>
      <c r="H778" s="36">
        <f t="shared" si="96"/>
        <v>20</v>
      </c>
      <c r="I778" s="36">
        <f t="shared" si="97"/>
        <v>100</v>
      </c>
      <c r="J778" s="36">
        <f t="shared" si="98"/>
        <v>60</v>
      </c>
      <c r="K778" s="36">
        <f t="shared" si="99"/>
        <v>60</v>
      </c>
      <c r="L778" s="36">
        <f t="shared" si="100"/>
        <v>60</v>
      </c>
      <c r="M778" s="36">
        <f t="shared" si="101"/>
        <v>60</v>
      </c>
      <c r="N778" s="36">
        <f t="shared" si="102"/>
        <v>0.33333333333333331</v>
      </c>
      <c r="O778" s="36">
        <f t="shared" si="103"/>
        <v>0.6</v>
      </c>
    </row>
    <row r="779" spans="1:15">
      <c r="A779" s="36" t="s">
        <v>996</v>
      </c>
      <c r="B779" s="36"/>
      <c r="C779" s="36"/>
      <c r="D779" s="36">
        <v>50</v>
      </c>
      <c r="E779" s="36">
        <v>20</v>
      </c>
      <c r="F779" s="36">
        <v>100</v>
      </c>
      <c r="G779" s="36">
        <v>70</v>
      </c>
      <c r="H779" s="36">
        <f t="shared" si="96"/>
        <v>20</v>
      </c>
      <c r="I779" s="36">
        <f t="shared" si="97"/>
        <v>100</v>
      </c>
      <c r="J779" s="36">
        <f t="shared" si="98"/>
        <v>60</v>
      </c>
      <c r="K779" s="36">
        <f t="shared" si="99"/>
        <v>60</v>
      </c>
      <c r="L779" s="36">
        <f t="shared" si="100"/>
        <v>60</v>
      </c>
      <c r="M779" s="36">
        <f t="shared" si="101"/>
        <v>60</v>
      </c>
      <c r="N779" s="36">
        <f t="shared" si="102"/>
        <v>0.33333333333333331</v>
      </c>
      <c r="O779" s="36">
        <f t="shared" si="103"/>
        <v>0.6</v>
      </c>
    </row>
    <row r="780" spans="1:15">
      <c r="A780" s="36" t="s">
        <v>997</v>
      </c>
      <c r="B780" s="36"/>
      <c r="C780" s="36"/>
      <c r="D780" s="36">
        <v>101</v>
      </c>
      <c r="E780" s="36">
        <v>100</v>
      </c>
      <c r="F780" s="36">
        <v>500</v>
      </c>
      <c r="G780" s="36">
        <v>600</v>
      </c>
      <c r="H780" s="36">
        <f t="shared" si="96"/>
        <v>100</v>
      </c>
      <c r="I780" s="36">
        <f t="shared" si="97"/>
        <v>600</v>
      </c>
      <c r="J780" s="36">
        <f t="shared" si="98"/>
        <v>325.25</v>
      </c>
      <c r="K780" s="36">
        <f t="shared" si="99"/>
        <v>325.25</v>
      </c>
      <c r="L780" s="36">
        <f t="shared" si="100"/>
        <v>325.25</v>
      </c>
      <c r="M780" s="36">
        <f t="shared" si="101"/>
        <v>325.25</v>
      </c>
      <c r="N780" s="36">
        <f t="shared" si="102"/>
        <v>0.30745580322828592</v>
      </c>
      <c r="O780" s="36">
        <f t="shared" si="103"/>
        <v>0.54208333333333336</v>
      </c>
    </row>
    <row r="781" spans="1:15">
      <c r="A781" s="36" t="s">
        <v>998</v>
      </c>
      <c r="B781" s="36"/>
      <c r="C781" s="36"/>
      <c r="D781" s="36">
        <v>501</v>
      </c>
      <c r="E781" s="36">
        <v>2000</v>
      </c>
      <c r="F781" s="36">
        <v>5000</v>
      </c>
      <c r="G781" s="36">
        <v>20000</v>
      </c>
      <c r="H781" s="36">
        <f t="shared" si="96"/>
        <v>501</v>
      </c>
      <c r="I781" s="36">
        <f t="shared" si="97"/>
        <v>20000</v>
      </c>
      <c r="J781" s="36">
        <f t="shared" si="98"/>
        <v>6875.25</v>
      </c>
      <c r="K781" s="36">
        <f t="shared" si="99"/>
        <v>6875.25</v>
      </c>
      <c r="L781" s="36">
        <f t="shared" si="100"/>
        <v>6875.25</v>
      </c>
      <c r="M781" s="36">
        <f t="shared" si="101"/>
        <v>6875.25</v>
      </c>
      <c r="N781" s="36">
        <f t="shared" si="102"/>
        <v>7.2870077451729035E-2</v>
      </c>
      <c r="O781" s="36">
        <f t="shared" si="103"/>
        <v>0.34376250000000003</v>
      </c>
    </row>
    <row r="782" spans="1:15">
      <c r="A782" s="36" t="s">
        <v>999</v>
      </c>
      <c r="B782" s="36"/>
      <c r="C782" s="36"/>
      <c r="D782" s="36">
        <v>5001</v>
      </c>
      <c r="E782" s="36">
        <v>20000</v>
      </c>
      <c r="F782" s="36">
        <v>50000</v>
      </c>
      <c r="G782" s="36">
        <v>50000</v>
      </c>
      <c r="H782" s="36">
        <f t="shared" si="96"/>
        <v>5001</v>
      </c>
      <c r="I782" s="36">
        <f t="shared" si="97"/>
        <v>50000</v>
      </c>
      <c r="J782" s="36">
        <f t="shared" si="98"/>
        <v>31250.25</v>
      </c>
      <c r="K782" s="36">
        <f t="shared" si="99"/>
        <v>31250.25</v>
      </c>
      <c r="L782" s="36">
        <f t="shared" si="100"/>
        <v>31250.25</v>
      </c>
      <c r="M782" s="36">
        <f t="shared" si="101"/>
        <v>31250.25</v>
      </c>
      <c r="N782" s="36">
        <f t="shared" si="102"/>
        <v>0.16003071975424196</v>
      </c>
      <c r="O782" s="36">
        <f t="shared" si="103"/>
        <v>0.62500500000000003</v>
      </c>
    </row>
    <row r="783" spans="1:15">
      <c r="A783" s="36" t="s">
        <v>1000</v>
      </c>
      <c r="B783" s="36"/>
      <c r="C783" s="36"/>
      <c r="D783" s="36">
        <v>50001</v>
      </c>
      <c r="E783" s="36">
        <v>50000</v>
      </c>
      <c r="F783" s="36">
        <v>50001</v>
      </c>
      <c r="G783" s="36">
        <v>300000</v>
      </c>
      <c r="H783" s="36">
        <f t="shared" si="96"/>
        <v>50000</v>
      </c>
      <c r="I783" s="36">
        <f t="shared" si="97"/>
        <v>300000</v>
      </c>
      <c r="J783" s="36">
        <f t="shared" si="98"/>
        <v>112500.5</v>
      </c>
      <c r="K783" s="36">
        <f t="shared" si="99"/>
        <v>112500.5</v>
      </c>
      <c r="L783" s="36">
        <f t="shared" si="100"/>
        <v>112500.5</v>
      </c>
      <c r="M783" s="36">
        <f t="shared" si="101"/>
        <v>112500.5</v>
      </c>
      <c r="N783" s="36">
        <f t="shared" si="102"/>
        <v>0.44444246914458158</v>
      </c>
      <c r="O783" s="36">
        <f t="shared" si="103"/>
        <v>0.37500166666666668</v>
      </c>
    </row>
    <row r="784" spans="1:15">
      <c r="A784" s="36"/>
      <c r="B784" s="36"/>
      <c r="C784" s="36"/>
      <c r="D784" s="36"/>
      <c r="E784" s="36"/>
      <c r="F784" s="36"/>
      <c r="G784" s="36"/>
      <c r="H784" s="36"/>
      <c r="I784" s="36"/>
      <c r="J784" s="36"/>
      <c r="K784" s="36"/>
      <c r="L784" s="36"/>
      <c r="M784" s="36" t="s">
        <v>1012</v>
      </c>
      <c r="N784" s="36">
        <f>AVERAGE(N2:N783)</f>
        <v>0.25237296477125049</v>
      </c>
      <c r="O784" s="36">
        <f>AVERAGE(O2:O783)</f>
        <v>0.40671134383192631</v>
      </c>
    </row>
    <row r="786" spans="1:6">
      <c r="A786" s="3" t="s">
        <v>1017</v>
      </c>
      <c r="B786" s="3">
        <v>-2</v>
      </c>
      <c r="C786" s="3">
        <v>-1</v>
      </c>
      <c r="D786" s="3">
        <v>0</v>
      </c>
      <c r="E786" s="3">
        <v>1</v>
      </c>
      <c r="F786" s="3">
        <v>2</v>
      </c>
    </row>
    <row r="787" spans="1:6">
      <c r="A787" s="6" t="s">
        <v>1019</v>
      </c>
      <c r="B787" s="3">
        <v>1.25</v>
      </c>
      <c r="C787" s="3">
        <v>1.1000000000000001</v>
      </c>
      <c r="D787" s="3">
        <v>1</v>
      </c>
      <c r="E787" s="3">
        <v>0.9</v>
      </c>
      <c r="F787" s="3">
        <v>0.85</v>
      </c>
    </row>
    <row r="788" spans="1:6">
      <c r="A788" s="3" t="s">
        <v>1018</v>
      </c>
      <c r="B788" s="3">
        <v>-2</v>
      </c>
      <c r="C788" s="3">
        <v>-1</v>
      </c>
      <c r="D788" s="3">
        <v>0</v>
      </c>
      <c r="E788" s="3">
        <v>1</v>
      </c>
      <c r="F788" s="3">
        <v>2</v>
      </c>
    </row>
    <row r="789" spans="1:6">
      <c r="A789" s="6" t="s">
        <v>1020</v>
      </c>
      <c r="B789" s="3">
        <v>1.5</v>
      </c>
      <c r="C789" s="3">
        <v>1.25</v>
      </c>
      <c r="D789" s="3">
        <v>1</v>
      </c>
      <c r="E789" s="3">
        <v>0.9</v>
      </c>
      <c r="F789" s="3">
        <v>0.8</v>
      </c>
    </row>
  </sheetData>
  <sheetProtection sheet="1"/>
  <hyperlinks>
    <hyperlink ref="A2" r:id="rId1" display="https://www.dndbeyond.com/magic-items/abracadabrus"/>
    <hyperlink ref="A3" r:id="rId2" display="https://www.dndbeyond.com/magic-items/absorbing-tattoo"/>
    <hyperlink ref="A4" r:id="rId3" display="https://www.dndbeyond.com/magic-items/acheron-blade"/>
    <hyperlink ref="A5" r:id="rId4" display="https://www.dndbeyond.com/magic-items/adamantine-armor"/>
    <hyperlink ref="A6" r:id="rId5" display="https://www.dndbeyond.com/magic-items/alchemical-compendium"/>
    <hyperlink ref="A7" r:id="rId6" display="https://www.dndbeyond.com/magic-items/alchemy-jug"/>
    <hyperlink ref="A8" r:id="rId7" display="https://www.dndbeyond.com/magic-items/ammunition-1"/>
    <hyperlink ref="A9" r:id="rId8" display="https://www.dndbeyond.com/magic-items/ammunition-2"/>
    <hyperlink ref="A10" r:id="rId9" display="https://www.dndbeyond.com/magic-items/ammunition-3"/>
    <hyperlink ref="A11" r:id="rId10" display="https://www.dndbeyond.com/magic-items/amulet-of-health"/>
    <hyperlink ref="A12" r:id="rId11" display="https://www.dndbeyond.com/magic-items/amulet-of-proof-against-detection-and-location"/>
    <hyperlink ref="A13" r:id="rId12" display="https://www.dndbeyond.com/magic-items/amulet-of-protection-from-turning"/>
    <hyperlink ref="A14" r:id="rId13" display="https://www.dndbeyond.com/magic-items/amulet-of-the-black-skull"/>
    <hyperlink ref="A15" r:id="rId14" display="https://www.dndbeyond.com/magic-items/amulet-of-the-drunkard"/>
    <hyperlink ref="A16" r:id="rId15" display="https://www.dndbeyond.com/magic-items/amulet-of-the-planes"/>
    <hyperlink ref="A17" r:id="rId16" display="https://www.dndbeyond.com/magic-items/animated-shield"/>
    <hyperlink ref="A18" r:id="rId17" display="https://www.dndbeyond.com/magic-items/apparatus-of-kwalish"/>
    <hyperlink ref="A19" r:id="rId18" display="https://www.dndbeyond.com/magic-items/apparatus-of-the-crab"/>
    <hyperlink ref="A20" r:id="rId19" display="https://www.dndbeyond.com/magic-items/arcane-cannon"/>
    <hyperlink ref="A21" r:id="rId20" display="https://www.dndbeyond.com/magic-items/arcane-propulsion-arm"/>
    <hyperlink ref="A22" r:id="rId21" display="https://www.dndbeyond.com/magic-items/arcanomechanical-armor"/>
    <hyperlink ref="A23" r:id="rId22" display="https://www.dndbeyond.com/magic-items/armblade"/>
    <hyperlink ref="A24" r:id="rId23" display="https://www.dndbeyond.com/magic-items/armblade"/>
    <hyperlink ref="A25" r:id="rId24" display="https://www.dndbeyond.com/magic-items/armor-of-gleaming"/>
    <hyperlink ref="A26" r:id="rId25" display="https://www.dndbeyond.com/magic-items/armor-of-invulnerability"/>
    <hyperlink ref="A27" r:id="rId26" display="https://www.dndbeyond.com/magic-items/armor-of-resistance"/>
    <hyperlink ref="A28" r:id="rId27" display="https://www.dndbeyond.com/magic-items/armor-of-vulnerability"/>
    <hyperlink ref="A29" r:id="rId28" display="https://www.dndbeyond.com/magic-items/armor-1"/>
    <hyperlink ref="A30" r:id="rId29" display="https://www.dndbeyond.com/magic-items/armor-2"/>
    <hyperlink ref="A31" r:id="rId30" display="https://www.dndbeyond.com/magic-items/armor-3"/>
    <hyperlink ref="A32" r:id="rId31" display="https://www.dndbeyond.com/magic-items/arrow-of-slaying"/>
    <hyperlink ref="A33" r:id="rId32" display="https://www.dndbeyond.com/magic-items/arrow-catching-shield"/>
    <hyperlink ref="A34" r:id="rId33" display="https://www.dndbeyond.com/magic-items/astral-shard"/>
    <hyperlink ref="A35" r:id="rId34" display="https://www.dndbeyond.com/magic-items/astronomy-archive"/>
    <hyperlink ref="A36" r:id="rId35" display="https://www.dndbeyond.com/magic-items/atlas-of-endless-horizons"/>
    <hyperlink ref="A37" r:id="rId36" display="https://www.dndbeyond.com/magic-items/azuredge"/>
    <hyperlink ref="A38" r:id="rId37" display="https://www.dndbeyond.com/magic-items/badge-of-the-watch"/>
    <hyperlink ref="A39" r:id="rId38" display="https://www.dndbeyond.com/magic-items/bag-of-beans"/>
    <hyperlink ref="A40" r:id="rId39" display="https://www.dndbeyond.com/magic-items/bag-of-bounty"/>
    <hyperlink ref="A41" r:id="rId40" display="https://www.dndbeyond.com/magic-items/bag-of-bounty"/>
    <hyperlink ref="A42" r:id="rId41" display="https://www.dndbeyond.com/magic-items/bag-of-devouring"/>
    <hyperlink ref="A43" r:id="rId42" display="https://www.dndbeyond.com/magic-items/bag-of-holding"/>
    <hyperlink ref="A44" r:id="rId43" display="https://www.dndbeyond.com/magic-items/bag-of-tricks"/>
    <hyperlink ref="A45" r:id="rId44" display="https://www.dndbeyond.com/magic-items/balance-of-harmony"/>
    <hyperlink ref="A46" r:id="rId45" display="https://www.dndbeyond.com/magic-items/balloon-pack"/>
    <hyperlink ref="A47" r:id="rId46" display="https://www.dndbeyond.com/magic-items/band-of-loyalty"/>
    <hyperlink ref="A48" r:id="rId47" display="https://www.dndbeyond.com/magic-items/band-of-loyalty"/>
    <hyperlink ref="A49" r:id="rId48" display="https://www.dndbeyond.com/magic-items/banner-of-the-krig-rune"/>
    <hyperlink ref="A50" r:id="rId49" display="https://www.dndbeyond.com/magic-items/battering-shield"/>
    <hyperlink ref="A51" r:id="rId50" display="https://www.dndbeyond.com/magic-items/battle-standard-of-infernal-power"/>
    <hyperlink ref="A52" r:id="rId51" display="https://www.dndbeyond.com/magic-items/bead-of-force"/>
    <hyperlink ref="A53" r:id="rId52" display="https://www.dndbeyond.com/magic-items/bead-of-nourishment"/>
    <hyperlink ref="A54" r:id="rId53" display="https://www.dndbeyond.com/magic-items/bead-of-refreshment"/>
    <hyperlink ref="A55" r:id="rId54" display="https://www.dndbeyond.com/magic-items/belashyrras-beholder-crown"/>
    <hyperlink ref="A56" r:id="rId55" display="https://www.dndbeyond.com/magic-items/bell-branch"/>
    <hyperlink ref="A57" r:id="rId56" display="https://www.dndbeyond.com/magic-items/belt-of-dwarvenkind"/>
    <hyperlink ref="A58" r:id="rId57" display="https://www.dndbeyond.com/magic-items/belt-of-giant-strength"/>
    <hyperlink ref="A59" r:id="rId58" display="https://www.dndbeyond.com/magic-items/belt-of-giant-strength"/>
    <hyperlink ref="A60" r:id="rId59" display="https://www.dndbeyond.com/magic-items/belt-of-giant-strength"/>
    <hyperlink ref="A61" r:id="rId60" display="https://www.dndbeyond.com/magic-items/belt-of-giant-strength"/>
    <hyperlink ref="A62" r:id="rId61" display="https://www.dndbeyond.com/magic-items/belt-of-giant-strength"/>
    <hyperlink ref="A63" r:id="rId62" display="https://www.dndbeyond.com/magic-items/berserker-axe"/>
    <hyperlink ref="A64" r:id="rId63" display="https://www.dndbeyond.com/magic-items/black-crystal-tablet"/>
    <hyperlink ref="A65" r:id="rId64" display="https://www.dndbeyond.com/magic-items/black-dragon-mask"/>
    <hyperlink ref="A66" r:id="rId65" display="https://www.dndbeyond.com/magic-items/blackrazor"/>
    <hyperlink ref="A67" r:id="rId66" display="https://www.dndbeyond.com/magic-items/blackstaff"/>
    <hyperlink ref="A68" r:id="rId67" display="https://www.dndbeyond.com/magic-items/blade-of-the-medusa"/>
    <hyperlink ref="A69" r:id="rId68" display="https://www.dndbeyond.com/magic-items/blast-scepter"/>
    <hyperlink ref="A70" r:id="rId69" display="https://www.dndbeyond.com/magic-items/blod-stone"/>
    <hyperlink ref="A71" r:id="rId70" display="https://www.dndbeyond.com/magic-items/blood-fury-tattoo"/>
    <hyperlink ref="A72" r:id="rId71" display="https://www.dndbeyond.com/magic-items/blood-spear"/>
    <hyperlink ref="A73" r:id="rId72" display="https://www.dndbeyond.com/magic-items/bloodaxe"/>
    <hyperlink ref="A74" r:id="rId73" display="https://www.dndbeyond.com/magic-items/blue-dragon-mask"/>
    <hyperlink ref="A75" r:id="rId74" display="https://www.dndbeyond.com/magic-items/bonecounter"/>
    <hyperlink ref="A76" r:id="rId75" display="https://www.dndbeyond.com/magic-items/bookmark"/>
    <hyperlink ref="A77" r:id="rId76" display="https://www.dndbeyond.com/magic-items/boomerang-1"/>
    <hyperlink ref="A78" r:id="rId77" display="https://www.dndbeyond.com/magic-items/boomerang-2"/>
    <hyperlink ref="A79" r:id="rId78" display="https://www.dndbeyond.com/magic-items/boomerang-3"/>
    <hyperlink ref="A80" r:id="rId79" display="https://www.dndbeyond.com/magic-items/boots-of-elvenkind"/>
    <hyperlink ref="A81" r:id="rId80" display="https://www.dndbeyond.com/magic-items/boots-of-false-tracks"/>
    <hyperlink ref="A82" r:id="rId81" display="https://www.dndbeyond.com/magic-items/boots-of-levitation"/>
    <hyperlink ref="A83" r:id="rId82" display="https://www.dndbeyond.com/magic-items/boots-of-speed"/>
    <hyperlink ref="A84" r:id="rId83" display="https://www.dndbeyond.com/magic-items/boots-of-striding-and-springing"/>
    <hyperlink ref="A85" r:id="rId84" display="https://www.dndbeyond.com/magic-items/boots-of-the-winterlands"/>
    <hyperlink ref="A86" r:id="rId85" display="https://www.dndbeyond.com/magic-items/bottled-breath"/>
    <hyperlink ref="A87" r:id="rId86" display="https://www.dndbeyond.com/magic-items/bowl-of-commanding-water-elementals"/>
    <hyperlink ref="A88" r:id="rId87" display="https://www.dndbeyond.com/magic-items/bracelet-of-rock-magic"/>
    <hyperlink ref="A89" r:id="rId88" display="https://www.dndbeyond.com/magic-items/bracer-of-flying-daggers"/>
    <hyperlink ref="A90" r:id="rId89" display="https://www.dndbeyond.com/magic-items/bracers-of-archery"/>
    <hyperlink ref="A91" r:id="rId90" display="https://www.dndbeyond.com/magic-items/bracers-of-defense"/>
    <hyperlink ref="A92" r:id="rId91" display="https://www.dndbeyond.com/magic-items/brazier-of-commanding-fire-elementals"/>
    <hyperlink ref="A93" r:id="rId92" display="https://www.dndbeyond.com/magic-items/breathing-bubble"/>
    <hyperlink ref="A94" r:id="rId93" display="https://www.dndbeyond.com/magic-items/brooch-of-living-essence"/>
    <hyperlink ref="A95" r:id="rId94" display="https://www.dndbeyond.com/magic-items/brooch-of-shielding"/>
    <hyperlink ref="A96" r:id="rId95" display="https://www.dndbeyond.com/magic-items/broom-of-flying"/>
    <hyperlink ref="A97" r:id="rId96" display="https://www.dndbeyond.com/magic-items/butchers-bib"/>
    <hyperlink ref="A98" r:id="rId97" display="https://www.dndbeyond.com/magic-items/candle-of-invocation"/>
    <hyperlink ref="A99" r:id="rId98" display="https://www.dndbeyond.com/magic-items/candle-of-the-deep"/>
    <hyperlink ref="A100" r:id="rId99" display="https://www.dndbeyond.com/magic-items/cap-of-water-breathing"/>
    <hyperlink ref="A101" r:id="rId100" display="https://www.dndbeyond.com/magic-items/cape-of-the-mountebank"/>
    <hyperlink ref="A102" r:id="rId101" display="https://www.dndbeyond.com/magic-items/carpet-of-flying"/>
    <hyperlink ref="A103" r:id="rId102" display="https://www.dndbeyond.com/magic-items/cartographers-map-case"/>
    <hyperlink ref="A104" r:id="rId103" display="https://www.dndbeyond.com/magic-items/cast-off-armor"/>
    <hyperlink ref="A105" r:id="rId104" display="https://www.dndbeyond.com/magic-items/cauldron-of-plenty"/>
    <hyperlink ref="A106" r:id="rId105" display="https://www.dndbeyond.com/magic-items/cauldron-of-rebirth"/>
    <hyperlink ref="A107" r:id="rId106" display="https://www.dndbeyond.com/magic-items/censer-of-controlling-air-elementals"/>
    <hyperlink ref="A108" r:id="rId107" display="https://www.dndbeyond.com/magic-items/charlatans-die"/>
    <hyperlink ref="A109" r:id="rId108" display="https://www.dndbeyond.com/magic-items/charm-of-plant-command"/>
    <hyperlink ref="A110" r:id="rId109" display="https://www.dndbeyond.com/magic-items/chest-of-preserving"/>
    <hyperlink ref="A111" r:id="rId110" display="https://www.dndbeyond.com/magic-items/chime-of-opening"/>
    <hyperlink ref="A112" r:id="rId111" display="https://www.dndbeyond.com/magic-items/chronolometer"/>
    <hyperlink ref="A113" r:id="rId112" display="https://www.dndbeyond.com/magic-items/circlet-of-blasting"/>
    <hyperlink ref="A114" r:id="rId113" display="https://www.dndbeyond.com/magic-items/circlet-of-human-perfection"/>
    <hyperlink ref="A115" r:id="rId114" display="https://www.dndbeyond.com/magic-items/claw-of-the-wyrm-rune"/>
    <hyperlink ref="A116" r:id="rId115" display="https://www.dndbeyond.com/magic-items/claws-of-the-umber-hulk"/>
    <hyperlink ref="A117" r:id="rId116" display="https://www.dndbeyond.com/magic-items/cleansing-stone"/>
    <hyperlink ref="A118" r:id="rId117" display="https://www.dndbeyond.com/magic-items/cleansing-stone"/>
    <hyperlink ref="A119" r:id="rId118" display="https://www.dndbeyond.com/magic-items/cloak-of-arachnida"/>
    <hyperlink ref="A120" r:id="rId119" display="https://www.dndbeyond.com/magic-items/cloak-of-billowing"/>
    <hyperlink ref="A121" r:id="rId120" display="https://www.dndbeyond.com/magic-items/cloak-of-displacement"/>
    <hyperlink ref="A122" r:id="rId121" display="https://www.dndbeyond.com/magic-items/cloak-of-elvenkind"/>
    <hyperlink ref="A123" r:id="rId122" display="https://www.dndbeyond.com/magic-items/cloak-of-invisibility"/>
    <hyperlink ref="A124" r:id="rId123" display="https://www.dndbeyond.com/magic-items/cloak-of-many-fashions"/>
    <hyperlink ref="A125" r:id="rId124" display="https://www.dndbeyond.com/magic-items/cloak-of-protection"/>
    <hyperlink ref="A126" r:id="rId125" display="https://www.dndbeyond.com/magic-items/cloak-of-the-bat"/>
    <hyperlink ref="A127" r:id="rId126" display="https://www.dndbeyond.com/magic-items/cloak-of-the-manta-ray"/>
    <hyperlink ref="A128" r:id="rId127" display="https://www.dndbeyond.com/magic-items/clockwork-amulet"/>
    <hyperlink ref="A129" r:id="rId128" display="https://www.dndbeyond.com/magic-items/clothes-of-mending"/>
    <hyperlink ref="A130" r:id="rId129" display="https://www.dndbeyond.com/magic-items/coiling-grasp-tattoo"/>
    <hyperlink ref="A131" r:id="rId130" display="https://www.dndbeyond.com/magic-items/coin-of-delving"/>
    <hyperlink ref="A132" r:id="rId131" display="https://www.dndbeyond.com/magic-items/conch-of-teleportation"/>
    <hyperlink ref="A133" r:id="rId132" display="https://www.dndbeyond.com/magic-items/corpse-slayer"/>
    <hyperlink ref="A134" r:id="rId133" display="https://www.dndbeyond.com/magic-items/crystal-ball"/>
    <hyperlink ref="A135" r:id="rId134" display="https://www.dndbeyond.com/magic-items/crystal-ball-of-mind-reading"/>
    <hyperlink ref="A136" r:id="rId135" display="https://www.dndbeyond.com/magic-items/crystal-ball-of-telepathy"/>
    <hyperlink ref="A137" r:id="rId136" display="https://www.dndbeyond.com/magic-items/crystal-ball-of-true-seeing"/>
    <hyperlink ref="A138" r:id="rId137" display="https://www.dndbeyond.com/magic-items/crystalline-chronicle"/>
    <hyperlink ref="A139" r:id="rId138" display="https://www.dndbeyond.com/magic-items/cube-of-force"/>
    <hyperlink ref="A140" r:id="rId139" display="https://www.dndbeyond.com/magic-items/cubic-gate"/>
    <hyperlink ref="A141" r:id="rId140" display="https://www.dndbeyond.com/magic-items/cursed-luckstone"/>
    <hyperlink ref="A142" r:id="rId141" display="https://www.dndbeyond.com/magic-items/daerns-instant-fortress"/>
    <hyperlink ref="A143" r:id="rId142" display="https://www.dndbeyond.com/magic-items/dagger-of-blindsight"/>
    <hyperlink ref="A144" r:id="rId143" display="https://www.dndbeyond.com/magic-items/dagger-of-venom"/>
    <hyperlink ref="A145" r:id="rId144" display="https://www.dndbeyond.com/magic-items/dancing-sword"/>
    <hyperlink ref="A146" r:id="rId145" display="https://www.dndbeyond.com/magic-items/danoths-visor"/>
    <hyperlink ref="A147" r:id="rId146" display="https://www.dndbeyond.com/magic-items/dark-shard-amulet"/>
    <hyperlink ref="A148" r:id="rId147" display="https://www.dndbeyond.com/magic-items/dawnbringer"/>
    <hyperlink ref="A149" r:id="rId148" display="https://www.dndbeyond.com/magic-items/decanter-of-endless-water"/>
    <hyperlink ref="A150" r:id="rId149" display="https://www.dndbeyond.com/magic-items/deck-of-illusions"/>
    <hyperlink ref="A151" r:id="rId150" display="https://www.dndbeyond.com/magic-items/deck-of-many-things"/>
    <hyperlink ref="A152" r:id="rId151" display="https://www.dndbeyond.com/magic-items/deck-of-several-things"/>
    <hyperlink ref="A153" r:id="rId152" display="https://www.dndbeyond.com/magic-items/defender"/>
    <hyperlink ref="A154" r:id="rId153" display="https://www.dndbeyond.com/magic-items/demon-armor"/>
    <hyperlink ref="A155" r:id="rId154" display="https://www.dndbeyond.com/magic-items/devastation-orb"/>
    <hyperlink ref="A156" r:id="rId155" display="https://www.dndbeyond.com/magic-items/devastation-orb"/>
    <hyperlink ref="A157" r:id="rId156" display="https://www.dndbeyond.com/magic-items/devastation-orb"/>
    <hyperlink ref="A158" r:id="rId157" display="https://www.dndbeyond.com/magic-items/devastation-orb"/>
    <hyperlink ref="A159" r:id="rId158" display="https://www.dndbeyond.com/magic-items/devotees-censer"/>
    <hyperlink ref="A160" r:id="rId159" display="https://www.dndbeyond.com/magic-items/dimensional-loop"/>
    <hyperlink ref="A161" r:id="rId160" display="https://www.dndbeyond.com/magic-items/dimensional-seal"/>
    <hyperlink ref="A162" r:id="rId161" display="https://www.dndbeyond.com/magic-items/dimensional-seal"/>
    <hyperlink ref="A163" r:id="rId162" display="https://www.dndbeyond.com/magic-items/dimensional-shackles"/>
    <hyperlink ref="A164" r:id="rId163" display="https://www.dndbeyond.com/magic-items/dispelling-stone"/>
    <hyperlink ref="A165" r:id="rId164" display="https://www.dndbeyond.com/magic-items/docent"/>
    <hyperlink ref="A166" r:id="rId165" display="https://www.dndbeyond.com/magic-items/docent"/>
    <hyperlink ref="A167" r:id="rId166" display="https://www.dndbeyond.com/magic-items/dodecahedron-of-doom"/>
    <hyperlink ref="A168" r:id="rId167" display="https://www.dndbeyond.com/magic-items/dragon-scale-mail"/>
    <hyperlink ref="A169" r:id="rId168" display="https://www.dndbeyond.com/magic-items/dragon-slayer"/>
    <hyperlink ref="A170" r:id="rId169" display="https://www.dndbeyond.com/magic-items/dragonguard"/>
    <hyperlink ref="A171" r:id="rId170" display="https://www.dndbeyond.com/magic-items/dragonstaff-of-ahghairon"/>
    <hyperlink ref="A172" r:id="rId171" display="https://www.dndbeyond.com/magic-items/dragontooth-dagger"/>
    <hyperlink ref="A173" r:id="rId172" display="https://www.dndbeyond.com/magic-items/dread-helm"/>
    <hyperlink ref="A174" r:id="rId173" display="https://www.dndbeyond.com/magic-items/driftglobe"/>
    <hyperlink ref="A175" r:id="rId174" display="https://www.dndbeyond.com/magic-items/drown"/>
    <hyperlink ref="A176" r:id="rId175" display="https://www.dndbeyond.com/magic-items/duplicitous-manuscript"/>
    <hyperlink ref="A177" r:id="rId176" display="https://www.dndbeyond.com/magic-items/duskcrusher"/>
    <hyperlink ref="A178" r:id="rId177" display="https://www.dndbeyond.com/magic-items/dust-of-deliciousness"/>
    <hyperlink ref="A179" r:id="rId178" display="https://www.dndbeyond.com/magic-items/dust-of-disappearance"/>
    <hyperlink ref="A180" r:id="rId179" display="https://www.dndbeyond.com/magic-items/dust-of-dryness"/>
    <hyperlink ref="A181" r:id="rId180" display="https://www.dndbeyond.com/magic-items/dust-of-sneezing-and-choking"/>
    <hyperlink ref="A182" r:id="rId181" display="https://www.dndbeyond.com/magic-items/dwarven-plate"/>
    <hyperlink ref="A183" r:id="rId182" display="https://www.dndbeyond.com/magic-items/dwarven-thrower"/>
    <hyperlink ref="A184" r:id="rId183" display="https://www.dndbeyond.com/magic-items/dyrrns-tentacle-whip"/>
    <hyperlink ref="A185" r:id="rId184" display="https://www.dndbeyond.com/magic-items/eagle-whistle"/>
    <hyperlink ref="A186" r:id="rId185" display="https://www.dndbeyond.com/magic-items/ear-horn-of-hearing"/>
    <hyperlink ref="A187" r:id="rId186" display="https://www.dndbeyond.com/magic-items/earworm"/>
    <hyperlink ref="A188" r:id="rId187" display="https://www.dndbeyond.com/magic-items/efficient-quiver"/>
    <hyperlink ref="A189" r:id="rId188" display="https://www.dndbeyond.com/magic-items/efreeti-bottle"/>
    <hyperlink ref="A190" r:id="rId189" display="https://www.dndbeyond.com/magic-items/efreeti-chain"/>
    <hyperlink ref="A191" r:id="rId190" display="https://www.dndbeyond.com/magic-items/elder-cartographers-glossography"/>
    <hyperlink ref="A192" r:id="rId191" display="https://www.dndbeyond.com/magic-items/eldritch-claw-tattoo"/>
    <hyperlink ref="A193" r:id="rId192" display="https://www.dndbeyond.com/magic-items/elemental-essence-shard"/>
    <hyperlink ref="A194" r:id="rId193" display="https://www.dndbeyond.com/magic-items/elemental-gem"/>
    <hyperlink ref="A195" r:id="rId194" display="https://www.dndbeyond.com/magic-items/elixir-of-health"/>
    <hyperlink ref="A196" r:id="rId195" display="https://www.dndbeyond.com/magic-items/elven-chain"/>
    <hyperlink ref="A197" r:id="rId196" display="https://www.dndbeyond.com/magic-items/enduring-spellbook"/>
    <hyperlink ref="A198" r:id="rId197" display="https://www.dndbeyond.com/magic-items/ersatz-eye"/>
    <hyperlink ref="A199" r:id="rId198" display="https://www.dndbeyond.com/magic-items/everbright-lantern"/>
    <hyperlink ref="A200" r:id="rId199" display="https://www.dndbeyond.com/magic-items/everbright-lantern"/>
    <hyperlink ref="A201" r:id="rId200" display="https://www.dndbeyond.com/magic-items/eversmoking-bottle"/>
    <hyperlink ref="A202" r:id="rId201" display="https://www.dndbeyond.com/magic-items/eyes-of-charming"/>
    <hyperlink ref="A203" r:id="rId202" display="https://www.dndbeyond.com/magic-items/eyes-of-minute-seeing"/>
    <hyperlink ref="A204" r:id="rId203" display="https://www.dndbeyond.com/magic-items/eyes-of-the-eagle"/>
    <hyperlink ref="A205" r:id="rId204" display="https://www.dndbeyond.com/magic-items/failed-experiment-wand"/>
    <hyperlink ref="A206" r:id="rId205" display="https://www.dndbeyond.com/magic-items/fane-eater"/>
    <hyperlink ref="A207" r:id="rId206" display="https://www.dndbeyond.com/magic-items/far-gear"/>
    <hyperlink ref="A208" r:id="rId207" display="https://www.dndbeyond.com/magic-items/far-realm-shard"/>
    <hyperlink ref="A209" r:id="rId208" display="https://www.dndbeyond.com/magic-items/feather-of-diatryma-summoning"/>
    <hyperlink ref="A210" r:id="rId209" display="https://www.dndbeyond.com/magic-items/feather-token"/>
    <hyperlink ref="A211" r:id="rId210" display="https://www.dndbeyond.com/magic-items/feather-token-feather-fall"/>
    <hyperlink ref="A212" r:id="rId211" display="https://www.dndbeyond.com/magic-items/feather-token-feather-fall"/>
    <hyperlink ref="A213" r:id="rId212" display="https://www.dndbeyond.com/magic-items/fernian-ash-focus"/>
    <hyperlink ref="A214" r:id="rId213" display="https://www.dndbeyond.com/magic-items/fernian-ash-focus"/>
    <hyperlink ref="A215" r:id="rId214" display="https://www.dndbeyond.com/magic-items/feywild-shard"/>
    <hyperlink ref="A216" r:id="rId215" display="https://www.dndbeyond.com/magic-items/figurine-of-wondrous-power"/>
    <hyperlink ref="A217" r:id="rId216" display="https://www.dndbeyond.com/magic-items/figurine-of-wondrous-power"/>
    <hyperlink ref="A218" r:id="rId217" display="https://www.dndbeyond.com/magic-items/figurine-of-wondrous-power"/>
    <hyperlink ref="A219" r:id="rId218" display="https://www.dndbeyond.com/magic-items/figurine-of-wondrous-power"/>
    <hyperlink ref="A220" r:id="rId219" display="https://www.dndbeyond.com/magic-items/figurine-of-wondrous-power"/>
    <hyperlink ref="A221" r:id="rId220" display="https://www.dndbeyond.com/magic-items/figurine-of-wondrous-power"/>
    <hyperlink ref="A222" r:id="rId221" display="https://www.dndbeyond.com/magic-items/figurine-of-wondrous-power"/>
    <hyperlink ref="A223" r:id="rId222" display="https://www.dndbeyond.com/magic-items/figurine-of-wondrous-power"/>
    <hyperlink ref="A224" r:id="rId223" display="https://www.dndbeyond.com/magic-items/figurine-of-wondrous-power"/>
    <hyperlink ref="A225" r:id="rId224" display="https://www.dndbeyond.com/magic-items/figurine-of-wondrous-power"/>
    <hyperlink ref="A226" r:id="rId225" display="https://www.dndbeyond.com/magic-items/figurine-of-wondrous-power"/>
    <hyperlink ref="A227" r:id="rId226" display="https://www.dndbeyond.com/magic-items/finders-goggles"/>
    <hyperlink ref="A228" r:id="rId227" display="https://www.dndbeyond.com/magic-items/flame-tongue"/>
    <hyperlink ref="A229" r:id="rId228" display="https://www.dndbeyond.com/magic-items/flying-chariot"/>
    <hyperlink ref="A230" r:id="rId229" display="https://www.dndbeyond.com/magic-items/folding-boat"/>
    <hyperlink ref="A231" r:id="rId230" display="https://www.dndbeyond.com/magic-items/frost-brand"/>
    <hyperlink ref="A232" r:id="rId231" display="https://www.dndbeyond.com/magic-items/fulminating-treatise"/>
    <hyperlink ref="A233" r:id="rId232" display="https://www.dndbeyond.com/magic-items/galders-bubble-pipe"/>
    <hyperlink ref="A234" r:id="rId233" display="https://www.dndbeyond.com/magic-items/gamblers-blade"/>
    <hyperlink ref="A235" r:id="rId234" display="https://www.dndbeyond.com/magic-items/gauntlets-of-flaming-fury"/>
    <hyperlink ref="A236" r:id="rId235" display="https://www.dndbeyond.com/magic-items/gauntlets-of-ogre-power"/>
    <hyperlink ref="A237" r:id="rId236" display="https://www.dndbeyond.com/magic-items/gavel-of-the-venn-rune"/>
    <hyperlink ref="A238" r:id="rId237" display="https://www.dndbeyond.com/magic-items/gem-of-brightness"/>
    <hyperlink ref="A239" r:id="rId238" display="https://www.dndbeyond.com/magic-items/gem-of-seeing"/>
    <hyperlink ref="A240" r:id="rId239" display="https://www.dndbeyond.com/magic-items/ghost-lantern"/>
    <hyperlink ref="A241" r:id="rId240" display="https://www.dndbeyond.com/magic-items/ghost-step-tattoo"/>
    <hyperlink ref="A242" r:id="rId241" display="https://www.dndbeyond.com/magic-items/giant-slayer"/>
    <hyperlink ref="A243" r:id="rId242" display="https://www.dndbeyond.com/magic-items/glamerweave"/>
    <hyperlink ref="A244" r:id="rId243" display="https://www.dndbeyond.com/magic-items/uncommon-glamerweave"/>
    <hyperlink ref="A245" r:id="rId244" display="https://www.dndbeyond.com/magic-items/glamoured-studded-leather"/>
    <hyperlink ref="A246" r:id="rId245" display="https://www.dndbeyond.com/magic-items/gloves-of-missile-snaring"/>
    <hyperlink ref="A247" r:id="rId246" display="https://www.dndbeyond.com/magic-items/gloves-of-swimming-and-climbing"/>
    <hyperlink ref="A248" r:id="rId247" display="https://www.dndbeyond.com/magic-items/gloves-of-thievery"/>
    <hyperlink ref="A249" r:id="rId248" display="https://www.dndbeyond.com/magic-items/goggles-of-night"/>
    <hyperlink ref="A250" r:id="rId249" display="https://www.dndbeyond.com/magic-items/goggles-of-object-reading"/>
    <hyperlink ref="A251" r:id="rId250" display="https://www.dndbeyond.com/magic-items/greater-silver-sword"/>
    <hyperlink ref="A252" r:id="rId251" display="https://www.dndbeyond.com/magic-items/green-dragon-mask"/>
    <hyperlink ref="A253" r:id="rId252" display="https://www.dndbeyond.com/magic-items/grimoire-infinitus"/>
    <hyperlink ref="A254" r:id="rId253" display="https://www.dndbeyond.com/magic-items/guardian-emblem"/>
    <hyperlink ref="A255" r:id="rId254" location="GuildCharms" display="https://www.dndbeyond.com/sources/ggtr/treasures - GuildCharms"/>
    <hyperlink ref="A256" r:id="rId255" display="https://www.dndbeyond.com/magic-items/guild-keyrune"/>
    <hyperlink ref="A257" r:id="rId256" display="https://www.dndbeyond.com/magic-items/guild-keyrune"/>
    <hyperlink ref="A258" r:id="rId257" display="https://www.dndbeyond.com/magic-items/guild-keyrune"/>
    <hyperlink ref="A259" r:id="rId258" display="https://www.dndbeyond.com/magic-items/guild-keyrune"/>
    <hyperlink ref="A260" r:id="rId259" display="https://www.dndbeyond.com/magic-items/guild-keyrune"/>
    <hyperlink ref="A261" r:id="rId260" display="https://www.dndbeyond.com/magic-items/guild-keyrune"/>
    <hyperlink ref="A262" r:id="rId261" display="https://www.dndbeyond.com/magic-items/guild-keyrune"/>
    <hyperlink ref="A263" r:id="rId262" display="https://www.dndbeyond.com/magic-items/guild-keyrune"/>
    <hyperlink ref="A264" r:id="rId263" display="https://www.dndbeyond.com/magic-items/guild-keyrune"/>
    <hyperlink ref="A265" r:id="rId264" display="https://www.dndbeyond.com/magic-items/guild-keyrune"/>
    <hyperlink ref="A266" r:id="rId265" display="https://www.dndbeyond.com/magic-items/guild-signet"/>
    <hyperlink ref="A267" r:id="rId266" display="https://www.dndbeyond.com/magic-items/gulthias-staff"/>
    <hyperlink ref="A268" r:id="rId267" display="https://www.dndbeyond.com/magic-items/gurts-greataxe"/>
    <hyperlink ref="A269" r:id="rId268" display="https://www.dndbeyond.com/magic-items/hammer-of-thunderbolts"/>
    <hyperlink ref="A270" r:id="rId269" display="https://www.dndbeyond.com/magic-items/handy-haversack"/>
    <hyperlink ref="A271" r:id="rId270" display="https://www.dndbeyond.com/magic-items/hat-of-disguise"/>
    <hyperlink ref="A272" r:id="rId271" display="https://www.dndbeyond.com/magic-items/hat-of-vermin"/>
    <hyperlink ref="A273" r:id="rId272" display="https://www.dndbeyond.com/magic-items/hat-of-wizardry"/>
    <hyperlink ref="A274" r:id="rId273" display="https://www.dndbeyond.com/magic-items/hazirawn"/>
    <hyperlink ref="A275" r:id="rId274" display="https://www.dndbeyond.com/magic-items/headband-of-intellect"/>
    <hyperlink ref="A276" r:id="rId275" display="https://www.dndbeyond.com/magic-items/heart-weavers-primer"/>
    <hyperlink ref="A277" r:id="rId276" display="https://www.dndbeyond.com/magic-items/hell-hound-cloak"/>
    <hyperlink ref="A278" r:id="rId277" display="https://www.dndbeyond.com/magic-items/hellfire-weapon"/>
    <hyperlink ref="A279" r:id="rId278" display="https://www.dndbeyond.com/magic-items/helm-of-brilliance"/>
    <hyperlink ref="A280" r:id="rId279" display="https://www.dndbeyond.com/magic-items/helm-of-comprehending-languages"/>
    <hyperlink ref="A281" r:id="rId280" display="https://www.dndbeyond.com/magic-items/helm-of-devil-command"/>
    <hyperlink ref="A282" r:id="rId281" display="https://www.dndbeyond.com/magic-items/helm-of-telepathy"/>
    <hyperlink ref="A283" r:id="rId282" display="https://www.dndbeyond.com/magic-items/helm-of-teleportation"/>
    <hyperlink ref="A284" r:id="rId283" display="https://www.dndbeyond.com/magic-items/helm-of-the-gods"/>
    <hyperlink ref="A285" r:id="rId284" display="https://www.dndbeyond.com/magic-items/helm-of-the-scavenger"/>
    <hyperlink ref="A286" r:id="rId285" display="https://www.dndbeyond.com/magic-items/helm-of-underwater-action"/>
    <hyperlink ref="A287" r:id="rId286" display="https://www.dndbeyond.com/magic-items/hew"/>
    <hyperlink ref="A288" r:id="rId287" display="https://www.dndbeyond.com/magic-items/hewards-handy-haversack"/>
    <hyperlink ref="A289" r:id="rId288" display="https://www.dndbeyond.com/magic-items/hewards-handy-spice-pouch"/>
    <hyperlink ref="A290" r:id="rId289" display="https://www.dndbeyond.com/magic-items/hewards-hireling-armor"/>
    <hyperlink ref="A291" r:id="rId290" display="https://www.dndbeyond.com/magic-items/hide-of-the-feral-guardian"/>
    <hyperlink ref="A292" r:id="rId291" display="https://www.dndbeyond.com/magic-items/holy-avenger"/>
    <hyperlink ref="A293" r:id="rId292" display="https://www.dndbeyond.com/magic-items/holy-symbol-of-ravenkind"/>
    <hyperlink ref="A294" r:id="rId293" display="https://www.dndbeyond.com/magic-items/hook-of-fishers-delight"/>
    <hyperlink ref="A295" r:id="rId294" display="https://www.dndbeyond.com/magic-items/horn-of-blasting"/>
    <hyperlink ref="A296" r:id="rId295" display="https://www.dndbeyond.com/magic-items/horn-of-silent-alarm"/>
    <hyperlink ref="A297" r:id="rId296" display="https://www.dndbeyond.com/magic-items/horn-of-the-endless-maze"/>
    <hyperlink ref="A298" r:id="rId297" display="https://www.dndbeyond.com/magic-items/horn-of-valhalla"/>
    <hyperlink ref="A299" r:id="rId298" display="https://www.dndbeyond.com/magic-items/horn-of-valhalla"/>
    <hyperlink ref="A300" r:id="rId299" display="https://www.dndbeyond.com/magic-items/horn-of-valhalla"/>
    <hyperlink ref="A301" r:id="rId300" display="https://www.dndbeyond.com/magic-items/horn-of-valhalla"/>
    <hyperlink ref="A302" r:id="rId301" display="https://www.dndbeyond.com/magic-items/horned-ring"/>
    <hyperlink ref="A303" r:id="rId302" display="https://www.dndbeyond.com/magic-items/horseshoes-of-a-zephyr"/>
    <hyperlink ref="A304" r:id="rId303" display="https://www.dndbeyond.com/magic-items/horseshoes-of-speed"/>
    <hyperlink ref="A305" r:id="rId304" display="https://www.dndbeyond.com/magic-items/hunters-coat"/>
    <hyperlink ref="A306" r:id="rId305" display="https://www.dndbeyond.com/magic-items/icon-of-ravenloft"/>
    <hyperlink ref="A307" r:id="rId306" display="https://www.dndbeyond.com/magic-items/illuminators-tattoo"/>
    <hyperlink ref="A308" r:id="rId307" display="https://www.dndbeyond.com/magic-items/illusionists-bracers"/>
    <hyperlink ref="A309" r:id="rId308" display="https://www.dndbeyond.com/magic-items/imbued-wood-focus"/>
    <hyperlink ref="A310" r:id="rId309" display="https://www.dndbeyond.com/magic-items/immovable-rod"/>
    <hyperlink ref="A311" r:id="rId310" display="https://www.dndbeyond.com/magic-items/infernal-puzzle-box"/>
    <hyperlink ref="A312" r:id="rId311" display="https://www.dndbeyond.com/magic-items/infernal-tack"/>
    <hyperlink ref="A313" r:id="rId312" display="https://www.dndbeyond.com/magic-items/infiltrators-key"/>
    <hyperlink ref="A314" r:id="rId313" display="https://www.dndbeyond.com/magic-items/ingot-of-the-skold-rune"/>
    <hyperlink ref="A315" r:id="rId314" display="https://www.dndbeyond.com/magic-items/inquisitives-goggles"/>
    <hyperlink ref="A316" r:id="rId315" display="https://www.dndbeyond.com/magic-items/inquisitives-goggles"/>
    <hyperlink ref="A317" r:id="rId316" display="https://www.dndbeyond.com/magic-items/insignia-of-claws"/>
    <hyperlink ref="A318" r:id="rId317" display="https://www.dndbeyond.com/magic-items/instant-fortress"/>
    <hyperlink ref="A319" r:id="rId318" display="https://www.dndbeyond.com/magic-items/instrument-of-illusions"/>
    <hyperlink ref="A320" r:id="rId319" display="https://www.dndbeyond.com/magic-items/instrument-of-scribing"/>
    <hyperlink ref="A321" r:id="rId320" display="https://www.dndbeyond.com/magic-items/anstruth-harp"/>
    <hyperlink ref="A322" r:id="rId321" display="https://www.dndbeyond.com/magic-items/canaith-mandolin"/>
    <hyperlink ref="A323" r:id="rId322" display="https://www.dndbeyond.com/magic-items/cli-lyre"/>
    <hyperlink ref="A324" r:id="rId323" display="https://www.dndbeyond.com/magic-items/doss-lute"/>
    <hyperlink ref="A325" r:id="rId324" display="https://www.dndbeyond.com/magic-items/fochlucan-bandore"/>
    <hyperlink ref="A326" r:id="rId325" display="https://www.dndbeyond.com/magic-items/mac-fuirmidh-cittern"/>
    <hyperlink ref="A327" r:id="rId326" display="https://www.dndbeyond.com/magic-items/ollamh-harp"/>
    <hyperlink ref="A328" r:id="rId327" display="https://www.dndbeyond.com/magic-items/ioun-stone"/>
    <hyperlink ref="A329" r:id="rId328" display="https://www.dndbeyond.com/magic-items/ioun-stone"/>
    <hyperlink ref="A330" r:id="rId329" display="https://www.dndbeyond.com/magic-items/ioun-stone"/>
    <hyperlink ref="A331" r:id="rId330" display="https://www.dndbeyond.com/magic-items/ioun-stone"/>
    <hyperlink ref="A332" r:id="rId331" display="https://www.dndbeyond.com/magic-items/ioun-stone"/>
    <hyperlink ref="A333" r:id="rId332" display="https://www.dndbeyond.com/magic-items/ioun-stone"/>
    <hyperlink ref="A334" r:id="rId333" display="https://www.dndbeyond.com/magic-items/ioun-stone"/>
    <hyperlink ref="A335" r:id="rId334" display="https://www.dndbeyond.com/magic-items/ioun-stone"/>
    <hyperlink ref="A336" r:id="rId335" display="https://www.dndbeyond.com/magic-items/ioun-stone"/>
    <hyperlink ref="A337" r:id="rId336" display="https://www.dndbeyond.com/magic-items/ioun-stone"/>
    <hyperlink ref="A338" r:id="rId337" display="https://www.dndbeyond.com/magic-items/ioun-stone"/>
    <hyperlink ref="A339" r:id="rId338" display="https://www.dndbeyond.com/magic-items/ioun-stone"/>
    <hyperlink ref="A340" r:id="rId339" display="https://www.dndbeyond.com/magic-items/ioun-stone"/>
    <hyperlink ref="A341" r:id="rId340" display="https://www.dndbeyond.com/magic-items/ioun-stone"/>
    <hyperlink ref="A342" r:id="rId341" display="https://www.dndbeyond.com/magic-items/ioun-stone-of-historical-knowledge"/>
    <hyperlink ref="A343" r:id="rId342" display="https://www.dndbeyond.com/magic-items/ioun-stone-of-language-knowledge"/>
    <hyperlink ref="A344" r:id="rId343" display="https://www.dndbeyond.com/magic-items/ioun-stone-of-natural-knowledge"/>
    <hyperlink ref="A345" r:id="rId344" display="https://www.dndbeyond.com/magic-items/ioun-stone-of-religious-knowledge"/>
    <hyperlink ref="A346" r:id="rId345" display="https://www.dndbeyond.com/magic-items/ioun-stone-of-self-preservation"/>
    <hyperlink ref="A347" r:id="rId346" display="https://www.dndbeyond.com/magic-items/ioun-stone-of-supreme-intellect"/>
    <hyperlink ref="A348" r:id="rId347" display="https://www.dndbeyond.com/magic-items/irian-rosewood-focus"/>
    <hyperlink ref="A349" r:id="rId348" display="https://www.dndbeyond.com/magic-items/irian-rosewood-focus"/>
    <hyperlink ref="A350" r:id="rId349" display="https://www.dndbeyond.com/magic-items/iron-bands-of-bilarro"/>
    <hyperlink ref="A351" r:id="rId350" display="https://www.dndbeyond.com/magic-items/iron-bands-of-binding"/>
    <hyperlink ref="A352" r:id="rId351" display="https://www.dndbeyond.com/magic-items/iron-flask"/>
    <hyperlink ref="A353" r:id="rId352" display="https://www.dndbeyond.com/magic-items/ironfang"/>
    <hyperlink ref="A354" r:id="rId353" display="https://www.dndbeyond.com/magic-items/javelin-of-backbiting"/>
    <hyperlink ref="A355" r:id="rId354" display="https://www.dndbeyond.com/magic-items/javelin-of-lightning"/>
    <hyperlink ref="A356" r:id="rId355" display="https://www.dndbeyond.com/magic-items/keoghtoms-ointment"/>
    <hyperlink ref="A357" r:id="rId356" display="https://www.dndbeyond.com/magic-items/keycharm"/>
    <hyperlink ref="A358" r:id="rId357" display="https://www.dndbeyond.com/magic-items/knaves-eye-patch"/>
    <hyperlink ref="A359" r:id="rId358" display="https://www.dndbeyond.com/magic-items/korolnor-scepter"/>
    <hyperlink ref="A360" r:id="rId359" display="https://www.dndbeyond.com/magic-items/kyrzins-ooze"/>
    <hyperlink ref="A361" r:id="rId360" display="https://www.dndbeyond.com/magic-items/kythrian-manchineel-focus"/>
    <hyperlink ref="A362" r:id="rId361" display="https://www.dndbeyond.com/magic-items/kythrian-manchineel-focus"/>
    <hyperlink ref="A363" r:id="rId362" display="https://www.dndbeyond.com/magic-items/lamannian-oak-focus"/>
    <hyperlink ref="A364" r:id="rId363" display="https://www.dndbeyond.com/magic-items/lamannian-oak-focus"/>
    <hyperlink ref="A365" r:id="rId364" display="https://www.dndbeyond.com/magic-items/lantern-of-revealing"/>
    <hyperlink ref="A366" r:id="rId365" display="https://www.dndbeyond.com/magic-items/lantern-of-tracking"/>
    <hyperlink ref="A367" r:id="rId366" display="https://www.dndbeyond.com/magic-items/last-stand-armor"/>
    <hyperlink ref="A368" r:id="rId367" display="https://www.dndbeyond.com/magic-items/leather-golem-armor"/>
    <hyperlink ref="A369" r:id="rId368" display="https://www.dndbeyond.com/magic-items/libram-of-souls-and-flesh"/>
    <hyperlink ref="A370" r:id="rId369" display="https://www.dndbeyond.com/magic-items/lifewell-tattoo"/>
    <hyperlink ref="A371" r:id="rId370" display="https://www.dndbeyond.com/magic-items/lightbringer"/>
    <hyperlink ref="A372" r:id="rId371" display="https://www.dndbeyond.com/magic-items/living-armor"/>
    <hyperlink ref="A373" r:id="rId372" display="https://www.dndbeyond.com/magic-items/living-gloves"/>
    <hyperlink ref="A374" r:id="rId373" display="https://www.dndbeyond.com/magic-items/loadstone"/>
    <hyperlink ref="A375" r:id="rId374" display="https://www.dndbeyond.com/magic-items/lock-of-trickery"/>
    <hyperlink ref="A376" r:id="rId375" display="https://www.dndbeyond.com/magic-items/lords-ensemble"/>
    <hyperlink ref="A377" r:id="rId376" display="https://www.dndbeyond.com/magic-items/lost-crown-of-besilmer"/>
    <hyperlink ref="A378" r:id="rId377" display="https://www.dndbeyond.com/magic-items/luck-blade"/>
    <hyperlink ref="A379" r:id="rId378" display="https://www.dndbeyond.com/magic-items/luxon-beacon"/>
    <hyperlink ref="A380" r:id="rId379" display="https://www.dndbeyond.com/magic-items/lyre-of-building"/>
    <hyperlink ref="A381" r:id="rId380" display="https://www.dndbeyond.com/magic-items/mabaran-ebony-focus"/>
    <hyperlink ref="A382" r:id="rId381" display="https://www.dndbeyond.com/magic-items/mabaran-ebony-focus"/>
    <hyperlink ref="A383" r:id="rId382" display="https://www.dndbeyond.com/magic-items/mabaran-resonator"/>
    <hyperlink ref="A384" r:id="rId383" display="https://www.dndbeyond.com/magic-items/mabaran-resonator"/>
    <hyperlink ref="A385" r:id="rId384" display="https://www.dndbeyond.com/magic-items/mace-of-disruption"/>
    <hyperlink ref="A386" r:id="rId385" display="https://www.dndbeyond.com/magic-items/mace-of-smiting"/>
    <hyperlink ref="A387" r:id="rId386" display="https://www.dndbeyond.com/magic-items/mace-of-terror"/>
    <hyperlink ref="A388" r:id="rId387" display="https://www.dndbeyond.com/magic-items/mantle-of-spell-resistance"/>
    <hyperlink ref="A389" r:id="rId388" display="https://www.dndbeyond.com/magic-items/manual-of-bodily-health"/>
    <hyperlink ref="A390" r:id="rId389" display="https://www.dndbeyond.com/magic-items/manual-of-gainful-exercise"/>
    <hyperlink ref="A391" r:id="rId390" display="https://www.dndbeyond.com/magic-items/manual-of-golems"/>
    <hyperlink ref="A392" r:id="rId391" display="https://www.dndbeyond.com/magic-items/manual-of-quickness-of-action"/>
    <hyperlink ref="A393" r:id="rId392" display="https://www.dndbeyond.com/magic-items/mariners-armor"/>
    <hyperlink ref="A394" r:id="rId393" display="https://www.dndbeyond.com/magic-items/marvelous-pigments"/>
    <hyperlink ref="A395" r:id="rId394" display="https://www.dndbeyond.com/magic-items/mask-of-the-beast"/>
    <hyperlink ref="A396" r:id="rId395" display="https://www.dndbeyond.com/magic-items/mask-of-the-dragon-queen"/>
    <hyperlink ref="A397" r:id="rId396" display="https://www.dndbeyond.com/magic-items/masquerade-tattoo"/>
    <hyperlink ref="A398" r:id="rId397" display="https://www.dndbeyond.com/magic-items/masters-amulet"/>
    <hyperlink ref="A399" r:id="rId398" display="https://www.dndbeyond.com/magic-items/masters-call"/>
    <hyperlink ref="A400" r:id="rId399" display="https://www.dndbeyond.com/magic-items/masters-call"/>
    <hyperlink ref="A401" r:id="rId400" display="https://www.dndbeyond.com/magic-items/matalotok"/>
    <hyperlink ref="A402" r:id="rId401" display="https://www.dndbeyond.com/magic-items/medallion-of-thoughts"/>
    <hyperlink ref="A403" r:id="rId402" display="https://www.dndbeyond.com/magic-items/mind-blade"/>
    <hyperlink ref="A404" r:id="rId403" display="https://www.dndbeyond.com/magic-items/mind-carapace-armor"/>
    <hyperlink ref="A405" r:id="rId404" display="https://www.dndbeyond.com/magic-items/mind-lash"/>
    <hyperlink ref="A406" r:id="rId405" display="https://www.dndbeyond.com/magic-items/mirror-of-life-trapping"/>
    <hyperlink ref="A407" r:id="rId406" display="https://www.dndbeyond.com/magic-items/mirror-of-the-past"/>
    <hyperlink ref="A408" r:id="rId407" display="https://www.dndbeyond.com/magic-items/mithral-armor"/>
    <hyperlink ref="A409" r:id="rId408" display="https://www.dndbeyond.com/magic-items/mithral-half-plate-1"/>
    <hyperlink ref="A410" r:id="rId409" display="https://www.dndbeyond.com/magic-items/mizzium-apparatus"/>
    <hyperlink ref="A411" r:id="rId410" display="https://www.dndbeyond.com/magic-items/mizzium-armor"/>
    <hyperlink ref="A412" r:id="rId411" display="https://www.dndbeyond.com/magic-items/mizzium-mortar"/>
    <hyperlink ref="A413" r:id="rId412" display="https://www.dndbeyond.com/magic-items/molten-bronze-skin"/>
    <hyperlink ref="A414" r:id="rId413" display="https://www.dndbeyond.com/magic-items/moodmark-paint"/>
    <hyperlink ref="A415" r:id="rId414" display="https://www.dndbeyond.com/magic-items/moon-touched-sword"/>
    <hyperlink ref="A416" r:id="rId415" display="https://www.dndbeyond.com/magic-items/moonblade"/>
    <hyperlink ref="A417" r:id="rId416" display="https://www.dndbeyond.com/magic-items/mystery-key"/>
    <hyperlink ref="A418" r:id="rId417" display="https://www.dndbeyond.com/magic-items/natures-mantle"/>
    <hyperlink ref="A419" r:id="rId418" display="https://www.dndbeyond.com/magic-items/navigation-orb"/>
    <hyperlink ref="A420" r:id="rId419" display="https://www.dndbeyond.com/magic-items/necklace-of-adaptation"/>
    <hyperlink ref="A421" r:id="rId420" display="https://www.dndbeyond.com/magic-items/necklace-of-fireballs"/>
    <hyperlink ref="A422" r:id="rId421" display="https://www.dndbeyond.com/magic-items/necklace-of-fireballs"/>
    <hyperlink ref="A423" r:id="rId422" display="https://www.dndbeyond.com/magic-items/necklace-of-fireballs"/>
    <hyperlink ref="A424" r:id="rId423" display="https://www.dndbeyond.com/magic-items/necklace-of-fireballs"/>
    <hyperlink ref="A425" r:id="rId424" display="https://www.dndbeyond.com/magic-items/necklace-of-fireballs"/>
    <hyperlink ref="A426" r:id="rId425" display="https://www.dndbeyond.com/magic-items/necklace-of-fireballs"/>
    <hyperlink ref="A427" r:id="rId426" display="https://www.dndbeyond.com/magic-items/necklace-of-prayer-beads"/>
    <hyperlink ref="A428" r:id="rId427" display="https://www.dndbeyond.com/magic-items/necklace-of-prayer-beads"/>
    <hyperlink ref="A429" r:id="rId428" display="https://www.dndbeyond.com/magic-items/necklace-of-prayer-beads"/>
    <hyperlink ref="A430" r:id="rId429" display="https://www.dndbeyond.com/magic-items/necklace-of-prayer-beads"/>
    <hyperlink ref="A431" r:id="rId430" display="https://www.dndbeyond.com/magic-items/necklace-of-prayer-beads"/>
    <hyperlink ref="A432" r:id="rId431" display="https://www.dndbeyond.com/magic-items/necklace-of-prayer-beads"/>
    <hyperlink ref="A433" r:id="rId432" display="https://www.dndbeyond.com/magic-items/needle-of-mending"/>
    <hyperlink ref="A434" r:id="rId433" display="https://www.dndbeyond.com/magic-items/night-caller"/>
    <hyperlink ref="A435" r:id="rId434" display="https://www.dndbeyond.com/magic-items/nightfall-pearl"/>
    <hyperlink ref="A436" r:id="rId435" display="https://www.dndbeyond.com/magic-items/nine-lives-stealer"/>
    <hyperlink ref="A437" r:id="rId436" display="https://www.dndbeyond.com/magic-items/nolzurs-marvelous-pigments"/>
    <hyperlink ref="A438" r:id="rId437" display="https://www.dndbeyond.com/magic-items/oathbow"/>
    <hyperlink ref="A439" r:id="rId438" display="https://www.dndbeyond.com/magic-items/obsidian-flint-dragon-plate"/>
    <hyperlink ref="A440" r:id="rId439" display="https://www.dndbeyond.com/magic-items/oil-of-etherealness"/>
    <hyperlink ref="A441" r:id="rId440" display="https://www.dndbeyond.com/magic-items/oil-of-sharpness"/>
    <hyperlink ref="A442" r:id="rId441" display="https://www.dndbeyond.com/magic-items/oil-of-slipperiness"/>
    <hyperlink ref="A443" r:id="rId442" display="https://www.dndbeyond.com/magic-items/opal-of-the-ild-rune"/>
    <hyperlink ref="A444" r:id="rId443" display="https://www.dndbeyond.com/magic-items/orb-of-direction"/>
    <hyperlink ref="A445" r:id="rId444" display="https://www.dndbeyond.com/magic-items/orb-of-gonging"/>
    <hyperlink ref="A446" r:id="rId445" display="https://www.dndbeyond.com/magic-items/orb-of-shielding"/>
    <hyperlink ref="A447" r:id="rId446" display="https://www.dndbeyond.com/magic-items/orb-of-shielding"/>
    <hyperlink ref="A448" r:id="rId447" display="https://www.dndbeyond.com/magic-items/orb-of-the-stein-rune"/>
    <hyperlink ref="A449" r:id="rId448" display="https://www.dndbeyond.com/magic-items/orb-of-the-veil"/>
    <hyperlink ref="A450" r:id="rId449" display="https://www.dndbeyond.com/magic-items/orb-of-time"/>
    <hyperlink ref="A451" r:id="rId450" display="https://www.dndbeyond.com/magic-items/orcsplitter"/>
    <hyperlink ref="A452" r:id="rId451" display="https://www.dndbeyond.com/magic-items/outer-essence-shard"/>
    <hyperlink ref="A453" r:id="rId452" display="https://www.dndbeyond.com/magic-items/paper-bird"/>
    <hyperlink ref="A454" r:id="rId453" display="https://www.dndbeyond.com/magic-items/pariahs-shield"/>
    <hyperlink ref="A455" r:id="rId454" display="https://www.dndbeyond.com/magic-items/pearl-of-power"/>
    <hyperlink ref="A456" r:id="rId455" display="https://www.dndbeyond.com/magic-items/pennant-of-the-vind-rune"/>
    <hyperlink ref="A457" r:id="rId456" display="https://www.dndbeyond.com/magic-items/peregrine-mask"/>
    <hyperlink ref="A458" r:id="rId457" display="https://www.dndbeyond.com/magic-items/perfume-of-bewitching"/>
    <hyperlink ref="A459" r:id="rId458" display="https://www.dndbeyond.com/magic-items/periapt-of-health"/>
    <hyperlink ref="A460" r:id="rId459" display="https://www.dndbeyond.com/magic-items/periapt-of-proof-against-poison"/>
    <hyperlink ref="A461" r:id="rId460" display="https://www.dndbeyond.com/magic-items/periapt-of-wound-closure"/>
    <hyperlink ref="A462" r:id="rId461" display="https://www.dndbeyond.com/magic-items/philter-of-love"/>
    <hyperlink ref="A463" r:id="rId462" display="https://www.dndbeyond.com/magic-items/piercer"/>
    <hyperlink ref="A464" r:id="rId463" display="https://www.dndbeyond.com/magic-items/pipe-of-remembrance"/>
    <hyperlink ref="A465" r:id="rId464" display="https://www.dndbeyond.com/magic-items/pipe-of-smoke-monsters"/>
    <hyperlink ref="A466" r:id="rId465" display="https://www.dndbeyond.com/magic-items/pipes-of-haunting"/>
    <hyperlink ref="A467" r:id="rId466" display="https://www.dndbeyond.com/magic-items/pipes-of-the-sewers"/>
    <hyperlink ref="A468" r:id="rId467" display="https://www.dndbeyond.com/magic-items/piwafwi-cloak-of-elvenkind"/>
    <hyperlink ref="A469" r:id="rId468" display="https://www.dndbeyond.com/magic-items/piwafwi-of-fire-resistance"/>
    <hyperlink ref="A470" r:id="rId469" display="https://www.dndbeyond.com/magic-items/planecallers-codex"/>
    <hyperlink ref="A471" r:id="rId470" display="https://www.dndbeyond.com/magic-items/plate-armor-of-etherealness"/>
    <hyperlink ref="A472" r:id="rId471" display="https://www.dndbeyond.com/magic-items/pole-of-angling"/>
    <hyperlink ref="A473" r:id="rId472" display="https://www.dndbeyond.com/magic-items/pole-of-collapsing"/>
    <hyperlink ref="A474" r:id="rId473" display="https://www.dndbeyond.com/magic-items/polymorph-blade"/>
    <hyperlink ref="A475" r:id="rId474" display="https://www.dndbeyond.com/magic-items/portable-hole"/>
    <hyperlink ref="A476" r:id="rId475" display="https://www.dndbeyond.com/magic-items/pot-of-awakening"/>
    <hyperlink ref="A477" r:id="rId476" display="https://www.dndbeyond.com/magic-items/potion-of-animal-friendship"/>
    <hyperlink ref="A478" r:id="rId477" display="https://www.dndbeyond.com/magic-items/potion-of-aqueous-form"/>
    <hyperlink ref="A479" r:id="rId478" display="https://www.dndbeyond.com/magic-items/potion-of-clairvoyance"/>
    <hyperlink ref="A480" r:id="rId479" display="https://www.dndbeyond.com/magic-items/potion-of-climbing"/>
    <hyperlink ref="A481" r:id="rId480" display="https://www.dndbeyond.com/magic-items/potion-of-comprehension"/>
    <hyperlink ref="A482" r:id="rId481" display="https://www.dndbeyond.com/magic-items/potion-of-diminution"/>
    <hyperlink ref="A483" r:id="rId482" display="https://www.dndbeyond.com/magic-items/potion-of-fire-breath"/>
    <hyperlink ref="A484" r:id="rId483" display="https://www.dndbeyond.com/magic-items/potion-of-flying"/>
    <hyperlink ref="A485" r:id="rId484" display="https://www.dndbeyond.com/magic-items/potion-of-gaseous-form"/>
    <hyperlink ref="A486" r:id="rId485" display="https://www.dndbeyond.com/magic-items/potion-of-giant-size"/>
    <hyperlink ref="A487" r:id="rId486" display="https://www.dndbeyond.com/magic-items/potion-of-giant-strength"/>
    <hyperlink ref="A488" r:id="rId487" display="https://www.dndbeyond.com/magic-items/potion-of-giant-strength"/>
    <hyperlink ref="A489" r:id="rId488" display="https://www.dndbeyond.com/magic-items/potion-of-giant-strength"/>
    <hyperlink ref="A490" r:id="rId489" display="https://www.dndbeyond.com/magic-items/potion-of-giant-strength"/>
    <hyperlink ref="A491" r:id="rId490" display="https://www.dndbeyond.com/magic-items/potion-of-giant-strength"/>
    <hyperlink ref="A492" r:id="rId491" display="https://www.dndbeyond.com/magic-items/potion-of-growth"/>
    <hyperlink ref="A493" r:id="rId492" display="https://www.dndbeyond.com/magic-items/potion-of-healing"/>
    <hyperlink ref="A494" r:id="rId493" display="https://www.dndbeyond.com/magic-items/potion-of-healing"/>
    <hyperlink ref="A495" r:id="rId494" display="https://www.dndbeyond.com/magic-items/potion-of-healing"/>
    <hyperlink ref="A496" r:id="rId495" display="https://www.dndbeyond.com/magic-items/potion-of-healing"/>
    <hyperlink ref="A497" r:id="rId496" display="https://www.dndbeyond.com/magic-items/potion-of-heroism"/>
    <hyperlink ref="A498" r:id="rId497" display="https://www.dndbeyond.com/magic-items/potion-of-invisibility"/>
    <hyperlink ref="A499" r:id="rId498" display="https://www.dndbeyond.com/magic-items/potion-of-invulnerability"/>
    <hyperlink ref="A500" r:id="rId499" display="https://www.dndbeyond.com/magic-items/potion-of-longevity"/>
    <hyperlink ref="A501" r:id="rId500" display="https://www.dndbeyond.com/magic-items/potion-of-maximum-power"/>
    <hyperlink ref="A502" r:id="rId501" display="https://www.dndbeyond.com/magic-items/potion-of-mind-control"/>
    <hyperlink ref="A503" r:id="rId502" display="https://www.dndbeyond.com/magic-items/potion-of-mind-control"/>
    <hyperlink ref="A504" r:id="rId503" display="https://www.dndbeyond.com/magic-items/potion-of-mind-control"/>
    <hyperlink ref="A505" r:id="rId504" display="https://www.dndbeyond.com/magic-items/potion-of-mind-reading"/>
    <hyperlink ref="A506" r:id="rId505" display="https://www.dndbeyond.com/magic-items/potion-of-poison"/>
    <hyperlink ref="A507" r:id="rId506" display="https://www.dndbeyond.com/magic-items/potion-of-possibility"/>
    <hyperlink ref="A508" r:id="rId507" display="https://www.dndbeyond.com/magic-items/potion-of-resistance"/>
    <hyperlink ref="A509" r:id="rId508" display="https://www.dndbeyond.com/magic-items/potion-of-speed"/>
    <hyperlink ref="A510" r:id="rId509" display="https://www.dndbeyond.com/magic-items/potion-of-vitality"/>
    <hyperlink ref="A511" r:id="rId510" display="https://www.dndbeyond.com/magic-items/potion-of-watchful-rest"/>
    <hyperlink ref="A512" r:id="rId511" display="https://www.dndbeyond.com/magic-items/potion-of-water-breathing"/>
    <hyperlink ref="A513" r:id="rId512" display="https://www.dndbeyond.com/magic-items/powered-armor"/>
    <hyperlink ref="A514" r:id="rId513" display="https://www.dndbeyond.com/magic-items/pressure-capsule"/>
    <hyperlink ref="A515" r:id="rId514" display="https://www.dndbeyond.com/magic-items/professor-orb"/>
    <hyperlink ref="A516" r:id="rId515" display="https://www.dndbeyond.com/magic-items/professor-orb"/>
    <hyperlink ref="A517" r:id="rId516" display="https://www.dndbeyond.com/magic-items/propeller-helm"/>
    <hyperlink ref="A518" r:id="rId517" display="https://www.dndbeyond.com/magic-items/prosthetic-limb"/>
    <hyperlink ref="A519" r:id="rId518" display="https://www.dndbeyond.com/magic-items/prosthetic-limb"/>
    <hyperlink ref="A520" r:id="rId519" display="https://www.dndbeyond.com/magic-items/prosthetic-limb"/>
    <hyperlink ref="A521" r:id="rId520" display="https://www.dndbeyond.com/magic-items/protective-verses"/>
    <hyperlink ref="A522" r:id="rId521" display="https://www.dndbeyond.com/magic-items/psi-crystal"/>
    <hyperlink ref="A523" r:id="rId522" display="https://www.dndbeyond.com/magic-items/pyroconverger"/>
    <hyperlink ref="A524" r:id="rId523" display="https://www.dndbeyond.com/magic-items/pyxis-of-pandemonium"/>
    <hyperlink ref="A525" r:id="rId524" display="https://www.dndbeyond.com/magic-items/quaals-feather-token"/>
    <hyperlink ref="A526" r:id="rId525" display="https://www.dndbeyond.com/magic-items/quaals-feather-token"/>
    <hyperlink ref="A527" r:id="rId526" display="https://www.dndbeyond.com/magic-items/quaals-feather-token"/>
    <hyperlink ref="A528" r:id="rId527" display="https://www.dndbeyond.com/magic-items/quaals-feather-token"/>
    <hyperlink ref="A529" r:id="rId528" display="https://www.dndbeyond.com/magic-items/quaals-feather-token"/>
    <hyperlink ref="A530" r:id="rId529" display="https://www.dndbeyond.com/magic-items/quiver-of-ehlonna"/>
    <hyperlink ref="A531" r:id="rId530" display="https://www.dndbeyond.com/magic-items/quori-beech-focus"/>
    <hyperlink ref="A532" r:id="rId531" display="https://www.dndbeyond.com/magic-items/quori-beech-focus"/>
    <hyperlink ref="A533" r:id="rId532" display="https://www.dndbeyond.com/magic-items/rakdos-riteknife"/>
    <hyperlink ref="A534" r:id="rId533" display="https://www.dndbeyond.com/magic-items/red-dragon-mask"/>
    <hyperlink ref="A535" r:id="rId534" display="https://www.dndbeyond.com/magic-items/reincarnation-dust"/>
    <hyperlink ref="A536" r:id="rId535" display="https://www.dndbeyond.com/magic-items/restorative-ointment"/>
    <hyperlink ref="A537" r:id="rId536" display="https://www.dndbeyond.com/magic-items/revelers-concertina"/>
    <hyperlink ref="A538" r:id="rId537" display="https://www.dndbeyond.com/magic-items/revenant-double-bladed-scimitar"/>
    <hyperlink ref="A539" r:id="rId538" display="https://www.dndbeyond.com/magic-items/revenant-double-bladed-scimitar"/>
    <hyperlink ref="A540" r:id="rId539" display="https://www.dndbeyond.com/magic-items/ring-of-air-elemental-command"/>
    <hyperlink ref="A541" r:id="rId540" display="https://www.dndbeyond.com/magic-items/ring-of-animal-influence"/>
    <hyperlink ref="A542" r:id="rId541" display="https://www.dndbeyond.com/magic-items/ring-of-djinni-summoning"/>
    <hyperlink ref="A543" r:id="rId542" display="https://www.dndbeyond.com/magic-items/ring-of-earth-elemental-command"/>
    <hyperlink ref="A544" r:id="rId543" display="https://www.dndbeyond.com/magic-items/ring-of-elemental-command"/>
    <hyperlink ref="A545" r:id="rId544" display="https://www.dndbeyond.com/magic-items/ring-of-evasion"/>
    <hyperlink ref="A546" r:id="rId545" display="https://www.dndbeyond.com/magic-items/ring-of-feather-falling"/>
    <hyperlink ref="A547" r:id="rId546" display="https://www.dndbeyond.com/magic-items/ring-of-fire-elemental-command"/>
    <hyperlink ref="A548" r:id="rId547" display="https://www.dndbeyond.com/magic-items/ring-of-free-action"/>
    <hyperlink ref="A549" r:id="rId548" display="https://www.dndbeyond.com/magic-items/ring-of-invisibility"/>
    <hyperlink ref="A550" r:id="rId549" display="https://www.dndbeyond.com/magic-items/ring-of-jumping"/>
    <hyperlink ref="A551" r:id="rId550" display="https://www.dndbeyond.com/magic-items/ring-of-mind-shielding"/>
    <hyperlink ref="A552" r:id="rId551" display="https://www.dndbeyond.com/magic-items/ring-of-obscuring"/>
    <hyperlink ref="A553" r:id="rId552" display="https://www.dndbeyond.com/magic-items/ring-of-protection"/>
    <hyperlink ref="A554" r:id="rId553" display="https://www.dndbeyond.com/magic-items/ring-of-regeneration"/>
    <hyperlink ref="A555" r:id="rId554" display="https://www.dndbeyond.com/magic-items/ring-of-resistance"/>
    <hyperlink ref="A556" r:id="rId555" display="https://www.dndbeyond.com/magic-items/ring-of-shooting-stars"/>
    <hyperlink ref="A557" r:id="rId556" display="https://www.dndbeyond.com/magic-items/ring-of-spell-storing"/>
    <hyperlink ref="A558" r:id="rId557" display="https://www.dndbeyond.com/magic-items/ring-of-spell-turning"/>
    <hyperlink ref="A559" r:id="rId558" display="https://www.dndbeyond.com/magic-items/ring-of-swimming"/>
    <hyperlink ref="A560" r:id="rId559" display="https://www.dndbeyond.com/magic-items/ring-of-telekinesis"/>
    <hyperlink ref="A561" r:id="rId560" display="https://www.dndbeyond.com/magic-items/ring-of-temporal-salvation"/>
    <hyperlink ref="A562" r:id="rId561" display="https://www.dndbeyond.com/magic-items/ring-of-the-ram"/>
    <hyperlink ref="A563" r:id="rId562" display="https://www.dndbeyond.com/magic-items/ring-of-three-wishes"/>
    <hyperlink ref="A564" r:id="rId563" display="https://www.dndbeyond.com/magic-items/ring-of-truth-telling"/>
    <hyperlink ref="A565" r:id="rId564" display="https://www.dndbeyond.com/magic-items/ring-of-warmth"/>
    <hyperlink ref="A566" r:id="rId565" display="https://www.dndbeyond.com/magic-items/ring-of-water-elemental-command"/>
    <hyperlink ref="A567" r:id="rId566" display="https://www.dndbeyond.com/magic-items/ring-of-water-walking"/>
    <hyperlink ref="A568" r:id="rId567" display="https://www.dndbeyond.com/magic-items/ring-of-x-ray-vision"/>
    <hyperlink ref="A569" r:id="rId568" display="https://www.dndbeyond.com/magic-items/rings-of-shared-suffering"/>
    <hyperlink ref="A570" r:id="rId569" display="https://www.dndbeyond.com/magic-items/rings-of-shared-suffering"/>
    <hyperlink ref="A571" r:id="rId570" display="https://www.dndbeyond.com/magic-items/risian-pine-focus"/>
    <hyperlink ref="A572" r:id="rId571" display="https://www.dndbeyond.com/magic-items/risian-pine-focus"/>
    <hyperlink ref="A573" r:id="rId572" display="https://www.dndbeyond.com/magic-items/robe-of-eyes"/>
    <hyperlink ref="A574" r:id="rId573" display="https://www.dndbeyond.com/magic-items/robe-of-scintillating-colors"/>
    <hyperlink ref="A575" r:id="rId574" display="https://www.dndbeyond.com/magic-items/robe-of-serpents"/>
    <hyperlink ref="A576" r:id="rId575" display="https://www.dndbeyond.com/magic-items/robe-of-stars"/>
    <hyperlink ref="A577" r:id="rId576" display="https://www.dndbeyond.com/magic-items/robe-of-summer"/>
    <hyperlink ref="A578" r:id="rId577" display="https://www.dndbeyond.com/magic-items/robe-of-the-archmagi"/>
    <hyperlink ref="A579" r:id="rId578" display="https://www.dndbeyond.com/magic-items/robe-of-useful-items"/>
    <hyperlink ref="A580" r:id="rId579" display="https://www.dndbeyond.com/magic-items/rod-of-absorption"/>
    <hyperlink ref="A581" r:id="rId580" display="https://www.dndbeyond.com/magic-items/rod-of-alertness"/>
    <hyperlink ref="A582" r:id="rId581" display="https://www.dndbeyond.com/magic-items/rod-of-lordly-might"/>
    <hyperlink ref="A583" r:id="rId582" display="https://www.dndbeyond.com/magic-items/rod-of-resurrection"/>
    <hyperlink ref="A584" r:id="rId583" display="https://www.dndbeyond.com/magic-items/rod-of-retribution"/>
    <hyperlink ref="A585" r:id="rId584" display="https://www.dndbeyond.com/magic-items/rod-of-rulership"/>
    <hyperlink ref="A586" r:id="rId585" display="https://www.dndbeyond.com/magic-items/rod-of-security"/>
    <hyperlink ref="A587" r:id="rId586" display="https://www.dndbeyond.com/magic-items/rod-of-the-pact-keeper"/>
    <hyperlink ref="A588" r:id="rId587" display="https://www.dndbeyond.com/magic-items/rod-of-the-pact-keeper"/>
    <hyperlink ref="A589" r:id="rId588" display="https://www.dndbeyond.com/magic-items/rod-of-the-pact-keeper"/>
    <hyperlink ref="A590" r:id="rId589" display="https://www.dndbeyond.com/magic-items/rod-of-the-vonindod"/>
    <hyperlink ref="A591" r:id="rId590" display="https://www.dndbeyond.com/magic-items/rope-of-climbing"/>
    <hyperlink ref="A592" r:id="rId591" display="https://www.dndbeyond.com/magic-items/rope-of-entanglement"/>
    <hyperlink ref="A593" r:id="rId592" display="https://www.dndbeyond.com/magic-items/rope-of-mending"/>
    <hyperlink ref="A594" r:id="rId593" display="https://www.dndbeyond.com/magic-items/rotor-of-return"/>
    <hyperlink ref="A595" r:id="rId594" display="https://www.dndbeyond.com/magic-items/ruby-of-the-war-mage"/>
    <hyperlink ref="A596" r:id="rId595" display="https://www.dndbeyond.com/magic-items/saddle-of-the-cavalier"/>
    <hyperlink ref="A597" r:id="rId596" display="https://www.dndbeyond.com/magic-items/saint-markovias-thighbone"/>
    <hyperlink ref="A598" r:id="rId597" display="https://www.dndbeyond.com/magic-items/scarab-of-protection"/>
    <hyperlink ref="A599" r:id="rId598" display="https://www.dndbeyond.com/magic-items/scimitar-of-speed"/>
    <hyperlink ref="A600" r:id="rId599" display="https://www.dndbeyond.com/magic-items/scorpion-armor"/>
    <hyperlink ref="A601" r:id="rId600" display="https://www.dndbeyond.com/magic-items/scribes-pen"/>
    <hyperlink ref="A602" r:id="rId601" display="https://www.dndbeyond.com/magic-items/scribes-pen"/>
    <hyperlink ref="A603" r:id="rId602" display="https://www.dndbeyond.com/magic-items/scroll-of-protection"/>
    <hyperlink ref="A604" r:id="rId603" display="https://www.dndbeyond.com/magic-items/scroll-of-tarrasque-summoning"/>
    <hyperlink ref="A605" r:id="rId604" display="https://www.dndbeyond.com/magic-items/scroll-of-the-comet"/>
    <hyperlink ref="A606" r:id="rId605" display="https://www.dndbeyond.com/magic-items/seeker-dart"/>
    <hyperlink ref="A607" r:id="rId606" display="https://www.dndbeyond.com/magic-items/sekolahian-worshiping-statuette"/>
    <hyperlink ref="A608" r:id="rId607" display="https://www.dndbeyond.com/magic-items/sending-stone"/>
    <hyperlink ref="A609" r:id="rId608" display="https://www.dndbeyond.com/magic-items/sending-stones"/>
    <hyperlink ref="A610" r:id="rId609" display="https://www.dndbeyond.com/magic-items/sentinel-shield"/>
    <hyperlink ref="A611" r:id="rId610" display="https://www.dndbeyond.com/magic-items/shadowfell-brand-tattoo"/>
    <hyperlink ref="A612" r:id="rId611" display="https://www.dndbeyond.com/magic-items/shadowfell-shard"/>
    <hyperlink ref="A613" r:id="rId612" display="https://www.dndbeyond.com/magic-items/shard-of-the-ise-rune"/>
    <hyperlink ref="A614" r:id="rId613" display="https://www.dndbeyond.com/magic-items/shatterspike"/>
    <hyperlink ref="A615" r:id="rId614" display="https://www.dndbeyond.com/magic-items/shavaran-birch-focus"/>
    <hyperlink ref="A616" r:id="rId615" display="https://www.dndbeyond.com/magic-items/shavarran-birch-focus"/>
    <hyperlink ref="A617" r:id="rId616" display="https://www.dndbeyond.com/magic-items/shield-of-expression"/>
    <hyperlink ref="A618" r:id="rId617" display="https://www.dndbeyond.com/magic-items/shield-of-far-sight"/>
    <hyperlink ref="A619" r:id="rId618" display="https://www.dndbeyond.com/magic-items/shield-of-missile-attraction"/>
    <hyperlink ref="A620" r:id="rId619" display="https://www.dndbeyond.com/magic-items/shield-of-the-hidden-lord"/>
    <hyperlink ref="A621" r:id="rId620" display="https://www.dndbeyond.com/magic-items/shield-of-the-uven-rune"/>
    <hyperlink ref="A622" r:id="rId621" display="https://www.dndbeyond.com/magic-items/shield-1"/>
    <hyperlink ref="A623" r:id="rId622" display="https://www.dndbeyond.com/magic-items/shield-2"/>
    <hyperlink ref="A624" r:id="rId623" display="https://www.dndbeyond.com/magic-items/shield-3"/>
    <hyperlink ref="A625" r:id="rId624" display="https://www.dndbeyond.com/magic-items/shiftweave"/>
    <hyperlink ref="A626" r:id="rId625" display="https://www.dndbeyond.com/magic-items/shiftweave"/>
    <hyperlink ref="A627" r:id="rId626" display="https://www.dndbeyond.com/magic-items/siren-song-lyre"/>
    <hyperlink ref="A628" r:id="rId627" display="https://www.dndbeyond.com/magic-items/skyblinder-staff"/>
    <hyperlink ref="A629" r:id="rId628" display="https://www.dndbeyond.com/magic-items/sling-bullets-of-althemone"/>
    <hyperlink ref="A630" r:id="rId629" display="https://www.dndbeyond.com/magic-items/slippers-of-spider-climbing"/>
    <hyperlink ref="A631" r:id="rId630" display="https://www.dndbeyond.com/magic-items/smokepowder"/>
    <hyperlink ref="A632" r:id="rId631" display="https://www.dndbeyond.com/magic-items/smoldering-armor"/>
    <hyperlink ref="A633" r:id="rId632" display="https://www.dndbeyond.com/magic-items/soul-coin"/>
    <hyperlink ref="A634" r:id="rId633" display="https://www.dndbeyond.com/magic-items/sovereign-glue"/>
    <hyperlink ref="A635" r:id="rId634" display="https://www.dndbeyond.com/magic-items/speaking-stone"/>
    <hyperlink ref="A636" r:id="rId635" display="https://www.dndbeyond.com/magic-items/speaking-stone"/>
    <hyperlink ref="A637" r:id="rId636" display="https://www.dndbeyond.com/magic-items/spear-of-backbiting"/>
    <hyperlink ref="A638" r:id="rId637" display="https://www.dndbeyond.com/magic-items/spell-bottle"/>
    <hyperlink ref="A639" r:id="rId638" display="https://www.dndbeyond.com/magic-items/spell-gem-amber"/>
    <hyperlink ref="A640" r:id="rId639" display="https://www.dndbeyond.com/magic-items/spell-gem-bloodstone"/>
    <hyperlink ref="A641" r:id="rId640" display="https://www.dndbeyond.com/magic-items/spell-gem-diamond"/>
    <hyperlink ref="A642" r:id="rId641" display="https://www.dndbeyond.com/magic-items/spell-gem-jade"/>
    <hyperlink ref="A643" r:id="rId642" display="https://www.dndbeyond.com/magic-items/spell-gem-lapis-lazuli"/>
    <hyperlink ref="A644" r:id="rId643" display="https://www.dndbeyond.com/magic-items/spell-gem-obsidian"/>
    <hyperlink ref="A645" r:id="rId644" display="https://www.dndbeyond.com/magic-items/spell-gem-quartz"/>
    <hyperlink ref="A646" r:id="rId645" display="https://www.dndbeyond.com/magic-items/spell-gem-ruby"/>
    <hyperlink ref="A647" r:id="rId646" display="https://www.dndbeyond.com/magic-items/spell-gem-star-ruby"/>
    <hyperlink ref="A648" r:id="rId647" display="https://www.dndbeyond.com/magic-items/spell-gem-topaz"/>
    <hyperlink ref="A649" r:id="rId648" display="https://www.dndbeyond.com/magic-items/spell-scroll"/>
    <hyperlink ref="A650" r:id="rId649" display="https://www.dndbeyond.com/magic-items/spell-scroll"/>
    <hyperlink ref="A651" r:id="rId650" display="https://www.dndbeyond.com/magic-items/spell-scroll"/>
    <hyperlink ref="A652" r:id="rId651" display="https://www.dndbeyond.com/magic-items/spell-scroll"/>
    <hyperlink ref="A653" r:id="rId652" display="https://www.dndbeyond.com/magic-items/spell-scroll"/>
    <hyperlink ref="A654" r:id="rId653" display="https://www.dndbeyond.com/magic-items/spell-scroll"/>
    <hyperlink ref="A655" r:id="rId654" display="https://www.dndbeyond.com/magic-items/spell-scroll"/>
    <hyperlink ref="A656" r:id="rId655" display="https://www.dndbeyond.com/magic-items/spell-scroll"/>
    <hyperlink ref="A657" r:id="rId656" display="https://www.dndbeyond.com/magic-items/spell-scroll"/>
    <hyperlink ref="A658" r:id="rId657" display="https://www.dndbeyond.com/magic-items/spell-scroll"/>
    <hyperlink ref="A659" r:id="rId658" display="https://www.dndbeyond.com/magic-items/spell-sink"/>
    <hyperlink ref="A660" r:id="rId659" display="https://www.dndbeyond.com/magic-items/spell-sink"/>
    <hyperlink ref="A661" r:id="rId660" display="https://www.dndbeyond.com/magic-items/spellguard-shield"/>
    <hyperlink ref="A662" r:id="rId661" display="https://www.dndbeyond.com/magic-items/spellshard"/>
    <hyperlink ref="A663" r:id="rId662" display="https://www.dndbeyond.com/magic-items/spellshard"/>
    <hyperlink ref="A664" r:id="rId663" display="https://www.dndbeyond.com/magic-items/sphere-of-annihilation"/>
    <hyperlink ref="A665" r:id="rId664" display="https://www.dndbeyond.com/magic-items/spider-staff"/>
    <hyperlink ref="A666" r:id="rId665" display="https://www.dndbeyond.com/magic-items/spies-murmur"/>
    <hyperlink ref="A667" r:id="rId666" display="https://www.dndbeyond.com/magic-items/spyglass-of-clairvoyance"/>
    <hyperlink ref="A668" r:id="rId667" display="https://www.dndbeyond.com/magic-items/staff-of-adornment"/>
    <hyperlink ref="A669" r:id="rId668" display="https://www.dndbeyond.com/magic-items/staff-of-birdcalls"/>
    <hyperlink ref="A670" r:id="rId669" display="https://www.dndbeyond.com/magic-items/staff-of-charming"/>
    <hyperlink ref="A671" r:id="rId670" display="https://www.dndbeyond.com/magic-items/staff-of-defense"/>
    <hyperlink ref="A672" r:id="rId671" display="https://www.dndbeyond.com/magic-items/staff-of-dunamancy"/>
    <hyperlink ref="A673" r:id="rId672" display="https://www.dndbeyond.com/magic-items/staff-of-fire"/>
    <hyperlink ref="A674" r:id="rId673" display="https://www.dndbeyond.com/magic-items/staff-of-flowers"/>
    <hyperlink ref="A675" r:id="rId674" display="https://www.dndbeyond.com/magic-items/staff-of-frost"/>
    <hyperlink ref="A676" r:id="rId675" display="https://www.dndbeyond.com/magic-items/staff-of-healing"/>
    <hyperlink ref="A677" r:id="rId676" display="https://www.dndbeyond.com/magic-items/staff-of-power"/>
    <hyperlink ref="A678" r:id="rId677" display="https://www.dndbeyond.com/magic-items/staff-of-striking"/>
    <hyperlink ref="A679" r:id="rId678" display="https://www.dndbeyond.com/magic-items/staff-of-swarming-insects"/>
    <hyperlink ref="A680" r:id="rId679" display="https://www.dndbeyond.com/magic-items/staff-of-the-adder"/>
    <hyperlink ref="A681" r:id="rId680" display="https://www.dndbeyond.com/magic-items/staff-of-the-ivory-claw"/>
    <hyperlink ref="A682" r:id="rId681" display="https://www.dndbeyond.com/magic-items/staff-of-the-magi"/>
    <hyperlink ref="A683" r:id="rId682" display="https://www.dndbeyond.com/magic-items/staff-of-the-python"/>
    <hyperlink ref="A684" r:id="rId683" display="https://www.dndbeyond.com/magic-items/staff-of-the-woodlands"/>
    <hyperlink ref="A685" r:id="rId684" display="https://www.dndbeyond.com/magic-items/staff-of-thunder-and-lightning"/>
    <hyperlink ref="A686" r:id="rId685" display="https://www.dndbeyond.com/magic-items/staff-of-withering"/>
    <hyperlink ref="A687" r:id="rId686" display="https://www.dndbeyond.com/magic-items/stone-of-controlling-earth-elementals"/>
    <hyperlink ref="A688" r:id="rId687" display="https://www.dndbeyond.com/magic-items/stone-of-good-luck-luckstone"/>
    <hyperlink ref="A689" r:id="rId688" display="https://www.dndbeyond.com/magic-items/stone-of-ill-luck"/>
    <hyperlink ref="A690" r:id="rId689" display="https://www.dndbeyond.com/magic-items/stonespeaker-crystal"/>
    <hyperlink ref="A691" r:id="rId690" display="https://www.dndbeyond.com/magic-items/storm-boomerang"/>
    <hyperlink ref="A692" r:id="rId691" display="https://www.dndbeyond.com/magic-items/storm-spire"/>
    <hyperlink ref="A693" r:id="rId692" display="https://www.dndbeyond.com/magic-items/storm-spire"/>
    <hyperlink ref="A694" r:id="rId693" display="https://www.dndbeyond.com/magic-items/stormgirdle"/>
    <hyperlink ref="A695" r:id="rId694" display="https://www.dndbeyond.com/magic-items/sun-blade"/>
    <hyperlink ref="A696" r:id="rId695" display="https://www.dndbeyond.com/magic-items/sunforger"/>
    <hyperlink ref="A697" r:id="rId696" display="https://www.dndbeyond.com/magic-items/sunsword"/>
    <hyperlink ref="A698" r:id="rId697" display="https://www.dndbeyond.com/magic-items/sword-of-answering"/>
    <hyperlink ref="A699" r:id="rId698" display="https://www.dndbeyond.com/magic-items/sword-of-life-stealing"/>
    <hyperlink ref="A700" r:id="rId699" display="https://www.dndbeyond.com/magic-items/sword-of-sharpness"/>
    <hyperlink ref="A701" r:id="rId700" display="https://www.dndbeyond.com/magic-items/sword-of-the-paruns"/>
    <hyperlink ref="A702" r:id="rId701" display="https://www.dndbeyond.com/magic-items/sword-of-vengeance"/>
    <hyperlink ref="A703" r:id="rId702" display="https://www.dndbeyond.com/magic-items/sword-of-wounding"/>
    <hyperlink ref="A704" r:id="rId703" display="https://www.dndbeyond.com/magic-items/talisman-of-pure-good"/>
    <hyperlink ref="A705" r:id="rId704" display="https://www.dndbeyond.com/magic-items/talisman-of-the-sphere"/>
    <hyperlink ref="A706" r:id="rId705" display="https://www.dndbeyond.com/magic-items/talisman-of-ultimate-evil"/>
    <hyperlink ref="A707" r:id="rId706" display="https://www.dndbeyond.com/magic-items/talking-doll"/>
    <hyperlink ref="A708" r:id="rId707" display="https://www.dndbeyond.com/magic-items/tankard-of-plenty"/>
    <hyperlink ref="A709" r:id="rId708" display="https://www.dndbeyond.com/magic-items/tankard-of-sobriety"/>
    <hyperlink ref="A710" r:id="rId709" display="https://www.dndbeyond.com/magic-items/tentacle-rod"/>
    <hyperlink ref="A711" r:id="rId710" display="https://www.dndbeyond.com/magic-items/thermal-cube"/>
    <hyperlink ref="A712" r:id="rId711" display="https://www.dndbeyond.com/magic-items/timepiece-of-travel"/>
    <hyperlink ref="A713" r:id="rId712" display="https://www.dndbeyond.com/magic-items/tinderstrike"/>
    <hyperlink ref="A714" r:id="rId713" display="https://www.dndbeyond.com/magic-items/tome-of-clear-thought"/>
    <hyperlink ref="A715" r:id="rId714" display="https://www.dndbeyond.com/magic-items/tome-of-leadership-and-influence"/>
    <hyperlink ref="A716" r:id="rId715" display="https://www.dndbeyond.com/magic-items/tome-of-the-stilled-tongue"/>
    <hyperlink ref="A717" r:id="rId716" display="https://www.dndbeyond.com/magic-items/tome-of-understanding"/>
    <hyperlink ref="A718" r:id="rId717" display="https://www.dndbeyond.com/magic-items/travel-alchemical-kit"/>
    <hyperlink ref="A719" r:id="rId718" display="https://www.dndbeyond.com/magic-items/trident-of-fish-command"/>
    <hyperlink ref="A720" r:id="rId719" display="https://www.dndbeyond.com/magic-items/two-birds-sling"/>
    <hyperlink ref="A721" r:id="rId720" display="https://www.dndbeyond.com/magic-items/unbreakable-arrow"/>
    <hyperlink ref="A722" r:id="rId721" display="https://www.dndbeyond.com/magic-items/universal-solvent"/>
    <hyperlink ref="A723" r:id="rId722" display="https://www.dndbeyond.com/magic-items/ventilating-lungs"/>
    <hyperlink ref="A724" r:id="rId723" display="https://www.dndbeyond.com/magic-items/verminshroud"/>
    <hyperlink ref="A725" r:id="rId724" display="https://www.dndbeyond.com/magic-items/veterans-cane"/>
    <hyperlink ref="A726" r:id="rId725" display="https://www.dndbeyond.com/magic-items/vicious-rapier-1"/>
    <hyperlink ref="A727" r:id="rId726" display="https://www.dndbeyond.com/magic-items/vicious-weapon"/>
    <hyperlink ref="A728" r:id="rId727" display="https://www.dndbeyond.com/magic-items/vorpal-sword"/>
    <hyperlink ref="A729" r:id="rId728" display="https://www.dndbeyond.com/magic-items/voting-kit"/>
    <hyperlink ref="A730" r:id="rId729" display="https://www.dndbeyond.com/magic-items/vox-seeker"/>
    <hyperlink ref="A731" r:id="rId730" display="https://www.dndbeyond.com/magic-items/voyager-staff"/>
    <hyperlink ref="A732" r:id="rId731" display="https://www.dndbeyond.com/magic-items/walloping-ammunition"/>
    <hyperlink ref="A733" r:id="rId732" display="https://www.dndbeyond.com/magic-items/wand-of-binding"/>
    <hyperlink ref="A734" r:id="rId733" display="https://www.dndbeyond.com/magic-items/wand-of-conducting"/>
    <hyperlink ref="A735" r:id="rId734" display="https://www.dndbeyond.com/magic-items/wand-of-enemy-detection"/>
    <hyperlink ref="A736" r:id="rId735" display="https://www.dndbeyond.com/magic-items/wand-of-entangle"/>
    <hyperlink ref="A737" r:id="rId736" display="https://www.dndbeyond.com/magic-items/wand-of-fear"/>
    <hyperlink ref="A738" r:id="rId737" display="https://www.dndbeyond.com/magic-items/wand-of-fireballs"/>
    <hyperlink ref="A739" r:id="rId738" display="https://www.dndbeyond.com/magic-items/wand-of-lightning-bolts"/>
    <hyperlink ref="A740" r:id="rId739" display="https://www.dndbeyond.com/magic-items/wand-of-magic-detection"/>
    <hyperlink ref="A741" r:id="rId740" display="https://www.dndbeyond.com/magic-items/wand-of-magic-missiles"/>
    <hyperlink ref="A742" r:id="rId741" display="https://www.dndbeyond.com/magic-items/wand-of-paralysis"/>
    <hyperlink ref="A743" r:id="rId742" display="https://www.dndbeyond.com/magic-items/wand-of-polymorph"/>
    <hyperlink ref="A744" r:id="rId743" display="https://www.dndbeyond.com/magic-items/wand-of-pyrotechnics"/>
    <hyperlink ref="A745" r:id="rId744" display="https://www.dndbeyond.com/magic-items/wand-of-scowls"/>
    <hyperlink ref="A746" r:id="rId745" display="https://www.dndbeyond.com/magic-items/wand-of-secrets"/>
    <hyperlink ref="A747" r:id="rId746" display="https://www.dndbeyond.com/magic-items/wand-of-smiles"/>
    <hyperlink ref="A748" r:id="rId747" display="https://www.dndbeyond.com/magic-items/wand-of-the-war-mage"/>
    <hyperlink ref="A749" r:id="rId748" display="https://www.dndbeyond.com/magic-items/wand-of-the-war-mage"/>
    <hyperlink ref="A750" r:id="rId749" display="https://www.dndbeyond.com/magic-items/wand-of-the-war-mage"/>
    <hyperlink ref="A751" r:id="rId750" display="https://www.dndbeyond.com/magic-items/wand-of-viscid-globs"/>
    <hyperlink ref="A752" r:id="rId751" display="https://www.dndbeyond.com/magic-items/wand-of-web"/>
    <hyperlink ref="A753" r:id="rId752" display="https://www.dndbeyond.com/magic-items/wand-of-winter"/>
    <hyperlink ref="A754" r:id="rId753" display="https://www.dndbeyond.com/magic-items/wand-of-wonder"/>
    <hyperlink ref="A755" r:id="rId754" display="https://www.dndbeyond.com/magic-items/wand-sheath"/>
    <hyperlink ref="A756" r:id="rId755" display="https://www.dndbeyond.com/magic-items/wand-sheath"/>
    <hyperlink ref="A757" r:id="rId756" display="https://www.dndbeyond.com/magic-items/wave"/>
    <hyperlink ref="A758" r:id="rId757" display="https://www.dndbeyond.com/magic-items/waythe"/>
    <hyperlink ref="A759" r:id="rId758" display="https://www.dndbeyond.com/magic-items/weapon-of-certain-death"/>
    <hyperlink ref="A760" r:id="rId759" display="https://www.dndbeyond.com/magic-items/weapon-of-warning"/>
    <hyperlink ref="A761" r:id="rId760" display="https://www.dndbeyond.com/magic-items/weapon-1"/>
    <hyperlink ref="A762" r:id="rId761" display="https://www.dndbeyond.com/magic-items/weapon-2"/>
    <hyperlink ref="A763" r:id="rId762" display="https://www.dndbeyond.com/magic-items/weapon-3"/>
    <hyperlink ref="A764" r:id="rId763" display="https://www.dndbeyond.com/magic-items/weird-tank"/>
    <hyperlink ref="A765" r:id="rId764" display="https://www.dndbeyond.com/magic-items/well-of-many-worlds"/>
    <hyperlink ref="A766" r:id="rId765" display="https://www.dndbeyond.com/magic-items/wheel-of-stars"/>
    <hyperlink ref="A767" r:id="rId766" display="https://www.dndbeyond.com/magic-items/wheel-of-wind-and-water"/>
    <hyperlink ref="A768" r:id="rId767" display="https://www.dndbeyond.com/magic-items/wheel-of-wind-and-water"/>
    <hyperlink ref="A769" r:id="rId768" display="https://www.dndbeyond.com/magic-items/whelm"/>
    <hyperlink ref="A770" r:id="rId769" display="https://www.dndbeyond.com/magic-items/white-dragon-mask"/>
    <hyperlink ref="A771" r:id="rId770" display="https://www.dndbeyond.com/magic-items/wind-fan"/>
    <hyperlink ref="A772" r:id="rId771" display="https://www.dndbeyond.com/magic-items/windvane"/>
    <hyperlink ref="A773" r:id="rId772" display="https://www.dndbeyond.com/magic-items/winged-boots"/>
    <hyperlink ref="A774" r:id="rId773" display="https://www.dndbeyond.com/magic-items/wings-of-flying"/>
    <hyperlink ref="A775" r:id="rId774" display="https://www.dndbeyond.com/magic-items/wingwear"/>
    <hyperlink ref="A776" r:id="rId775" display="https://www.dndbeyond.com/magic-items/winters-dark-bite"/>
    <hyperlink ref="A777" r:id="rId776" display="https://www.dndbeyond.com/magic-items/wreath-of-the-prism"/>
    <hyperlink ref="A778" r:id="rId777" display="https://www.dndbeyond.com/magic-items/xorian-wenge-focus"/>
    <hyperlink ref="A779" r:id="rId778" display="https://www.dndbeyond.com/magic-items/xorian-wenge-focus"/>
    <hyperlink ref="A780" r:id="rId779" display="https://www.dndbeyond.com/magic-items/yklwa-1"/>
    <hyperlink ref="A781" r:id="rId780" display="https://www.dndbeyond.com/magic-items/yklwa-2"/>
    <hyperlink ref="A782" r:id="rId781" display="https://www.dndbeyond.com/magic-items/yklwa-3"/>
    <hyperlink ref="A783" r:id="rId782" display="https://www.dndbeyond.com/magic-items/ythryn-mythallar"/>
  </hyperlinks>
  <pageMargins left="0.7" right="0.7" top="0.75" bottom="0.75" header="0.3" footer="0.3"/>
  <pageSetup orientation="portrait" r:id="rId783"/>
  <tableParts count="1">
    <tablePart r:id="rId78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5</vt:i4>
      </vt:variant>
    </vt:vector>
  </HeadingPairs>
  <TitlesOfParts>
    <vt:vector size="5" baseType="lpstr">
      <vt:lpstr>Basic Price Sheet</vt:lpstr>
      <vt:lpstr>Magic Price Sheet</vt:lpstr>
      <vt:lpstr>Bonus Calculations</vt:lpstr>
      <vt:lpstr>Mark Conv</vt:lpstr>
      <vt:lpstr>Magic Number Crunch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 Faidley</dc:creator>
  <cp:lastModifiedBy>Antonio</cp:lastModifiedBy>
  <dcterms:created xsi:type="dcterms:W3CDTF">2020-10-07T03:41:36Z</dcterms:created>
  <dcterms:modified xsi:type="dcterms:W3CDTF">2023-06-09T03:02:38Z</dcterms:modified>
</cp:coreProperties>
</file>